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LF OU 140422\"/>
    </mc:Choice>
  </mc:AlternateContent>
  <bookViews>
    <workbookView xWindow="0" yWindow="0" windowWidth="0" windowHeight="0"/>
  </bookViews>
  <sheets>
    <sheet name="Rekapitulace stavby" sheetId="1" r:id="rId1"/>
    <sheet name="01 - Demolice objektu" sheetId="2" r:id="rId2"/>
    <sheet name="02 - Založení spodní stavby" sheetId="3" r:id="rId3"/>
    <sheet name="03 - Architektonicko - st..." sheetId="4" r:id="rId4"/>
    <sheet name="04 - Architektonicko - st..." sheetId="5" r:id="rId5"/>
    <sheet name="05 - Architektonicko - st..." sheetId="6" r:id="rId6"/>
    <sheet name="06 - Architektonicko - st..." sheetId="7" r:id="rId7"/>
    <sheet name="07 - Architektonicko - st..." sheetId="8" r:id="rId8"/>
    <sheet name="08 - Architektonicko - st..." sheetId="9" r:id="rId9"/>
    <sheet name="09 - Architektonicko - st..." sheetId="10" r:id="rId10"/>
    <sheet name="011 - Vytápění" sheetId="11" r:id="rId11"/>
    <sheet name="012 - Zdravotechnika" sheetId="12" r:id="rId12"/>
    <sheet name="013 - Elektroinstalace" sheetId="13" r:id="rId13"/>
    <sheet name="014 - Vzduchotechnika" sheetId="14" r:id="rId14"/>
    <sheet name="021 - Architektonicko - s..." sheetId="15" r:id="rId15"/>
    <sheet name="0101 - Elektrická požární..." sheetId="16" r:id="rId16"/>
    <sheet name="0102 - Kabelové trasy" sheetId="17" r:id="rId17"/>
    <sheet name="0103 - EPS - ostatní" sheetId="18" r:id="rId18"/>
    <sheet name="014 - Vzduchotechnika_01" sheetId="19" r:id="rId19"/>
    <sheet name="015 - Aula audiovizuální ..." sheetId="20" r:id="rId20"/>
    <sheet name="022 - Architektonicko - s..." sheetId="21" r:id="rId21"/>
    <sheet name="Pokyny pro vyplnění" sheetId="22" r:id="rId22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'01 - Demolice objektu'!$C$96:$K$306</definedName>
    <definedName name="_xlnm.Print_Area" localSheetId="1">'01 - Demolice objektu'!$C$4:$J$41,'01 - Demolice objektu'!$C$47:$J$76,'01 - Demolice objektu'!$C$82:$K$306</definedName>
    <definedName name="_xlnm.Print_Titles" localSheetId="1">'01 - Demolice objektu'!$96:$96</definedName>
    <definedName name="_xlnm._FilterDatabase" localSheetId="2" hidden="1">'02 - Založení spodní stavby'!$C$93:$K$329</definedName>
    <definedName name="_xlnm.Print_Area" localSheetId="2">'02 - Založení spodní stavby'!$C$4:$J$41,'02 - Založení spodní stavby'!$C$47:$J$73,'02 - Založení spodní stavby'!$C$79:$K$329</definedName>
    <definedName name="_xlnm.Print_Titles" localSheetId="2">'02 - Založení spodní stavby'!$93:$93</definedName>
    <definedName name="_xlnm._FilterDatabase" localSheetId="3" hidden="1">'03 - Architektonicko - st...'!$C$90:$K$590</definedName>
    <definedName name="_xlnm.Print_Area" localSheetId="3">'03 - Architektonicko - st...'!$C$4:$J$41,'03 - Architektonicko - st...'!$C$47:$J$70,'03 - Architektonicko - st...'!$C$76:$K$590</definedName>
    <definedName name="_xlnm.Print_Titles" localSheetId="3">'03 - Architektonicko - st...'!$90:$90</definedName>
    <definedName name="_xlnm._FilterDatabase" localSheetId="4" hidden="1">'04 - Architektonicko - st...'!$C$99:$K$823</definedName>
    <definedName name="_xlnm.Print_Area" localSheetId="4">'04 - Architektonicko - st...'!$C$4:$J$41,'04 - Architektonicko - st...'!$C$47:$J$79,'04 - Architektonicko - st...'!$C$85:$K$823</definedName>
    <definedName name="_xlnm.Print_Titles" localSheetId="4">'04 - Architektonicko - st...'!$99:$99</definedName>
    <definedName name="_xlnm._FilterDatabase" localSheetId="5" hidden="1">'05 - Architektonicko - st...'!$C$105:$K$1782</definedName>
    <definedName name="_xlnm.Print_Area" localSheetId="5">'05 - Architektonicko - st...'!$C$4:$J$41,'05 - Architektonicko - st...'!$C$47:$J$85,'05 - Architektonicko - st...'!$C$91:$K$1782</definedName>
    <definedName name="_xlnm.Print_Titles" localSheetId="5">'05 - Architektonicko - st...'!$105:$105</definedName>
    <definedName name="_xlnm._FilterDatabase" localSheetId="6" hidden="1">'06 - Architektonicko - st...'!$C$108:$K$2039</definedName>
    <definedName name="_xlnm.Print_Area" localSheetId="6">'06 - Architektonicko - st...'!$C$4:$J$41,'06 - Architektonicko - st...'!$C$47:$J$88,'06 - Architektonicko - st...'!$C$94:$K$2039</definedName>
    <definedName name="_xlnm.Print_Titles" localSheetId="6">'06 - Architektonicko - st...'!$108:$108</definedName>
    <definedName name="_xlnm._FilterDatabase" localSheetId="7" hidden="1">'07 - Architektonicko - st...'!$C$97:$K$356</definedName>
    <definedName name="_xlnm.Print_Area" localSheetId="7">'07 - Architektonicko - st...'!$C$4:$J$41,'07 - Architektonicko - st...'!$C$47:$J$77,'07 - Architektonicko - st...'!$C$83:$K$356</definedName>
    <definedName name="_xlnm.Print_Titles" localSheetId="7">'07 - Architektonicko - st...'!$97:$97</definedName>
    <definedName name="_xlnm._FilterDatabase" localSheetId="8" hidden="1">'08 - Architektonicko - st...'!$C$95:$K$364</definedName>
    <definedName name="_xlnm.Print_Area" localSheetId="8">'08 - Architektonicko - st...'!$C$4:$J$41,'08 - Architektonicko - st...'!$C$47:$J$75,'08 - Architektonicko - st...'!$C$81:$K$364</definedName>
    <definedName name="_xlnm.Print_Titles" localSheetId="8">'08 - Architektonicko - st...'!$95:$95</definedName>
    <definedName name="_xlnm._FilterDatabase" localSheetId="9" hidden="1">'09 - Architektonicko - st...'!$C$95:$K$977</definedName>
    <definedName name="_xlnm.Print_Area" localSheetId="9">'09 - Architektonicko - st...'!$C$4:$J$41,'09 - Architektonicko - st...'!$C$47:$J$75,'09 - Architektonicko - st...'!$C$81:$K$977</definedName>
    <definedName name="_xlnm.Print_Titles" localSheetId="9">'09 - Architektonicko - st...'!$95:$95</definedName>
    <definedName name="_xlnm._FilterDatabase" localSheetId="10" hidden="1">'011 - Vytápění'!$C$91:$K$296</definedName>
    <definedName name="_xlnm.Print_Area" localSheetId="10">'011 - Vytápění'!$C$4:$J$41,'011 - Vytápění'!$C$47:$J$71,'011 - Vytápění'!$C$77:$K$296</definedName>
    <definedName name="_xlnm.Print_Titles" localSheetId="10">'011 - Vytápění'!$91:$91</definedName>
    <definedName name="_xlnm._FilterDatabase" localSheetId="11" hidden="1">'012 - Zdravotechnika'!$C$89:$K$197</definedName>
    <definedName name="_xlnm.Print_Area" localSheetId="11">'012 - Zdravotechnika'!$C$4:$J$41,'012 - Zdravotechnika'!$C$47:$J$69,'012 - Zdravotechnika'!$C$75:$K$197</definedName>
    <definedName name="_xlnm.Print_Titles" localSheetId="11">'012 - Zdravotechnika'!$89:$89</definedName>
    <definedName name="_xlnm._FilterDatabase" localSheetId="12" hidden="1">'013 - Elektroinstalace'!$C$107:$K$492</definedName>
    <definedName name="_xlnm.Print_Area" localSheetId="12">'013 - Elektroinstalace'!$C$4:$J$41,'013 - Elektroinstalace'!$C$47:$J$87,'013 - Elektroinstalace'!$C$93:$K$492</definedName>
    <definedName name="_xlnm.Print_Titles" localSheetId="12">'013 - Elektroinstalace'!$107:$107</definedName>
    <definedName name="_xlnm._FilterDatabase" localSheetId="13" hidden="1">'014 - Vzduchotechnika'!$C$92:$K$791</definedName>
    <definedName name="_xlnm.Print_Area" localSheetId="13">'014 - Vzduchotechnika'!$C$4:$J$41,'014 - Vzduchotechnika'!$C$47:$J$72,'014 - Vzduchotechnika'!$C$78:$K$791</definedName>
    <definedName name="_xlnm.Print_Titles" localSheetId="13">'014 - Vzduchotechnika'!$92:$92</definedName>
    <definedName name="_xlnm._FilterDatabase" localSheetId="14" hidden="1">'021 - Architektonicko - s...'!$C$105:$K$1647</definedName>
    <definedName name="_xlnm.Print_Area" localSheetId="14">'021 - Architektonicko - s...'!$C$4:$J$41,'021 - Architektonicko - s...'!$C$47:$J$85,'021 - Architektonicko - s...'!$C$91:$K$1647</definedName>
    <definedName name="_xlnm.Print_Titles" localSheetId="14">'021 - Architektonicko - s...'!$105:$105</definedName>
    <definedName name="_xlnm._FilterDatabase" localSheetId="15" hidden="1">'0101 - Elektrická požární...'!$C$95:$K$148</definedName>
    <definedName name="_xlnm.Print_Area" localSheetId="15">'0101 - Elektrická požární...'!$C$4:$J$43,'0101 - Elektrická požární...'!$C$49:$J$73,'0101 - Elektrická požární...'!$C$79:$K$148</definedName>
    <definedName name="_xlnm.Print_Titles" localSheetId="15">'0101 - Elektrická požární...'!$95:$95</definedName>
    <definedName name="_xlnm._FilterDatabase" localSheetId="16" hidden="1">'0102 - Kabelové trasy'!$C$91:$K$124</definedName>
    <definedName name="_xlnm.Print_Area" localSheetId="16">'0102 - Kabelové trasy'!$C$4:$J$43,'0102 - Kabelové trasy'!$C$49:$J$69,'0102 - Kabelové trasy'!$C$75:$K$124</definedName>
    <definedName name="_xlnm.Print_Titles" localSheetId="16">'0102 - Kabelové trasy'!$91:$91</definedName>
    <definedName name="_xlnm._FilterDatabase" localSheetId="17" hidden="1">'0103 - EPS - ostatní'!$C$91:$K$97</definedName>
    <definedName name="_xlnm.Print_Area" localSheetId="17">'0103 - EPS - ostatní'!$C$4:$J$43,'0103 - EPS - ostatní'!$C$49:$J$69,'0103 - EPS - ostatní'!$C$75:$K$97</definedName>
    <definedName name="_xlnm.Print_Titles" localSheetId="17">'0103 - EPS - ostatní'!$91:$91</definedName>
    <definedName name="_xlnm._FilterDatabase" localSheetId="18" hidden="1">'014 - Vzduchotechnika_01'!$C$93:$K$290</definedName>
    <definedName name="_xlnm.Print_Area" localSheetId="18">'014 - Vzduchotechnika_01'!$C$4:$J$43,'014 - Vzduchotechnika_01'!$C$49:$J$71,'014 - Vzduchotechnika_01'!$C$77:$K$290</definedName>
    <definedName name="_xlnm.Print_Titles" localSheetId="18">'014 - Vzduchotechnika_01'!$93:$93</definedName>
    <definedName name="_xlnm._FilterDatabase" localSheetId="19" hidden="1">'015 - Aula audiovizuální ...'!$C$101:$K$203</definedName>
    <definedName name="_xlnm.Print_Area" localSheetId="19">'015 - Aula audiovizuální ...'!$C$4:$J$43,'015 - Aula audiovizuální ...'!$C$49:$J$79,'015 - Aula audiovizuální ...'!$C$85:$K$203</definedName>
    <definedName name="_xlnm.Print_Titles" localSheetId="19">'015 - Aula audiovizuální ...'!$101:$101</definedName>
    <definedName name="_xlnm._FilterDatabase" localSheetId="20" hidden="1">'022 - Architektonicko - s...'!$C$89:$K$190</definedName>
    <definedName name="_xlnm.Print_Area" localSheetId="20">'022 - Architektonicko - s...'!$C$4:$J$41,'022 - Architektonicko - s...'!$C$47:$J$69,'022 - Architektonicko - s...'!$C$75:$K$190</definedName>
    <definedName name="_xlnm.Print_Titles" localSheetId="20">'022 - Architektonicko - s...'!$89:$89</definedName>
    <definedName name="_xlnm.Print_Area" localSheetId="2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1" l="1" r="J39"/>
  <c r="J38"/>
  <c i="1" r="AY78"/>
  <c i="21" r="J37"/>
  <c i="1" r="AX78"/>
  <c i="21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74"/>
  <c r="BH174"/>
  <c r="BG174"/>
  <c r="BF174"/>
  <c r="T174"/>
  <c r="R174"/>
  <c r="P174"/>
  <c r="BI161"/>
  <c r="BH161"/>
  <c r="BG161"/>
  <c r="BF161"/>
  <c r="T161"/>
  <c r="R161"/>
  <c r="P161"/>
  <c r="BI140"/>
  <c r="BH140"/>
  <c r="BG140"/>
  <c r="BF140"/>
  <c r="T140"/>
  <c r="R140"/>
  <c r="P140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50"/>
  <c i="20" r="J41"/>
  <c r="J40"/>
  <c i="1" r="AY77"/>
  <c i="20" r="J39"/>
  <c i="1" r="AX77"/>
  <c i="20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62"/>
  <c r="J24"/>
  <c r="J22"/>
  <c r="E22"/>
  <c r="F63"/>
  <c r="J21"/>
  <c r="J19"/>
  <c r="E19"/>
  <c r="F98"/>
  <c r="J18"/>
  <c r="J16"/>
  <c r="J96"/>
  <c r="E7"/>
  <c r="E88"/>
  <c i="19" r="J41"/>
  <c r="J40"/>
  <c i="1" r="AY76"/>
  <c i="19" r="J39"/>
  <c i="1" r="AX76"/>
  <c i="19"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91"/>
  <c r="J27"/>
  <c r="J25"/>
  <c r="E25"/>
  <c r="J62"/>
  <c r="J24"/>
  <c r="J22"/>
  <c r="E22"/>
  <c r="F63"/>
  <c r="J21"/>
  <c r="J19"/>
  <c r="E19"/>
  <c r="F90"/>
  <c r="J18"/>
  <c r="J16"/>
  <c r="J88"/>
  <c r="E7"/>
  <c r="E52"/>
  <c i="18" r="J41"/>
  <c r="J40"/>
  <c i="1" r="AY75"/>
  <c i="18" r="J39"/>
  <c i="1" r="AX75"/>
  <c i="18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8"/>
  <c r="F86"/>
  <c r="E84"/>
  <c r="J62"/>
  <c r="F62"/>
  <c r="F60"/>
  <c r="E58"/>
  <c r="J28"/>
  <c r="E28"/>
  <c r="J89"/>
  <c r="J27"/>
  <c r="J22"/>
  <c r="E22"/>
  <c r="F63"/>
  <c r="J21"/>
  <c r="J16"/>
  <c r="J60"/>
  <c r="E7"/>
  <c r="E78"/>
  <c i="17" r="J41"/>
  <c r="J40"/>
  <c i="1" r="AY74"/>
  <c i="17" r="J39"/>
  <c i="1" r="AX74"/>
  <c i="17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62"/>
  <c r="J24"/>
  <c r="J22"/>
  <c r="E22"/>
  <c r="F63"/>
  <c r="J21"/>
  <c r="J19"/>
  <c r="E19"/>
  <c r="F88"/>
  <c r="J18"/>
  <c r="J16"/>
  <c r="J60"/>
  <c r="E7"/>
  <c r="E52"/>
  <c i="16" r="J41"/>
  <c r="J40"/>
  <c i="1" r="AY73"/>
  <c i="16" r="J39"/>
  <c i="1" r="AX73"/>
  <c i="16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63"/>
  <c r="J27"/>
  <c r="J25"/>
  <c r="E25"/>
  <c r="J92"/>
  <c r="J24"/>
  <c r="J22"/>
  <c r="E22"/>
  <c r="F93"/>
  <c r="J21"/>
  <c r="J19"/>
  <c r="E19"/>
  <c r="F92"/>
  <c r="J18"/>
  <c r="J16"/>
  <c r="J60"/>
  <c r="E7"/>
  <c r="E82"/>
  <c i="15" r="J39"/>
  <c r="J38"/>
  <c i="1" r="AY71"/>
  <c i="15" r="J37"/>
  <c i="1" r="AX71"/>
  <c i="15" r="BI1647"/>
  <c r="BH1647"/>
  <c r="BG1647"/>
  <c r="BF1647"/>
  <c r="T1647"/>
  <c r="T1646"/>
  <c r="R1647"/>
  <c r="R1646"/>
  <c r="P1647"/>
  <c r="P1646"/>
  <c r="BI1643"/>
  <c r="BH1643"/>
  <c r="BG1643"/>
  <c r="BF1643"/>
  <c r="T1643"/>
  <c r="R1643"/>
  <c r="P1643"/>
  <c r="BI1640"/>
  <c r="BH1640"/>
  <c r="BG1640"/>
  <c r="BF1640"/>
  <c r="T1640"/>
  <c r="R1640"/>
  <c r="P1640"/>
  <c r="BI1637"/>
  <c r="BH1637"/>
  <c r="BG1637"/>
  <c r="BF1637"/>
  <c r="T1637"/>
  <c r="R1637"/>
  <c r="P1637"/>
  <c r="BI1634"/>
  <c r="BH1634"/>
  <c r="BG1634"/>
  <c r="BF1634"/>
  <c r="T1634"/>
  <c r="R1634"/>
  <c r="P1634"/>
  <c r="BI1631"/>
  <c r="BH1631"/>
  <c r="BG1631"/>
  <c r="BF1631"/>
  <c r="T1631"/>
  <c r="R1631"/>
  <c r="P1631"/>
  <c r="BI1628"/>
  <c r="BH1628"/>
  <c r="BG1628"/>
  <c r="BF1628"/>
  <c r="T1628"/>
  <c r="R1628"/>
  <c r="P1628"/>
  <c r="BI1625"/>
  <c r="BH1625"/>
  <c r="BG1625"/>
  <c r="BF1625"/>
  <c r="T1625"/>
  <c r="R1625"/>
  <c r="P1625"/>
  <c r="BI1621"/>
  <c r="BH1621"/>
  <c r="BG1621"/>
  <c r="BF1621"/>
  <c r="T1621"/>
  <c r="R1621"/>
  <c r="P1621"/>
  <c r="BI1616"/>
  <c r="BH1616"/>
  <c r="BG1616"/>
  <c r="BF1616"/>
  <c r="T1616"/>
  <c r="R1616"/>
  <c r="P1616"/>
  <c r="BI1611"/>
  <c r="BH1611"/>
  <c r="BG1611"/>
  <c r="BF1611"/>
  <c r="T1611"/>
  <c r="R1611"/>
  <c r="P1611"/>
  <c r="BI1603"/>
  <c r="BH1603"/>
  <c r="BG1603"/>
  <c r="BF1603"/>
  <c r="T1603"/>
  <c r="R1603"/>
  <c r="P1603"/>
  <c r="BI1597"/>
  <c r="BH1597"/>
  <c r="BG1597"/>
  <c r="BF1597"/>
  <c r="T1597"/>
  <c r="R1597"/>
  <c r="P1597"/>
  <c r="BI1591"/>
  <c r="BH1591"/>
  <c r="BG1591"/>
  <c r="BF1591"/>
  <c r="T1591"/>
  <c r="R1591"/>
  <c r="P1591"/>
  <c r="BI1581"/>
  <c r="BH1581"/>
  <c r="BG1581"/>
  <c r="BF1581"/>
  <c r="T1581"/>
  <c r="R1581"/>
  <c r="P1581"/>
  <c r="BI1527"/>
  <c r="BH1527"/>
  <c r="BG1527"/>
  <c r="BF1527"/>
  <c r="T1527"/>
  <c r="R1527"/>
  <c r="P1527"/>
  <c r="BI1470"/>
  <c r="BH1470"/>
  <c r="BG1470"/>
  <c r="BF1470"/>
  <c r="T1470"/>
  <c r="R1470"/>
  <c r="P1470"/>
  <c r="BI1467"/>
  <c r="BH1467"/>
  <c r="BG1467"/>
  <c r="BF1467"/>
  <c r="T1467"/>
  <c r="R1467"/>
  <c r="P1467"/>
  <c r="BI1436"/>
  <c r="BH1436"/>
  <c r="BG1436"/>
  <c r="BF1436"/>
  <c r="T1436"/>
  <c r="R1436"/>
  <c r="P1436"/>
  <c r="BI1430"/>
  <c r="BH1430"/>
  <c r="BG1430"/>
  <c r="BF1430"/>
  <c r="T1430"/>
  <c r="R1430"/>
  <c r="P1430"/>
  <c r="BI1425"/>
  <c r="BH1425"/>
  <c r="BG1425"/>
  <c r="BF1425"/>
  <c r="T1425"/>
  <c r="R1425"/>
  <c r="P1425"/>
  <c r="BI1420"/>
  <c r="BH1420"/>
  <c r="BG1420"/>
  <c r="BF1420"/>
  <c r="T1420"/>
  <c r="R1420"/>
  <c r="P1420"/>
  <c r="BI1389"/>
  <c r="BH1389"/>
  <c r="BG1389"/>
  <c r="BF1389"/>
  <c r="T1389"/>
  <c r="R1389"/>
  <c r="P1389"/>
  <c r="BI1358"/>
  <c r="BH1358"/>
  <c r="BG1358"/>
  <c r="BF1358"/>
  <c r="T1358"/>
  <c r="R1358"/>
  <c r="P1358"/>
  <c r="BI1355"/>
  <c r="BH1355"/>
  <c r="BG1355"/>
  <c r="BF1355"/>
  <c r="T1355"/>
  <c r="R1355"/>
  <c r="P1355"/>
  <c r="BI1343"/>
  <c r="BH1343"/>
  <c r="BG1343"/>
  <c r="BF1343"/>
  <c r="T1343"/>
  <c r="R1343"/>
  <c r="P1343"/>
  <c r="BI1335"/>
  <c r="BH1335"/>
  <c r="BG1335"/>
  <c r="BF1335"/>
  <c r="T1335"/>
  <c r="R1335"/>
  <c r="P1335"/>
  <c r="BI1323"/>
  <c r="BH1323"/>
  <c r="BG1323"/>
  <c r="BF1323"/>
  <c r="T1323"/>
  <c r="R1323"/>
  <c r="P1323"/>
  <c r="BI1315"/>
  <c r="BH1315"/>
  <c r="BG1315"/>
  <c r="BF1315"/>
  <c r="T1315"/>
  <c r="R1315"/>
  <c r="P1315"/>
  <c r="BI1301"/>
  <c r="BH1301"/>
  <c r="BG1301"/>
  <c r="BF1301"/>
  <c r="T1301"/>
  <c r="R1301"/>
  <c r="P1301"/>
  <c r="BI1298"/>
  <c r="BH1298"/>
  <c r="BG1298"/>
  <c r="BF1298"/>
  <c r="T1298"/>
  <c r="R1298"/>
  <c r="P1298"/>
  <c r="BI1293"/>
  <c r="BH1293"/>
  <c r="BG1293"/>
  <c r="BF1293"/>
  <c r="T1293"/>
  <c r="R1293"/>
  <c r="P1293"/>
  <c r="BI1271"/>
  <c r="BH1271"/>
  <c r="BG1271"/>
  <c r="BF1271"/>
  <c r="T1271"/>
  <c r="R1271"/>
  <c r="P1271"/>
  <c r="BI1256"/>
  <c r="BH1256"/>
  <c r="BG1256"/>
  <c r="BF1256"/>
  <c r="T1256"/>
  <c r="R1256"/>
  <c r="P1256"/>
  <c r="BI1223"/>
  <c r="BH1223"/>
  <c r="BG1223"/>
  <c r="BF1223"/>
  <c r="T1223"/>
  <c r="R1223"/>
  <c r="P1223"/>
  <c r="BI1218"/>
  <c r="BH1218"/>
  <c r="BG1218"/>
  <c r="BF1218"/>
  <c r="T1218"/>
  <c r="R1218"/>
  <c r="P1218"/>
  <c r="BI1213"/>
  <c r="BH1213"/>
  <c r="BG1213"/>
  <c r="BF1213"/>
  <c r="T1213"/>
  <c r="R1213"/>
  <c r="P1213"/>
  <c r="BI1208"/>
  <c r="BH1208"/>
  <c r="BG1208"/>
  <c r="BF1208"/>
  <c r="T1208"/>
  <c r="R1208"/>
  <c r="P1208"/>
  <c r="BI1203"/>
  <c r="BH1203"/>
  <c r="BG1203"/>
  <c r="BF1203"/>
  <c r="T1203"/>
  <c r="R1203"/>
  <c r="P1203"/>
  <c r="BI1198"/>
  <c r="BH1198"/>
  <c r="BG1198"/>
  <c r="BF1198"/>
  <c r="T1198"/>
  <c r="R1198"/>
  <c r="P1198"/>
  <c r="BI1195"/>
  <c r="BH1195"/>
  <c r="BG1195"/>
  <c r="BF1195"/>
  <c r="T1195"/>
  <c r="R1195"/>
  <c r="P1195"/>
  <c r="BI1190"/>
  <c r="BH1190"/>
  <c r="BG1190"/>
  <c r="BF1190"/>
  <c r="T1190"/>
  <c r="R1190"/>
  <c r="P1190"/>
  <c r="BI1185"/>
  <c r="BH1185"/>
  <c r="BG1185"/>
  <c r="BF1185"/>
  <c r="T1185"/>
  <c r="R1185"/>
  <c r="P1185"/>
  <c r="BI1180"/>
  <c r="BH1180"/>
  <c r="BG1180"/>
  <c r="BF1180"/>
  <c r="T1180"/>
  <c r="R1180"/>
  <c r="P1180"/>
  <c r="BI1175"/>
  <c r="BH1175"/>
  <c r="BG1175"/>
  <c r="BF1175"/>
  <c r="T1175"/>
  <c r="R1175"/>
  <c r="P1175"/>
  <c r="BI1172"/>
  <c r="BH1172"/>
  <c r="BG1172"/>
  <c r="BF1172"/>
  <c r="T1172"/>
  <c r="R1172"/>
  <c r="P1172"/>
  <c r="BI1167"/>
  <c r="BH1167"/>
  <c r="BG1167"/>
  <c r="BF1167"/>
  <c r="T1167"/>
  <c r="R1167"/>
  <c r="P1167"/>
  <c r="BI1163"/>
  <c r="BH1163"/>
  <c r="BG1163"/>
  <c r="BF1163"/>
  <c r="T1163"/>
  <c r="R1163"/>
  <c r="P1163"/>
  <c r="BI1156"/>
  <c r="BH1156"/>
  <c r="BG1156"/>
  <c r="BF1156"/>
  <c r="T1156"/>
  <c r="R1156"/>
  <c r="P1156"/>
  <c r="BI1150"/>
  <c r="BH1150"/>
  <c r="BG1150"/>
  <c r="BF1150"/>
  <c r="T1150"/>
  <c r="R1150"/>
  <c r="P1150"/>
  <c r="BI1144"/>
  <c r="BH1144"/>
  <c r="BG1144"/>
  <c r="BF1144"/>
  <c r="T1144"/>
  <c r="R1144"/>
  <c r="P1144"/>
  <c r="BI1138"/>
  <c r="BH1138"/>
  <c r="BG1138"/>
  <c r="BF1138"/>
  <c r="T1138"/>
  <c r="R1138"/>
  <c r="P1138"/>
  <c r="BI1126"/>
  <c r="BH1126"/>
  <c r="BG1126"/>
  <c r="BF1126"/>
  <c r="T1126"/>
  <c r="R1126"/>
  <c r="P1126"/>
  <c r="BI1120"/>
  <c r="BH1120"/>
  <c r="BG1120"/>
  <c r="BF1120"/>
  <c r="T1120"/>
  <c r="R1120"/>
  <c r="P1120"/>
  <c r="BI1113"/>
  <c r="BH1113"/>
  <c r="BG1113"/>
  <c r="BF1113"/>
  <c r="T1113"/>
  <c r="R1113"/>
  <c r="P1113"/>
  <c r="BI1109"/>
  <c r="BH1109"/>
  <c r="BG1109"/>
  <c r="BF1109"/>
  <c r="T1109"/>
  <c r="R1109"/>
  <c r="P1109"/>
  <c r="BI1104"/>
  <c r="BH1104"/>
  <c r="BG1104"/>
  <c r="BF1104"/>
  <c r="T1104"/>
  <c r="R1104"/>
  <c r="P1104"/>
  <c r="BI1095"/>
  <c r="BH1095"/>
  <c r="BG1095"/>
  <c r="BF1095"/>
  <c r="T1095"/>
  <c r="R1095"/>
  <c r="P1095"/>
  <c r="BI1085"/>
  <c r="BH1085"/>
  <c r="BG1085"/>
  <c r="BF1085"/>
  <c r="T1085"/>
  <c r="R1085"/>
  <c r="P1085"/>
  <c r="BI1080"/>
  <c r="BH1080"/>
  <c r="BG1080"/>
  <c r="BF1080"/>
  <c r="T1080"/>
  <c r="R1080"/>
  <c r="P1080"/>
  <c r="BI1074"/>
  <c r="BH1074"/>
  <c r="BG1074"/>
  <c r="BF1074"/>
  <c r="T1074"/>
  <c r="R1074"/>
  <c r="P1074"/>
  <c r="BI1067"/>
  <c r="BH1067"/>
  <c r="BG1067"/>
  <c r="BF1067"/>
  <c r="T1067"/>
  <c r="R1067"/>
  <c r="P1067"/>
  <c r="BI1059"/>
  <c r="BH1059"/>
  <c r="BG1059"/>
  <c r="BF1059"/>
  <c r="T1059"/>
  <c r="R1059"/>
  <c r="P1059"/>
  <c r="BI1054"/>
  <c r="BH1054"/>
  <c r="BG1054"/>
  <c r="BF1054"/>
  <c r="T1054"/>
  <c r="R1054"/>
  <c r="P1054"/>
  <c r="BI1049"/>
  <c r="BH1049"/>
  <c r="BG1049"/>
  <c r="BF1049"/>
  <c r="T1049"/>
  <c r="R1049"/>
  <c r="P1049"/>
  <c r="BI1044"/>
  <c r="BH1044"/>
  <c r="BG1044"/>
  <c r="BF1044"/>
  <c r="T1044"/>
  <c r="R1044"/>
  <c r="P1044"/>
  <c r="BI1039"/>
  <c r="BH1039"/>
  <c r="BG1039"/>
  <c r="BF1039"/>
  <c r="T1039"/>
  <c r="R1039"/>
  <c r="P1039"/>
  <c r="BI1034"/>
  <c r="BH1034"/>
  <c r="BG1034"/>
  <c r="BF1034"/>
  <c r="T1034"/>
  <c r="R1034"/>
  <c r="P1034"/>
  <c r="BI1029"/>
  <c r="BH1029"/>
  <c r="BG1029"/>
  <c r="BF1029"/>
  <c r="T1029"/>
  <c r="R1029"/>
  <c r="P1029"/>
  <c r="BI1024"/>
  <c r="BH1024"/>
  <c r="BG1024"/>
  <c r="BF1024"/>
  <c r="T1024"/>
  <c r="R1024"/>
  <c r="P1024"/>
  <c r="BI1020"/>
  <c r="BH1020"/>
  <c r="BG1020"/>
  <c r="BF1020"/>
  <c r="T1020"/>
  <c r="R1020"/>
  <c r="P1020"/>
  <c r="BI1015"/>
  <c r="BH1015"/>
  <c r="BG1015"/>
  <c r="BF1015"/>
  <c r="T1015"/>
  <c r="R1015"/>
  <c r="P1015"/>
  <c r="BI1011"/>
  <c r="BH1011"/>
  <c r="BG1011"/>
  <c r="BF1011"/>
  <c r="T1011"/>
  <c r="R1011"/>
  <c r="P1011"/>
  <c r="BI1006"/>
  <c r="BH1006"/>
  <c r="BG1006"/>
  <c r="BF1006"/>
  <c r="T1006"/>
  <c r="R1006"/>
  <c r="P1006"/>
  <c r="BI1003"/>
  <c r="BH1003"/>
  <c r="BG1003"/>
  <c r="BF1003"/>
  <c r="T1003"/>
  <c r="R1003"/>
  <c r="P1003"/>
  <c r="BI986"/>
  <c r="BH986"/>
  <c r="BG986"/>
  <c r="BF986"/>
  <c r="T986"/>
  <c r="R986"/>
  <c r="P986"/>
  <c r="BI976"/>
  <c r="BH976"/>
  <c r="BG976"/>
  <c r="BF976"/>
  <c r="T976"/>
  <c r="R976"/>
  <c r="P976"/>
  <c r="BI972"/>
  <c r="BH972"/>
  <c r="BG972"/>
  <c r="BF972"/>
  <c r="T972"/>
  <c r="R972"/>
  <c r="P972"/>
  <c r="BI967"/>
  <c r="BH967"/>
  <c r="BG967"/>
  <c r="BF967"/>
  <c r="T967"/>
  <c r="R967"/>
  <c r="P967"/>
  <c r="BI962"/>
  <c r="BH962"/>
  <c r="BG962"/>
  <c r="BF962"/>
  <c r="T962"/>
  <c r="R962"/>
  <c r="P962"/>
  <c r="BI956"/>
  <c r="BH956"/>
  <c r="BG956"/>
  <c r="BF956"/>
  <c r="T956"/>
  <c r="R956"/>
  <c r="P956"/>
  <c r="BI951"/>
  <c r="BH951"/>
  <c r="BG951"/>
  <c r="BF951"/>
  <c r="T951"/>
  <c r="R951"/>
  <c r="P951"/>
  <c r="BI945"/>
  <c r="BH945"/>
  <c r="BG945"/>
  <c r="BF945"/>
  <c r="T945"/>
  <c r="R945"/>
  <c r="P945"/>
  <c r="BI940"/>
  <c r="BH940"/>
  <c r="BG940"/>
  <c r="BF940"/>
  <c r="T940"/>
  <c r="R940"/>
  <c r="P940"/>
  <c r="BI935"/>
  <c r="BH935"/>
  <c r="BG935"/>
  <c r="BF935"/>
  <c r="T935"/>
  <c r="R935"/>
  <c r="P935"/>
  <c r="BI929"/>
  <c r="BH929"/>
  <c r="BG929"/>
  <c r="BF929"/>
  <c r="T929"/>
  <c r="R929"/>
  <c r="P929"/>
  <c r="BI924"/>
  <c r="BH924"/>
  <c r="BG924"/>
  <c r="BF924"/>
  <c r="T924"/>
  <c r="R924"/>
  <c r="P924"/>
  <c r="BI919"/>
  <c r="BH919"/>
  <c r="BG919"/>
  <c r="BF919"/>
  <c r="T919"/>
  <c r="R919"/>
  <c r="P919"/>
  <c r="BI913"/>
  <c r="BH913"/>
  <c r="BG913"/>
  <c r="BF913"/>
  <c r="T913"/>
  <c r="R913"/>
  <c r="P913"/>
  <c r="BI908"/>
  <c r="BH908"/>
  <c r="BG908"/>
  <c r="BF908"/>
  <c r="T908"/>
  <c r="R908"/>
  <c r="P908"/>
  <c r="BI903"/>
  <c r="BH903"/>
  <c r="BG903"/>
  <c r="BF903"/>
  <c r="T903"/>
  <c r="R903"/>
  <c r="P903"/>
  <c r="BI895"/>
  <c r="BH895"/>
  <c r="BG895"/>
  <c r="BF895"/>
  <c r="T895"/>
  <c r="R895"/>
  <c r="P895"/>
  <c r="BI890"/>
  <c r="BH890"/>
  <c r="BG890"/>
  <c r="BF890"/>
  <c r="T890"/>
  <c r="R890"/>
  <c r="P890"/>
  <c r="BI884"/>
  <c r="BH884"/>
  <c r="BG884"/>
  <c r="BF884"/>
  <c r="T884"/>
  <c r="R884"/>
  <c r="P884"/>
  <c r="BI879"/>
  <c r="BH879"/>
  <c r="BG879"/>
  <c r="BF879"/>
  <c r="T879"/>
  <c r="R879"/>
  <c r="P879"/>
  <c r="BI874"/>
  <c r="BH874"/>
  <c r="BG874"/>
  <c r="BF874"/>
  <c r="T874"/>
  <c r="R874"/>
  <c r="P874"/>
  <c r="BI866"/>
  <c r="BH866"/>
  <c r="BG866"/>
  <c r="BF866"/>
  <c r="T866"/>
  <c r="R866"/>
  <c r="P866"/>
  <c r="BI861"/>
  <c r="BH861"/>
  <c r="BG861"/>
  <c r="BF861"/>
  <c r="T861"/>
  <c r="R861"/>
  <c r="P861"/>
  <c r="BI856"/>
  <c r="BH856"/>
  <c r="BG856"/>
  <c r="BF856"/>
  <c r="T856"/>
  <c r="R856"/>
  <c r="P856"/>
  <c r="BI848"/>
  <c r="BH848"/>
  <c r="BG848"/>
  <c r="BF848"/>
  <c r="T848"/>
  <c r="R848"/>
  <c r="P848"/>
  <c r="BI843"/>
  <c r="BH843"/>
  <c r="BG843"/>
  <c r="BF843"/>
  <c r="T843"/>
  <c r="R843"/>
  <c r="P843"/>
  <c r="BI838"/>
  <c r="BH838"/>
  <c r="BG838"/>
  <c r="BF838"/>
  <c r="T838"/>
  <c r="R838"/>
  <c r="P838"/>
  <c r="BI832"/>
  <c r="BH832"/>
  <c r="BG832"/>
  <c r="BF832"/>
  <c r="T832"/>
  <c r="R832"/>
  <c r="P832"/>
  <c r="BI828"/>
  <c r="BH828"/>
  <c r="BG828"/>
  <c r="BF828"/>
  <c r="T828"/>
  <c r="R828"/>
  <c r="P828"/>
  <c r="BI823"/>
  <c r="BH823"/>
  <c r="BG823"/>
  <c r="BF823"/>
  <c r="T823"/>
  <c r="R823"/>
  <c r="P823"/>
  <c r="BI820"/>
  <c r="BH820"/>
  <c r="BG820"/>
  <c r="BF820"/>
  <c r="T820"/>
  <c r="R820"/>
  <c r="P820"/>
  <c r="BI815"/>
  <c r="BH815"/>
  <c r="BG815"/>
  <c r="BF815"/>
  <c r="T815"/>
  <c r="R815"/>
  <c r="P815"/>
  <c r="BI809"/>
  <c r="BH809"/>
  <c r="BG809"/>
  <c r="BF809"/>
  <c r="T809"/>
  <c r="R809"/>
  <c r="P809"/>
  <c r="BI806"/>
  <c r="BH806"/>
  <c r="BG806"/>
  <c r="BF806"/>
  <c r="T806"/>
  <c r="R806"/>
  <c r="P806"/>
  <c r="BI801"/>
  <c r="BH801"/>
  <c r="BG801"/>
  <c r="BF801"/>
  <c r="T801"/>
  <c r="R801"/>
  <c r="P801"/>
  <c r="BI796"/>
  <c r="BH796"/>
  <c r="BG796"/>
  <c r="BF796"/>
  <c r="T796"/>
  <c r="R796"/>
  <c r="P796"/>
  <c r="BI791"/>
  <c r="BH791"/>
  <c r="BG791"/>
  <c r="BF791"/>
  <c r="T791"/>
  <c r="R791"/>
  <c r="P791"/>
  <c r="BI787"/>
  <c r="BH787"/>
  <c r="BG787"/>
  <c r="BF787"/>
  <c r="T787"/>
  <c r="R787"/>
  <c r="P787"/>
  <c r="BI783"/>
  <c r="BH783"/>
  <c r="BG783"/>
  <c r="BF783"/>
  <c r="T783"/>
  <c r="R783"/>
  <c r="P783"/>
  <c r="BI775"/>
  <c r="BH775"/>
  <c r="BG775"/>
  <c r="BF775"/>
  <c r="T775"/>
  <c r="R775"/>
  <c r="P775"/>
  <c r="BI763"/>
  <c r="BH763"/>
  <c r="BG763"/>
  <c r="BF763"/>
  <c r="T763"/>
  <c r="R763"/>
  <c r="P763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5"/>
  <c r="BH745"/>
  <c r="BG745"/>
  <c r="BF745"/>
  <c r="T745"/>
  <c r="R745"/>
  <c r="P745"/>
  <c r="BI739"/>
  <c r="BH739"/>
  <c r="BG739"/>
  <c r="BF739"/>
  <c r="T739"/>
  <c r="R739"/>
  <c r="P739"/>
  <c r="BI734"/>
  <c r="BH734"/>
  <c r="BG734"/>
  <c r="BF734"/>
  <c r="T734"/>
  <c r="R734"/>
  <c r="P734"/>
  <c r="BI727"/>
  <c r="BH727"/>
  <c r="BG727"/>
  <c r="BF727"/>
  <c r="T727"/>
  <c r="R727"/>
  <c r="P727"/>
  <c r="BI720"/>
  <c r="BH720"/>
  <c r="BG720"/>
  <c r="BF720"/>
  <c r="T720"/>
  <c r="R720"/>
  <c r="P720"/>
  <c r="BI713"/>
  <c r="BH713"/>
  <c r="BG713"/>
  <c r="BF713"/>
  <c r="T713"/>
  <c r="R713"/>
  <c r="P713"/>
  <c r="BI683"/>
  <c r="BH683"/>
  <c r="BG683"/>
  <c r="BF683"/>
  <c r="T683"/>
  <c r="R683"/>
  <c r="P683"/>
  <c r="BI671"/>
  <c r="BH671"/>
  <c r="BG671"/>
  <c r="BF671"/>
  <c r="T671"/>
  <c r="R671"/>
  <c r="P671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6"/>
  <c r="BH656"/>
  <c r="BG656"/>
  <c r="BF656"/>
  <c r="T656"/>
  <c r="R656"/>
  <c r="P656"/>
  <c r="BI651"/>
  <c r="BH651"/>
  <c r="BG651"/>
  <c r="BF651"/>
  <c r="T651"/>
  <c r="R651"/>
  <c r="P651"/>
  <c r="BI646"/>
  <c r="BH646"/>
  <c r="BG646"/>
  <c r="BF646"/>
  <c r="T646"/>
  <c r="R646"/>
  <c r="P646"/>
  <c r="BI641"/>
  <c r="BH641"/>
  <c r="BG641"/>
  <c r="BF641"/>
  <c r="T641"/>
  <c r="R641"/>
  <c r="P641"/>
  <c r="BI637"/>
  <c r="BH637"/>
  <c r="BG637"/>
  <c r="BF637"/>
  <c r="T637"/>
  <c r="R637"/>
  <c r="P637"/>
  <c r="BI633"/>
  <c r="BH633"/>
  <c r="BG633"/>
  <c r="BF633"/>
  <c r="T633"/>
  <c r="R633"/>
  <c r="P633"/>
  <c r="BI630"/>
  <c r="BH630"/>
  <c r="BG630"/>
  <c r="BF630"/>
  <c r="T630"/>
  <c r="R630"/>
  <c r="P630"/>
  <c r="BI625"/>
  <c r="BH625"/>
  <c r="BG625"/>
  <c r="BF625"/>
  <c r="T625"/>
  <c r="R625"/>
  <c r="P625"/>
  <c r="BI620"/>
  <c r="BH620"/>
  <c r="BG620"/>
  <c r="BF620"/>
  <c r="T620"/>
  <c r="R620"/>
  <c r="P620"/>
  <c r="BI617"/>
  <c r="BH617"/>
  <c r="BG617"/>
  <c r="BF617"/>
  <c r="T617"/>
  <c r="R617"/>
  <c r="P617"/>
  <c r="BI586"/>
  <c r="BH586"/>
  <c r="BG586"/>
  <c r="BF586"/>
  <c r="T586"/>
  <c r="R586"/>
  <c r="P586"/>
  <c r="BI581"/>
  <c r="BH581"/>
  <c r="BG581"/>
  <c r="BF581"/>
  <c r="T581"/>
  <c r="R581"/>
  <c r="P581"/>
  <c r="BI577"/>
  <c r="BH577"/>
  <c r="BG577"/>
  <c r="BF577"/>
  <c r="T577"/>
  <c r="T576"/>
  <c r="R577"/>
  <c r="R576"/>
  <c r="P577"/>
  <c r="P576"/>
  <c r="BI571"/>
  <c r="BH571"/>
  <c r="BG571"/>
  <c r="BF571"/>
  <c r="T571"/>
  <c r="T570"/>
  <c r="R571"/>
  <c r="R570"/>
  <c r="P571"/>
  <c r="P570"/>
  <c r="BI565"/>
  <c r="BH565"/>
  <c r="BG565"/>
  <c r="BF565"/>
  <c r="T565"/>
  <c r="R565"/>
  <c r="P565"/>
  <c r="BI560"/>
  <c r="BH560"/>
  <c r="BG560"/>
  <c r="BF560"/>
  <c r="T560"/>
  <c r="R560"/>
  <c r="P560"/>
  <c r="BI555"/>
  <c r="BH555"/>
  <c r="BG555"/>
  <c r="BF555"/>
  <c r="T555"/>
  <c r="R555"/>
  <c r="P555"/>
  <c r="BI550"/>
  <c r="BH550"/>
  <c r="BG550"/>
  <c r="BF550"/>
  <c r="T550"/>
  <c r="R550"/>
  <c r="P550"/>
  <c r="BI543"/>
  <c r="BH543"/>
  <c r="BG543"/>
  <c r="BF543"/>
  <c r="T543"/>
  <c r="R543"/>
  <c r="P543"/>
  <c r="BI538"/>
  <c r="BH538"/>
  <c r="BG538"/>
  <c r="BF538"/>
  <c r="T538"/>
  <c r="R538"/>
  <c r="P538"/>
  <c r="BI533"/>
  <c r="BH533"/>
  <c r="BG533"/>
  <c r="BF533"/>
  <c r="T533"/>
  <c r="R533"/>
  <c r="P533"/>
  <c r="BI515"/>
  <c r="BH515"/>
  <c r="BG515"/>
  <c r="BF515"/>
  <c r="T515"/>
  <c r="R515"/>
  <c r="P515"/>
  <c r="BI474"/>
  <c r="BH474"/>
  <c r="BG474"/>
  <c r="BF474"/>
  <c r="T474"/>
  <c r="R474"/>
  <c r="P474"/>
  <c r="BI469"/>
  <c r="BH469"/>
  <c r="BG469"/>
  <c r="BF469"/>
  <c r="T469"/>
  <c r="R469"/>
  <c r="P469"/>
  <c r="BI464"/>
  <c r="BH464"/>
  <c r="BG464"/>
  <c r="BF464"/>
  <c r="T464"/>
  <c r="R464"/>
  <c r="P464"/>
  <c r="BI370"/>
  <c r="BH370"/>
  <c r="BG370"/>
  <c r="BF370"/>
  <c r="T370"/>
  <c r="R370"/>
  <c r="P370"/>
  <c r="BI273"/>
  <c r="BH273"/>
  <c r="BG273"/>
  <c r="BF273"/>
  <c r="T273"/>
  <c r="R273"/>
  <c r="P273"/>
  <c r="BI185"/>
  <c r="BH185"/>
  <c r="BG185"/>
  <c r="BF185"/>
  <c r="T185"/>
  <c r="R185"/>
  <c r="P185"/>
  <c r="BI173"/>
  <c r="BH173"/>
  <c r="BG173"/>
  <c r="BF173"/>
  <c r="T173"/>
  <c r="R173"/>
  <c r="P173"/>
  <c r="BI157"/>
  <c r="BH157"/>
  <c r="BG157"/>
  <c r="BF157"/>
  <c r="T157"/>
  <c r="R157"/>
  <c r="P157"/>
  <c r="BI137"/>
  <c r="BH137"/>
  <c r="BG137"/>
  <c r="BF137"/>
  <c r="T137"/>
  <c r="R137"/>
  <c r="P137"/>
  <c r="BI125"/>
  <c r="BH125"/>
  <c r="BG125"/>
  <c r="BF125"/>
  <c r="T125"/>
  <c r="R125"/>
  <c r="P125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59"/>
  <c r="J25"/>
  <c r="J20"/>
  <c r="E20"/>
  <c r="F59"/>
  <c r="J19"/>
  <c r="J14"/>
  <c r="J100"/>
  <c r="E7"/>
  <c r="E50"/>
  <c i="14" r="J39"/>
  <c r="J38"/>
  <c i="1" r="AY68"/>
  <c i="14" r="J37"/>
  <c i="1" r="AX68"/>
  <c i="14"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87"/>
  <c r="E7"/>
  <c r="E81"/>
  <c i="13" r="J39"/>
  <c r="J38"/>
  <c i="1" r="AY67"/>
  <c i="13" r="J37"/>
  <c i="1" r="AX67"/>
  <c i="13"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J104"/>
  <c r="F104"/>
  <c r="F102"/>
  <c r="E100"/>
  <c r="J58"/>
  <c r="F58"/>
  <c r="F56"/>
  <c r="E54"/>
  <c r="J26"/>
  <c r="E26"/>
  <c r="J105"/>
  <c r="J25"/>
  <c r="J20"/>
  <c r="E20"/>
  <c r="F59"/>
  <c r="J19"/>
  <c r="J14"/>
  <c r="J102"/>
  <c r="E7"/>
  <c r="E96"/>
  <c i="12" r="J39"/>
  <c r="J38"/>
  <c i="1" r="AY66"/>
  <c i="12" r="J37"/>
  <c i="1" r="AX66"/>
  <c i="12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59"/>
  <c r="J25"/>
  <c r="J23"/>
  <c r="E23"/>
  <c r="J86"/>
  <c r="J22"/>
  <c r="J20"/>
  <c r="E20"/>
  <c r="F59"/>
  <c r="J19"/>
  <c r="J17"/>
  <c r="E17"/>
  <c r="F86"/>
  <c r="J16"/>
  <c r="J14"/>
  <c r="J56"/>
  <c r="E7"/>
  <c r="E50"/>
  <c i="11" r="J39"/>
  <c r="J38"/>
  <c i="1" r="AY65"/>
  <c i="11" r="J37"/>
  <c i="1" r="AX65"/>
  <c i="11"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56"/>
  <c r="E54"/>
  <c r="J26"/>
  <c r="E26"/>
  <c r="J59"/>
  <c r="J25"/>
  <c r="J23"/>
  <c r="E23"/>
  <c r="J88"/>
  <c r="J22"/>
  <c r="J20"/>
  <c r="E20"/>
  <c r="F89"/>
  <c r="J19"/>
  <c r="J17"/>
  <c r="E17"/>
  <c r="F58"/>
  <c r="J16"/>
  <c r="J14"/>
  <c r="J86"/>
  <c r="E7"/>
  <c r="E80"/>
  <c i="10" r="J39"/>
  <c r="J38"/>
  <c i="1" r="AY64"/>
  <c i="10" r="J37"/>
  <c i="1" r="AX64"/>
  <c i="10" r="BI977"/>
  <c r="BH977"/>
  <c r="BG977"/>
  <c r="BF977"/>
  <c r="T977"/>
  <c r="T976"/>
  <c r="R977"/>
  <c r="R976"/>
  <c r="P977"/>
  <c r="P976"/>
  <c r="BI972"/>
  <c r="BH972"/>
  <c r="BG972"/>
  <c r="BF972"/>
  <c r="T972"/>
  <c r="T971"/>
  <c r="R972"/>
  <c r="R971"/>
  <c r="P972"/>
  <c r="P971"/>
  <c r="BI969"/>
  <c r="BH969"/>
  <c r="BG969"/>
  <c r="BF969"/>
  <c r="T969"/>
  <c r="R969"/>
  <c r="P969"/>
  <c r="BI948"/>
  <c r="BH948"/>
  <c r="BG948"/>
  <c r="BF948"/>
  <c r="T948"/>
  <c r="R948"/>
  <c r="P948"/>
  <c r="BI939"/>
  <c r="BH939"/>
  <c r="BG939"/>
  <c r="BF939"/>
  <c r="T939"/>
  <c r="R939"/>
  <c r="P939"/>
  <c r="BI928"/>
  <c r="BH928"/>
  <c r="BG928"/>
  <c r="BF928"/>
  <c r="T928"/>
  <c r="R928"/>
  <c r="P928"/>
  <c r="BI913"/>
  <c r="BH913"/>
  <c r="BG913"/>
  <c r="BF913"/>
  <c r="T913"/>
  <c r="R913"/>
  <c r="P913"/>
  <c r="BI892"/>
  <c r="BH892"/>
  <c r="BG892"/>
  <c r="BF892"/>
  <c r="T892"/>
  <c r="R892"/>
  <c r="P892"/>
  <c r="BI889"/>
  <c r="BH889"/>
  <c r="BG889"/>
  <c r="BF889"/>
  <c r="T889"/>
  <c r="R889"/>
  <c r="P889"/>
  <c r="BI856"/>
  <c r="BH856"/>
  <c r="BG856"/>
  <c r="BF856"/>
  <c r="T856"/>
  <c r="R856"/>
  <c r="P856"/>
  <c r="BI823"/>
  <c r="BH823"/>
  <c r="BG823"/>
  <c r="BF823"/>
  <c r="T823"/>
  <c r="R823"/>
  <c r="P823"/>
  <c r="BI817"/>
  <c r="BH817"/>
  <c r="BG817"/>
  <c r="BF817"/>
  <c r="T817"/>
  <c r="R817"/>
  <c r="P817"/>
  <c r="BI812"/>
  <c r="BH812"/>
  <c r="BG812"/>
  <c r="BF812"/>
  <c r="T812"/>
  <c r="R812"/>
  <c r="P812"/>
  <c r="BI807"/>
  <c r="BH807"/>
  <c r="BG807"/>
  <c r="BF807"/>
  <c r="T807"/>
  <c r="R807"/>
  <c r="P807"/>
  <c r="BI798"/>
  <c r="BH798"/>
  <c r="BG798"/>
  <c r="BF798"/>
  <c r="T798"/>
  <c r="R798"/>
  <c r="P798"/>
  <c r="BI790"/>
  <c r="BH790"/>
  <c r="BG790"/>
  <c r="BF790"/>
  <c r="T790"/>
  <c r="R790"/>
  <c r="P790"/>
  <c r="BI782"/>
  <c r="BH782"/>
  <c r="BG782"/>
  <c r="BF782"/>
  <c r="T782"/>
  <c r="R782"/>
  <c r="P782"/>
  <c r="BI779"/>
  <c r="BH779"/>
  <c r="BG779"/>
  <c r="BF779"/>
  <c r="T779"/>
  <c r="R779"/>
  <c r="P779"/>
  <c r="BI771"/>
  <c r="BH771"/>
  <c r="BG771"/>
  <c r="BF771"/>
  <c r="T771"/>
  <c r="R771"/>
  <c r="P771"/>
  <c r="BI763"/>
  <c r="BH763"/>
  <c r="BG763"/>
  <c r="BF763"/>
  <c r="T763"/>
  <c r="R763"/>
  <c r="P763"/>
  <c r="BI759"/>
  <c r="BH759"/>
  <c r="BG759"/>
  <c r="BF759"/>
  <c r="T759"/>
  <c r="T758"/>
  <c r="R759"/>
  <c r="R758"/>
  <c r="P759"/>
  <c r="P758"/>
  <c r="BI749"/>
  <c r="BH749"/>
  <c r="BG749"/>
  <c r="BF749"/>
  <c r="T749"/>
  <c r="R749"/>
  <c r="P749"/>
  <c r="BI743"/>
  <c r="BH743"/>
  <c r="BG743"/>
  <c r="BF743"/>
  <c r="T743"/>
  <c r="R743"/>
  <c r="P743"/>
  <c r="BI734"/>
  <c r="BH734"/>
  <c r="BG734"/>
  <c r="BF734"/>
  <c r="T734"/>
  <c r="R734"/>
  <c r="P734"/>
  <c r="BI725"/>
  <c r="BH725"/>
  <c r="BG725"/>
  <c r="BF725"/>
  <c r="T725"/>
  <c r="R725"/>
  <c r="P725"/>
  <c r="BI719"/>
  <c r="BH719"/>
  <c r="BG719"/>
  <c r="BF719"/>
  <c r="T719"/>
  <c r="R719"/>
  <c r="P719"/>
  <c r="BI710"/>
  <c r="BH710"/>
  <c r="BG710"/>
  <c r="BF710"/>
  <c r="T710"/>
  <c r="R710"/>
  <c r="P710"/>
  <c r="BI675"/>
  <c r="BH675"/>
  <c r="BG675"/>
  <c r="BF675"/>
  <c r="T675"/>
  <c r="R675"/>
  <c r="P675"/>
  <c r="BI608"/>
  <c r="BH608"/>
  <c r="BG608"/>
  <c r="BF608"/>
  <c r="T608"/>
  <c r="R608"/>
  <c r="P608"/>
  <c r="BI594"/>
  <c r="BH594"/>
  <c r="BG594"/>
  <c r="BF594"/>
  <c r="T594"/>
  <c r="R594"/>
  <c r="P594"/>
  <c r="BI580"/>
  <c r="BH580"/>
  <c r="BG580"/>
  <c r="BF580"/>
  <c r="T580"/>
  <c r="R580"/>
  <c r="P580"/>
  <c r="BI567"/>
  <c r="BH567"/>
  <c r="BG567"/>
  <c r="BF567"/>
  <c r="T567"/>
  <c r="R567"/>
  <c r="P567"/>
  <c r="BI532"/>
  <c r="BH532"/>
  <c r="BG532"/>
  <c r="BF532"/>
  <c r="T532"/>
  <c r="R532"/>
  <c r="P532"/>
  <c r="BI491"/>
  <c r="BH491"/>
  <c r="BG491"/>
  <c r="BF491"/>
  <c r="T491"/>
  <c r="R491"/>
  <c r="P491"/>
  <c r="BI484"/>
  <c r="BH484"/>
  <c r="BG484"/>
  <c r="BF484"/>
  <c r="T484"/>
  <c r="R484"/>
  <c r="P484"/>
  <c r="BI478"/>
  <c r="BH478"/>
  <c r="BG478"/>
  <c r="BF478"/>
  <c r="T478"/>
  <c r="R478"/>
  <c r="P478"/>
  <c r="BI472"/>
  <c r="BH472"/>
  <c r="BG472"/>
  <c r="BF472"/>
  <c r="T472"/>
  <c r="R472"/>
  <c r="P472"/>
  <c r="BI437"/>
  <c r="BH437"/>
  <c r="BG437"/>
  <c r="BF437"/>
  <c r="T437"/>
  <c r="R437"/>
  <c r="P437"/>
  <c r="BI402"/>
  <c r="BH402"/>
  <c r="BG402"/>
  <c r="BF402"/>
  <c r="T402"/>
  <c r="R402"/>
  <c r="P402"/>
  <c r="BI371"/>
  <c r="BH371"/>
  <c r="BG371"/>
  <c r="BF371"/>
  <c r="T371"/>
  <c r="R371"/>
  <c r="P371"/>
  <c r="BI340"/>
  <c r="BH340"/>
  <c r="BG340"/>
  <c r="BF340"/>
  <c r="T340"/>
  <c r="R340"/>
  <c r="P340"/>
  <c r="BI325"/>
  <c r="BH325"/>
  <c r="BG325"/>
  <c r="BF325"/>
  <c r="T325"/>
  <c r="R325"/>
  <c r="P325"/>
  <c r="BI310"/>
  <c r="BH310"/>
  <c r="BG310"/>
  <c r="BF310"/>
  <c r="T310"/>
  <c r="R310"/>
  <c r="P310"/>
  <c r="BI296"/>
  <c r="BH296"/>
  <c r="BG296"/>
  <c r="BF296"/>
  <c r="T296"/>
  <c r="R296"/>
  <c r="P296"/>
  <c r="BI229"/>
  <c r="BH229"/>
  <c r="BG229"/>
  <c r="BF229"/>
  <c r="T229"/>
  <c r="R229"/>
  <c r="P229"/>
  <c r="BI221"/>
  <c r="BH221"/>
  <c r="BG221"/>
  <c r="BF221"/>
  <c r="T221"/>
  <c r="R221"/>
  <c r="P221"/>
  <c r="BI189"/>
  <c r="BH189"/>
  <c r="BG189"/>
  <c r="BF189"/>
  <c r="T189"/>
  <c r="R189"/>
  <c r="P189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17"/>
  <c r="BH117"/>
  <c r="BG117"/>
  <c r="BF117"/>
  <c r="T117"/>
  <c r="R117"/>
  <c r="P117"/>
  <c r="BI108"/>
  <c r="BH108"/>
  <c r="BG108"/>
  <c r="BF108"/>
  <c r="T108"/>
  <c r="R108"/>
  <c r="P108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84"/>
  <c i="9" r="J39"/>
  <c r="J38"/>
  <c i="1" r="AY63"/>
  <c i="9" r="J37"/>
  <c i="1" r="AX63"/>
  <c i="9" r="BI364"/>
  <c r="BH364"/>
  <c r="BG364"/>
  <c r="BF364"/>
  <c r="T364"/>
  <c r="T363"/>
  <c r="R364"/>
  <c r="R363"/>
  <c r="P364"/>
  <c r="P363"/>
  <c r="BI361"/>
  <c r="BH361"/>
  <c r="BG361"/>
  <c r="BF361"/>
  <c r="T361"/>
  <c r="R361"/>
  <c r="P361"/>
  <c r="BI355"/>
  <c r="BH355"/>
  <c r="BG355"/>
  <c r="BF355"/>
  <c r="T355"/>
  <c r="R355"/>
  <c r="P355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25"/>
  <c r="BH325"/>
  <c r="BG325"/>
  <c r="BF325"/>
  <c r="T325"/>
  <c r="R325"/>
  <c r="P325"/>
  <c r="BI319"/>
  <c r="BH319"/>
  <c r="BG319"/>
  <c r="BF319"/>
  <c r="T319"/>
  <c r="R319"/>
  <c r="P319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298"/>
  <c r="BH298"/>
  <c r="BG298"/>
  <c r="BF298"/>
  <c r="T298"/>
  <c r="R298"/>
  <c r="P298"/>
  <c r="BI287"/>
  <c r="BH287"/>
  <c r="BG287"/>
  <c r="BF287"/>
  <c r="T287"/>
  <c r="R287"/>
  <c r="P287"/>
  <c r="BI276"/>
  <c r="BH276"/>
  <c r="BG276"/>
  <c r="BF276"/>
  <c r="T276"/>
  <c r="R276"/>
  <c r="P276"/>
  <c r="BI265"/>
  <c r="BH265"/>
  <c r="BG265"/>
  <c r="BF265"/>
  <c r="T265"/>
  <c r="R265"/>
  <c r="P265"/>
  <c r="BI257"/>
  <c r="BH257"/>
  <c r="BG257"/>
  <c r="BF257"/>
  <c r="T257"/>
  <c r="R257"/>
  <c r="P257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22"/>
  <c r="BH222"/>
  <c r="BG222"/>
  <c r="BF222"/>
  <c r="T222"/>
  <c r="R222"/>
  <c r="P222"/>
  <c r="BI205"/>
  <c r="BH205"/>
  <c r="BG205"/>
  <c r="BF205"/>
  <c r="T205"/>
  <c r="R205"/>
  <c r="P205"/>
  <c r="BI188"/>
  <c r="BH188"/>
  <c r="BG188"/>
  <c r="BF188"/>
  <c r="T188"/>
  <c r="R188"/>
  <c r="P188"/>
  <c r="BI180"/>
  <c r="BH180"/>
  <c r="BG180"/>
  <c r="BF180"/>
  <c r="T180"/>
  <c r="R180"/>
  <c r="P180"/>
  <c r="BI169"/>
  <c r="BH169"/>
  <c r="BG169"/>
  <c r="BF169"/>
  <c r="T169"/>
  <c r="R169"/>
  <c r="P169"/>
  <c r="BI158"/>
  <c r="BH158"/>
  <c r="BG158"/>
  <c r="BF158"/>
  <c r="T158"/>
  <c r="R158"/>
  <c r="P158"/>
  <c r="BI147"/>
  <c r="BH147"/>
  <c r="BG147"/>
  <c r="BF147"/>
  <c r="T147"/>
  <c r="R147"/>
  <c r="P147"/>
  <c r="BI135"/>
  <c r="BH135"/>
  <c r="BG135"/>
  <c r="BF135"/>
  <c r="T135"/>
  <c r="R135"/>
  <c r="P135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1"/>
  <c r="BH111"/>
  <c r="BG111"/>
  <c r="BF111"/>
  <c r="T111"/>
  <c r="T110"/>
  <c r="R111"/>
  <c r="R110"/>
  <c r="P111"/>
  <c r="P110"/>
  <c r="BI104"/>
  <c r="BH104"/>
  <c r="BG104"/>
  <c r="BF104"/>
  <c r="T104"/>
  <c r="R104"/>
  <c r="P104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93"/>
  <c r="J19"/>
  <c r="J14"/>
  <c r="J90"/>
  <c r="E7"/>
  <c r="E84"/>
  <c i="8" r="J39"/>
  <c r="J38"/>
  <c i="1" r="AY62"/>
  <c i="8" r="J37"/>
  <c i="1" r="AX62"/>
  <c i="8" r="BI356"/>
  <c r="BH356"/>
  <c r="BG356"/>
  <c r="BF356"/>
  <c r="T356"/>
  <c r="T355"/>
  <c r="R356"/>
  <c r="R355"/>
  <c r="P356"/>
  <c r="P355"/>
  <c r="BI348"/>
  <c r="BH348"/>
  <c r="BG348"/>
  <c r="BF348"/>
  <c r="T348"/>
  <c r="R348"/>
  <c r="P348"/>
  <c r="BI341"/>
  <c r="BH341"/>
  <c r="BG341"/>
  <c r="BF341"/>
  <c r="T341"/>
  <c r="R341"/>
  <c r="P341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66"/>
  <c r="BH266"/>
  <c r="BG266"/>
  <c r="BF266"/>
  <c r="T266"/>
  <c r="R266"/>
  <c r="P266"/>
  <c r="BI260"/>
  <c r="BH260"/>
  <c r="BG260"/>
  <c r="BF260"/>
  <c r="T260"/>
  <c r="R260"/>
  <c r="P260"/>
  <c r="BI246"/>
  <c r="BH246"/>
  <c r="BG246"/>
  <c r="BF246"/>
  <c r="T246"/>
  <c r="R246"/>
  <c r="P246"/>
  <c r="BI242"/>
  <c r="BH242"/>
  <c r="BG242"/>
  <c r="BF242"/>
  <c r="T242"/>
  <c r="T241"/>
  <c r="R242"/>
  <c r="R241"/>
  <c r="P242"/>
  <c r="P241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R205"/>
  <c r="P205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4"/>
  <c r="BH174"/>
  <c r="BG174"/>
  <c r="BF174"/>
  <c r="T174"/>
  <c r="R174"/>
  <c r="P174"/>
  <c r="BI164"/>
  <c r="BH164"/>
  <c r="BG164"/>
  <c r="BF164"/>
  <c r="T164"/>
  <c r="R164"/>
  <c r="P164"/>
  <c r="BI154"/>
  <c r="BH154"/>
  <c r="BG154"/>
  <c r="BF154"/>
  <c r="T154"/>
  <c r="R154"/>
  <c r="P154"/>
  <c r="BI142"/>
  <c r="BH142"/>
  <c r="BG142"/>
  <c r="BF142"/>
  <c r="T142"/>
  <c r="R142"/>
  <c r="P142"/>
  <c r="BI130"/>
  <c r="BH130"/>
  <c r="BG130"/>
  <c r="BF130"/>
  <c r="T130"/>
  <c r="R130"/>
  <c r="P130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08"/>
  <c r="BH108"/>
  <c r="BG108"/>
  <c r="BF108"/>
  <c r="T108"/>
  <c r="R108"/>
  <c r="P108"/>
  <c r="BI101"/>
  <c r="BH101"/>
  <c r="BG101"/>
  <c r="BF101"/>
  <c r="T101"/>
  <c r="R101"/>
  <c r="P101"/>
  <c r="J94"/>
  <c r="F94"/>
  <c r="F92"/>
  <c r="E90"/>
  <c r="J58"/>
  <c r="F58"/>
  <c r="F56"/>
  <c r="E54"/>
  <c r="J26"/>
  <c r="E26"/>
  <c r="J95"/>
  <c r="J25"/>
  <c r="J20"/>
  <c r="E20"/>
  <c r="F95"/>
  <c r="J19"/>
  <c r="J14"/>
  <c r="J92"/>
  <c r="E7"/>
  <c r="E86"/>
  <c i="7" r="J39"/>
  <c r="J38"/>
  <c i="1" r="AY61"/>
  <c i="7" r="J37"/>
  <c i="1" r="AX61"/>
  <c i="7" r="BI2039"/>
  <c r="BH2039"/>
  <c r="BG2039"/>
  <c r="BF2039"/>
  <c r="T2039"/>
  <c r="T2038"/>
  <c r="R2039"/>
  <c r="R2038"/>
  <c r="P2039"/>
  <c r="P2038"/>
  <c r="BI2036"/>
  <c r="BH2036"/>
  <c r="BG2036"/>
  <c r="BF2036"/>
  <c r="T2036"/>
  <c r="R2036"/>
  <c r="P2036"/>
  <c r="BI2031"/>
  <c r="BH2031"/>
  <c r="BG2031"/>
  <c r="BF2031"/>
  <c r="T2031"/>
  <c r="R2031"/>
  <c r="P2031"/>
  <c r="BI2025"/>
  <c r="BH2025"/>
  <c r="BG2025"/>
  <c r="BF2025"/>
  <c r="T2025"/>
  <c r="R2025"/>
  <c r="P2025"/>
  <c r="BI2019"/>
  <c r="BH2019"/>
  <c r="BG2019"/>
  <c r="BF2019"/>
  <c r="T2019"/>
  <c r="R2019"/>
  <c r="P2019"/>
  <c r="BI2012"/>
  <c r="BH2012"/>
  <c r="BG2012"/>
  <c r="BF2012"/>
  <c r="T2012"/>
  <c r="R2012"/>
  <c r="P2012"/>
  <c r="BI2002"/>
  <c r="BH2002"/>
  <c r="BG2002"/>
  <c r="BF2002"/>
  <c r="T2002"/>
  <c r="R2002"/>
  <c r="P2002"/>
  <c r="BI1997"/>
  <c r="BH1997"/>
  <c r="BG1997"/>
  <c r="BF1997"/>
  <c r="T1997"/>
  <c r="R1997"/>
  <c r="P1997"/>
  <c r="BI1991"/>
  <c r="BH1991"/>
  <c r="BG1991"/>
  <c r="BF1991"/>
  <c r="T1991"/>
  <c r="R1991"/>
  <c r="P1991"/>
  <c r="BI1976"/>
  <c r="BH1976"/>
  <c r="BG1976"/>
  <c r="BF1976"/>
  <c r="T1976"/>
  <c r="R1976"/>
  <c r="P1976"/>
  <c r="BI1881"/>
  <c r="BH1881"/>
  <c r="BG1881"/>
  <c r="BF1881"/>
  <c r="T1881"/>
  <c r="R1881"/>
  <c r="P1881"/>
  <c r="BI1878"/>
  <c r="BH1878"/>
  <c r="BG1878"/>
  <c r="BF1878"/>
  <c r="T1878"/>
  <c r="R1878"/>
  <c r="P1878"/>
  <c r="BI1859"/>
  <c r="BH1859"/>
  <c r="BG1859"/>
  <c r="BF1859"/>
  <c r="T1859"/>
  <c r="R1859"/>
  <c r="P1859"/>
  <c r="BI1854"/>
  <c r="BH1854"/>
  <c r="BG1854"/>
  <c r="BF1854"/>
  <c r="T1854"/>
  <c r="R1854"/>
  <c r="P1854"/>
  <c r="BI1849"/>
  <c r="BH1849"/>
  <c r="BG1849"/>
  <c r="BF1849"/>
  <c r="T1849"/>
  <c r="R1849"/>
  <c r="P1849"/>
  <c r="BI1844"/>
  <c r="BH1844"/>
  <c r="BG1844"/>
  <c r="BF1844"/>
  <c r="T1844"/>
  <c r="R1844"/>
  <c r="P1844"/>
  <c r="BI1825"/>
  <c r="BH1825"/>
  <c r="BG1825"/>
  <c r="BF1825"/>
  <c r="T1825"/>
  <c r="R1825"/>
  <c r="P1825"/>
  <c r="BI1806"/>
  <c r="BH1806"/>
  <c r="BG1806"/>
  <c r="BF1806"/>
  <c r="T1806"/>
  <c r="R1806"/>
  <c r="P1806"/>
  <c r="BI1803"/>
  <c r="BH1803"/>
  <c r="BG1803"/>
  <c r="BF1803"/>
  <c r="T1803"/>
  <c r="R1803"/>
  <c r="P1803"/>
  <c r="BI1794"/>
  <c r="BH1794"/>
  <c r="BG1794"/>
  <c r="BF1794"/>
  <c r="T1794"/>
  <c r="R1794"/>
  <c r="P1794"/>
  <c r="BI1787"/>
  <c r="BH1787"/>
  <c r="BG1787"/>
  <c r="BF1787"/>
  <c r="T1787"/>
  <c r="R1787"/>
  <c r="P1787"/>
  <c r="BI1778"/>
  <c r="BH1778"/>
  <c r="BG1778"/>
  <c r="BF1778"/>
  <c r="T1778"/>
  <c r="R1778"/>
  <c r="P1778"/>
  <c r="BI1770"/>
  <c r="BH1770"/>
  <c r="BG1770"/>
  <c r="BF1770"/>
  <c r="T1770"/>
  <c r="R1770"/>
  <c r="P1770"/>
  <c r="BI1758"/>
  <c r="BH1758"/>
  <c r="BG1758"/>
  <c r="BF1758"/>
  <c r="T1758"/>
  <c r="R1758"/>
  <c r="P1758"/>
  <c r="BI1755"/>
  <c r="BH1755"/>
  <c r="BG1755"/>
  <c r="BF1755"/>
  <c r="T1755"/>
  <c r="R1755"/>
  <c r="P1755"/>
  <c r="BI1750"/>
  <c r="BH1750"/>
  <c r="BG1750"/>
  <c r="BF1750"/>
  <c r="T1750"/>
  <c r="R1750"/>
  <c r="P1750"/>
  <c r="BI1697"/>
  <c r="BH1697"/>
  <c r="BG1697"/>
  <c r="BF1697"/>
  <c r="T1697"/>
  <c r="R1697"/>
  <c r="P1697"/>
  <c r="BI1686"/>
  <c r="BH1686"/>
  <c r="BG1686"/>
  <c r="BF1686"/>
  <c r="T1686"/>
  <c r="R1686"/>
  <c r="P1686"/>
  <c r="BI1626"/>
  <c r="BH1626"/>
  <c r="BG1626"/>
  <c r="BF1626"/>
  <c r="T1626"/>
  <c r="R1626"/>
  <c r="P1626"/>
  <c r="BI1621"/>
  <c r="BH1621"/>
  <c r="BG1621"/>
  <c r="BF1621"/>
  <c r="T1621"/>
  <c r="R1621"/>
  <c r="P1621"/>
  <c r="BI1616"/>
  <c r="BH1616"/>
  <c r="BG1616"/>
  <c r="BF1616"/>
  <c r="T1616"/>
  <c r="R1616"/>
  <c r="P1616"/>
  <c r="BI1611"/>
  <c r="BH1611"/>
  <c r="BG1611"/>
  <c r="BF1611"/>
  <c r="T1611"/>
  <c r="R1611"/>
  <c r="P1611"/>
  <c r="BI1606"/>
  <c r="BH1606"/>
  <c r="BG1606"/>
  <c r="BF1606"/>
  <c r="T1606"/>
  <c r="R1606"/>
  <c r="P1606"/>
  <c r="BI1601"/>
  <c r="BH1601"/>
  <c r="BG1601"/>
  <c r="BF1601"/>
  <c r="T1601"/>
  <c r="R1601"/>
  <c r="P1601"/>
  <c r="BI1598"/>
  <c r="BH1598"/>
  <c r="BG1598"/>
  <c r="BF1598"/>
  <c r="T1598"/>
  <c r="R1598"/>
  <c r="P1598"/>
  <c r="BI1593"/>
  <c r="BH1593"/>
  <c r="BG1593"/>
  <c r="BF1593"/>
  <c r="T1593"/>
  <c r="R1593"/>
  <c r="P1593"/>
  <c r="BI1588"/>
  <c r="BH1588"/>
  <c r="BG1588"/>
  <c r="BF1588"/>
  <c r="T1588"/>
  <c r="R1588"/>
  <c r="P1588"/>
  <c r="BI1583"/>
  <c r="BH1583"/>
  <c r="BG1583"/>
  <c r="BF1583"/>
  <c r="T1583"/>
  <c r="R1583"/>
  <c r="P1583"/>
  <c r="BI1578"/>
  <c r="BH1578"/>
  <c r="BG1578"/>
  <c r="BF1578"/>
  <c r="T1578"/>
  <c r="R1578"/>
  <c r="P1578"/>
  <c r="BI1573"/>
  <c r="BH1573"/>
  <c r="BG1573"/>
  <c r="BF1573"/>
  <c r="T1573"/>
  <c r="R1573"/>
  <c r="P1573"/>
  <c r="BI1568"/>
  <c r="BH1568"/>
  <c r="BG1568"/>
  <c r="BF1568"/>
  <c r="T1568"/>
  <c r="R1568"/>
  <c r="P1568"/>
  <c r="BI1565"/>
  <c r="BH1565"/>
  <c r="BG1565"/>
  <c r="BF1565"/>
  <c r="T1565"/>
  <c r="R1565"/>
  <c r="P1565"/>
  <c r="BI1556"/>
  <c r="BH1556"/>
  <c r="BG1556"/>
  <c r="BF1556"/>
  <c r="T1556"/>
  <c r="R1556"/>
  <c r="P1556"/>
  <c r="BI1550"/>
  <c r="BH1550"/>
  <c r="BG1550"/>
  <c r="BF1550"/>
  <c r="T1550"/>
  <c r="R1550"/>
  <c r="P1550"/>
  <c r="BI1543"/>
  <c r="BH1543"/>
  <c r="BG1543"/>
  <c r="BF1543"/>
  <c r="T1543"/>
  <c r="R1543"/>
  <c r="P1543"/>
  <c r="BI1537"/>
  <c r="BH1537"/>
  <c r="BG1537"/>
  <c r="BF1537"/>
  <c r="T1537"/>
  <c r="R1537"/>
  <c r="P1537"/>
  <c r="BI1531"/>
  <c r="BH1531"/>
  <c r="BG1531"/>
  <c r="BF1531"/>
  <c r="T1531"/>
  <c r="R1531"/>
  <c r="P1531"/>
  <c r="BI1525"/>
  <c r="BH1525"/>
  <c r="BG1525"/>
  <c r="BF1525"/>
  <c r="T1525"/>
  <c r="R1525"/>
  <c r="P1525"/>
  <c r="BI1513"/>
  <c r="BH1513"/>
  <c r="BG1513"/>
  <c r="BF1513"/>
  <c r="T1513"/>
  <c r="R1513"/>
  <c r="P1513"/>
  <c r="BI1506"/>
  <c r="BH1506"/>
  <c r="BG1506"/>
  <c r="BF1506"/>
  <c r="T1506"/>
  <c r="R1506"/>
  <c r="P1506"/>
  <c r="BI1498"/>
  <c r="BH1498"/>
  <c r="BG1498"/>
  <c r="BF1498"/>
  <c r="T1498"/>
  <c r="R1498"/>
  <c r="P1498"/>
  <c r="BI1491"/>
  <c r="BH1491"/>
  <c r="BG1491"/>
  <c r="BF1491"/>
  <c r="T1491"/>
  <c r="R1491"/>
  <c r="P1491"/>
  <c r="BI1483"/>
  <c r="BH1483"/>
  <c r="BG1483"/>
  <c r="BF1483"/>
  <c r="T1483"/>
  <c r="R1483"/>
  <c r="P1483"/>
  <c r="BI1478"/>
  <c r="BH1478"/>
  <c r="BG1478"/>
  <c r="BF1478"/>
  <c r="T1478"/>
  <c r="R1478"/>
  <c r="P1478"/>
  <c r="BI1474"/>
  <c r="BH1474"/>
  <c r="BG1474"/>
  <c r="BF1474"/>
  <c r="T1474"/>
  <c r="R1474"/>
  <c r="P1474"/>
  <c r="BI1469"/>
  <c r="BH1469"/>
  <c r="BG1469"/>
  <c r="BF1469"/>
  <c r="T1469"/>
  <c r="R1469"/>
  <c r="P1469"/>
  <c r="BI1464"/>
  <c r="BH1464"/>
  <c r="BG1464"/>
  <c r="BF1464"/>
  <c r="T1464"/>
  <c r="R1464"/>
  <c r="P1464"/>
  <c r="BI1459"/>
  <c r="BH1459"/>
  <c r="BG1459"/>
  <c r="BF1459"/>
  <c r="T1459"/>
  <c r="R1459"/>
  <c r="P1459"/>
  <c r="BI1455"/>
  <c r="BH1455"/>
  <c r="BG1455"/>
  <c r="BF1455"/>
  <c r="T1455"/>
  <c r="R1455"/>
  <c r="P1455"/>
  <c r="BI1450"/>
  <c r="BH1450"/>
  <c r="BG1450"/>
  <c r="BF1450"/>
  <c r="T1450"/>
  <c r="R1450"/>
  <c r="P1450"/>
  <c r="BI1445"/>
  <c r="BH1445"/>
  <c r="BG1445"/>
  <c r="BF1445"/>
  <c r="T1445"/>
  <c r="R1445"/>
  <c r="P1445"/>
  <c r="BI1440"/>
  <c r="BH1440"/>
  <c r="BG1440"/>
  <c r="BF1440"/>
  <c r="T1440"/>
  <c r="R1440"/>
  <c r="P1440"/>
  <c r="BI1435"/>
  <c r="BH1435"/>
  <c r="BG1435"/>
  <c r="BF1435"/>
  <c r="T1435"/>
  <c r="R1435"/>
  <c r="P1435"/>
  <c r="BI1432"/>
  <c r="BH1432"/>
  <c r="BG1432"/>
  <c r="BF1432"/>
  <c r="T1432"/>
  <c r="R1432"/>
  <c r="P1432"/>
  <c r="BI1423"/>
  <c r="BH1423"/>
  <c r="BG1423"/>
  <c r="BF1423"/>
  <c r="T1423"/>
  <c r="R1423"/>
  <c r="P1423"/>
  <c r="BI1413"/>
  <c r="BH1413"/>
  <c r="BG1413"/>
  <c r="BF1413"/>
  <c r="T1413"/>
  <c r="R1413"/>
  <c r="P1413"/>
  <c r="BI1408"/>
  <c r="BH1408"/>
  <c r="BG1408"/>
  <c r="BF1408"/>
  <c r="T1408"/>
  <c r="R1408"/>
  <c r="P1408"/>
  <c r="BI1402"/>
  <c r="BH1402"/>
  <c r="BG1402"/>
  <c r="BF1402"/>
  <c r="T1402"/>
  <c r="R1402"/>
  <c r="P1402"/>
  <c r="BI1397"/>
  <c r="BH1397"/>
  <c r="BG1397"/>
  <c r="BF1397"/>
  <c r="T1397"/>
  <c r="R1397"/>
  <c r="P1397"/>
  <c r="BI1391"/>
  <c r="BH1391"/>
  <c r="BG1391"/>
  <c r="BF1391"/>
  <c r="T1391"/>
  <c r="R1391"/>
  <c r="P1391"/>
  <c r="BI1387"/>
  <c r="BH1387"/>
  <c r="BG1387"/>
  <c r="BF1387"/>
  <c r="T1387"/>
  <c r="R1387"/>
  <c r="P1387"/>
  <c r="BI1382"/>
  <c r="BH1382"/>
  <c r="BG1382"/>
  <c r="BF1382"/>
  <c r="T1382"/>
  <c r="R1382"/>
  <c r="P1382"/>
  <c r="BI1373"/>
  <c r="BH1373"/>
  <c r="BG1373"/>
  <c r="BF1373"/>
  <c r="T1373"/>
  <c r="R1373"/>
  <c r="P1373"/>
  <c r="BI1363"/>
  <c r="BH1363"/>
  <c r="BG1363"/>
  <c r="BF1363"/>
  <c r="T1363"/>
  <c r="R1363"/>
  <c r="P1363"/>
  <c r="BI1351"/>
  <c r="BH1351"/>
  <c r="BG1351"/>
  <c r="BF1351"/>
  <c r="T1351"/>
  <c r="R1351"/>
  <c r="P1351"/>
  <c r="BI1341"/>
  <c r="BH1341"/>
  <c r="BG1341"/>
  <c r="BF1341"/>
  <c r="T1341"/>
  <c r="R1341"/>
  <c r="P1341"/>
  <c r="BI1336"/>
  <c r="BH1336"/>
  <c r="BG1336"/>
  <c r="BF1336"/>
  <c r="T1336"/>
  <c r="R1336"/>
  <c r="P1336"/>
  <c r="BI1331"/>
  <c r="BH1331"/>
  <c r="BG1331"/>
  <c r="BF1331"/>
  <c r="T1331"/>
  <c r="R1331"/>
  <c r="P1331"/>
  <c r="BI1325"/>
  <c r="BH1325"/>
  <c r="BG1325"/>
  <c r="BF1325"/>
  <c r="T1325"/>
  <c r="R1325"/>
  <c r="P1325"/>
  <c r="BI1321"/>
  <c r="BH1321"/>
  <c r="BG1321"/>
  <c r="BF1321"/>
  <c r="T1321"/>
  <c r="R1321"/>
  <c r="P1321"/>
  <c r="BI1317"/>
  <c r="BH1317"/>
  <c r="BG1317"/>
  <c r="BF1317"/>
  <c r="T1317"/>
  <c r="R1317"/>
  <c r="P1317"/>
  <c r="BI1313"/>
  <c r="BH1313"/>
  <c r="BG1313"/>
  <c r="BF1313"/>
  <c r="T1313"/>
  <c r="R1313"/>
  <c r="P1313"/>
  <c r="BI1309"/>
  <c r="BH1309"/>
  <c r="BG1309"/>
  <c r="BF1309"/>
  <c r="T1309"/>
  <c r="R1309"/>
  <c r="P1309"/>
  <c r="BI1306"/>
  <c r="BH1306"/>
  <c r="BG1306"/>
  <c r="BF1306"/>
  <c r="T1306"/>
  <c r="R1306"/>
  <c r="P1306"/>
  <c r="BI1301"/>
  <c r="BH1301"/>
  <c r="BG1301"/>
  <c r="BF1301"/>
  <c r="T1301"/>
  <c r="R1301"/>
  <c r="P1301"/>
  <c r="BI1297"/>
  <c r="BH1297"/>
  <c r="BG1297"/>
  <c r="BF1297"/>
  <c r="T1297"/>
  <c r="R1297"/>
  <c r="P1297"/>
  <c r="BI1278"/>
  <c r="BH1278"/>
  <c r="BG1278"/>
  <c r="BF1278"/>
  <c r="T1278"/>
  <c r="R1278"/>
  <c r="P1278"/>
  <c r="BI1270"/>
  <c r="BH1270"/>
  <c r="BG1270"/>
  <c r="BF1270"/>
  <c r="T1270"/>
  <c r="R1270"/>
  <c r="P1270"/>
  <c r="BI1256"/>
  <c r="BH1256"/>
  <c r="BG1256"/>
  <c r="BF1256"/>
  <c r="T1256"/>
  <c r="R1256"/>
  <c r="P1256"/>
  <c r="BI1251"/>
  <c r="BH1251"/>
  <c r="BG1251"/>
  <c r="BF1251"/>
  <c r="T1251"/>
  <c r="R1251"/>
  <c r="P1251"/>
  <c r="BI1248"/>
  <c r="BH1248"/>
  <c r="BG1248"/>
  <c r="BF1248"/>
  <c r="T1248"/>
  <c r="R1248"/>
  <c r="P1248"/>
  <c r="BI1243"/>
  <c r="BH1243"/>
  <c r="BG1243"/>
  <c r="BF1243"/>
  <c r="T1243"/>
  <c r="R1243"/>
  <c r="P1243"/>
  <c r="BI1238"/>
  <c r="BH1238"/>
  <c r="BG1238"/>
  <c r="BF1238"/>
  <c r="T1238"/>
  <c r="R1238"/>
  <c r="P1238"/>
  <c r="BI1229"/>
  <c r="BH1229"/>
  <c r="BG1229"/>
  <c r="BF1229"/>
  <c r="T1229"/>
  <c r="R1229"/>
  <c r="P1229"/>
  <c r="BI1218"/>
  <c r="BH1218"/>
  <c r="BG1218"/>
  <c r="BF1218"/>
  <c r="T1218"/>
  <c r="R1218"/>
  <c r="P1218"/>
  <c r="BI1214"/>
  <c r="BH1214"/>
  <c r="BG1214"/>
  <c r="BF1214"/>
  <c r="T1214"/>
  <c r="R1214"/>
  <c r="P1214"/>
  <c r="BI1209"/>
  <c r="BH1209"/>
  <c r="BG1209"/>
  <c r="BF1209"/>
  <c r="T1209"/>
  <c r="R1209"/>
  <c r="P1209"/>
  <c r="BI1205"/>
  <c r="BH1205"/>
  <c r="BG1205"/>
  <c r="BF1205"/>
  <c r="T1205"/>
  <c r="R1205"/>
  <c r="P1205"/>
  <c r="BI1200"/>
  <c r="BH1200"/>
  <c r="BG1200"/>
  <c r="BF1200"/>
  <c r="T1200"/>
  <c r="R1200"/>
  <c r="P1200"/>
  <c r="BI1195"/>
  <c r="BH1195"/>
  <c r="BG1195"/>
  <c r="BF1195"/>
  <c r="T1195"/>
  <c r="R1195"/>
  <c r="P1195"/>
  <c r="BI1190"/>
  <c r="BH1190"/>
  <c r="BG1190"/>
  <c r="BF1190"/>
  <c r="T1190"/>
  <c r="R1190"/>
  <c r="P1190"/>
  <c r="BI1147"/>
  <c r="BH1147"/>
  <c r="BG1147"/>
  <c r="BF1147"/>
  <c r="T1147"/>
  <c r="R1147"/>
  <c r="P1147"/>
  <c r="BI1131"/>
  <c r="BH1131"/>
  <c r="BG1131"/>
  <c r="BF1131"/>
  <c r="T1131"/>
  <c r="R1131"/>
  <c r="P1131"/>
  <c r="BI1129"/>
  <c r="BH1129"/>
  <c r="BG1129"/>
  <c r="BF1129"/>
  <c r="T1129"/>
  <c r="R1129"/>
  <c r="P1129"/>
  <c r="BI1123"/>
  <c r="BH1123"/>
  <c r="BG1123"/>
  <c r="BF1123"/>
  <c r="T1123"/>
  <c r="R1123"/>
  <c r="P1123"/>
  <c r="BI1118"/>
  <c r="BH1118"/>
  <c r="BG1118"/>
  <c r="BF1118"/>
  <c r="T1118"/>
  <c r="R1118"/>
  <c r="P1118"/>
  <c r="BI1112"/>
  <c r="BH1112"/>
  <c r="BG1112"/>
  <c r="BF1112"/>
  <c r="T1112"/>
  <c r="R1112"/>
  <c r="P1112"/>
  <c r="BI1106"/>
  <c r="BH1106"/>
  <c r="BG1106"/>
  <c r="BF1106"/>
  <c r="T1106"/>
  <c r="R1106"/>
  <c r="P1106"/>
  <c r="BI1101"/>
  <c r="BH1101"/>
  <c r="BG1101"/>
  <c r="BF1101"/>
  <c r="T1101"/>
  <c r="R1101"/>
  <c r="P1101"/>
  <c r="BI1098"/>
  <c r="BH1098"/>
  <c r="BG1098"/>
  <c r="BF1098"/>
  <c r="T1098"/>
  <c r="R1098"/>
  <c r="P1098"/>
  <c r="BI1093"/>
  <c r="BH1093"/>
  <c r="BG1093"/>
  <c r="BF1093"/>
  <c r="T1093"/>
  <c r="R1093"/>
  <c r="P1093"/>
  <c r="BI1088"/>
  <c r="BH1088"/>
  <c r="BG1088"/>
  <c r="BF1088"/>
  <c r="T1088"/>
  <c r="R1088"/>
  <c r="P1088"/>
  <c r="BI1083"/>
  <c r="BH1083"/>
  <c r="BG1083"/>
  <c r="BF1083"/>
  <c r="T1083"/>
  <c r="R1083"/>
  <c r="P1083"/>
  <c r="BI1079"/>
  <c r="BH1079"/>
  <c r="BG1079"/>
  <c r="BF1079"/>
  <c r="T1079"/>
  <c r="R1079"/>
  <c r="P1079"/>
  <c r="BI1075"/>
  <c r="BH1075"/>
  <c r="BG1075"/>
  <c r="BF1075"/>
  <c r="T1075"/>
  <c r="R1075"/>
  <c r="P1075"/>
  <c r="BI1071"/>
  <c r="BH1071"/>
  <c r="BG1071"/>
  <c r="BF1071"/>
  <c r="T1071"/>
  <c r="R1071"/>
  <c r="P1071"/>
  <c r="BI1067"/>
  <c r="BH1067"/>
  <c r="BG1067"/>
  <c r="BF1067"/>
  <c r="T1067"/>
  <c r="R1067"/>
  <c r="P1067"/>
  <c r="BI1063"/>
  <c r="BH1063"/>
  <c r="BG1063"/>
  <c r="BF1063"/>
  <c r="T1063"/>
  <c r="R1063"/>
  <c r="P1063"/>
  <c r="BI1060"/>
  <c r="BH1060"/>
  <c r="BG1060"/>
  <c r="BF1060"/>
  <c r="T1060"/>
  <c r="R1060"/>
  <c r="P1060"/>
  <c r="BI1054"/>
  <c r="BH1054"/>
  <c r="BG1054"/>
  <c r="BF1054"/>
  <c r="T1054"/>
  <c r="R1054"/>
  <c r="P1054"/>
  <c r="BI1048"/>
  <c r="BH1048"/>
  <c r="BG1048"/>
  <c r="BF1048"/>
  <c r="T1048"/>
  <c r="R1048"/>
  <c r="P1048"/>
  <c r="BI1039"/>
  <c r="BH1039"/>
  <c r="BG1039"/>
  <c r="BF1039"/>
  <c r="T1039"/>
  <c r="R1039"/>
  <c r="P1039"/>
  <c r="BI1034"/>
  <c r="BH1034"/>
  <c r="BG1034"/>
  <c r="BF1034"/>
  <c r="T1034"/>
  <c r="R1034"/>
  <c r="P1034"/>
  <c r="BI1029"/>
  <c r="BH1029"/>
  <c r="BG1029"/>
  <c r="BF1029"/>
  <c r="T1029"/>
  <c r="R1029"/>
  <c r="P1029"/>
  <c r="BI1026"/>
  <c r="BH1026"/>
  <c r="BG1026"/>
  <c r="BF1026"/>
  <c r="T1026"/>
  <c r="R1026"/>
  <c r="P1026"/>
  <c r="BI1021"/>
  <c r="BH1021"/>
  <c r="BG1021"/>
  <c r="BF1021"/>
  <c r="T1021"/>
  <c r="R1021"/>
  <c r="P1021"/>
  <c r="BI1015"/>
  <c r="BH1015"/>
  <c r="BG1015"/>
  <c r="BF1015"/>
  <c r="T1015"/>
  <c r="R1015"/>
  <c r="P1015"/>
  <c r="BI1010"/>
  <c r="BH1010"/>
  <c r="BG1010"/>
  <c r="BF1010"/>
  <c r="T1010"/>
  <c r="R1010"/>
  <c r="P1010"/>
  <c r="BI1006"/>
  <c r="BH1006"/>
  <c r="BG1006"/>
  <c r="BF1006"/>
  <c r="T1006"/>
  <c r="R1006"/>
  <c r="P1006"/>
  <c r="BI997"/>
  <c r="BH997"/>
  <c r="BG997"/>
  <c r="BF997"/>
  <c r="T997"/>
  <c r="R997"/>
  <c r="P997"/>
  <c r="BI989"/>
  <c r="BH989"/>
  <c r="BG989"/>
  <c r="BF989"/>
  <c r="T989"/>
  <c r="R989"/>
  <c r="P989"/>
  <c r="BI985"/>
  <c r="BH985"/>
  <c r="BG985"/>
  <c r="BF985"/>
  <c r="T985"/>
  <c r="R985"/>
  <c r="P985"/>
  <c r="BI978"/>
  <c r="BH978"/>
  <c r="BG978"/>
  <c r="BF978"/>
  <c r="T978"/>
  <c r="R978"/>
  <c r="P978"/>
  <c r="BI971"/>
  <c r="BH971"/>
  <c r="BG971"/>
  <c r="BF971"/>
  <c r="T971"/>
  <c r="R971"/>
  <c r="P971"/>
  <c r="BI963"/>
  <c r="BH963"/>
  <c r="BG963"/>
  <c r="BF963"/>
  <c r="T963"/>
  <c r="R963"/>
  <c r="P963"/>
  <c r="BI955"/>
  <c r="BH955"/>
  <c r="BG955"/>
  <c r="BF955"/>
  <c r="T955"/>
  <c r="R955"/>
  <c r="P955"/>
  <c r="BI947"/>
  <c r="BH947"/>
  <c r="BG947"/>
  <c r="BF947"/>
  <c r="T947"/>
  <c r="R947"/>
  <c r="P947"/>
  <c r="BI939"/>
  <c r="BH939"/>
  <c r="BG939"/>
  <c r="BF939"/>
  <c r="T939"/>
  <c r="R939"/>
  <c r="P939"/>
  <c r="BI931"/>
  <c r="BH931"/>
  <c r="BG931"/>
  <c r="BF931"/>
  <c r="T931"/>
  <c r="R931"/>
  <c r="P931"/>
  <c r="BI926"/>
  <c r="BH926"/>
  <c r="BG926"/>
  <c r="BF926"/>
  <c r="T926"/>
  <c r="R926"/>
  <c r="P926"/>
  <c r="BI920"/>
  <c r="BH920"/>
  <c r="BG920"/>
  <c r="BF920"/>
  <c r="T920"/>
  <c r="R920"/>
  <c r="P920"/>
  <c r="BI911"/>
  <c r="BH911"/>
  <c r="BG911"/>
  <c r="BF911"/>
  <c r="T911"/>
  <c r="R911"/>
  <c r="P911"/>
  <c r="BI902"/>
  <c r="BH902"/>
  <c r="BG902"/>
  <c r="BF902"/>
  <c r="T902"/>
  <c r="R902"/>
  <c r="P902"/>
  <c r="BI895"/>
  <c r="BH895"/>
  <c r="BG895"/>
  <c r="BF895"/>
  <c r="T895"/>
  <c r="R895"/>
  <c r="P895"/>
  <c r="BI888"/>
  <c r="BH888"/>
  <c r="BG888"/>
  <c r="BF888"/>
  <c r="T888"/>
  <c r="R888"/>
  <c r="P888"/>
  <c r="BI881"/>
  <c r="BH881"/>
  <c r="BG881"/>
  <c r="BF881"/>
  <c r="T881"/>
  <c r="R881"/>
  <c r="P881"/>
  <c r="BI876"/>
  <c r="BH876"/>
  <c r="BG876"/>
  <c r="BF876"/>
  <c r="T876"/>
  <c r="R876"/>
  <c r="P876"/>
  <c r="BI870"/>
  <c r="BH870"/>
  <c r="BG870"/>
  <c r="BF870"/>
  <c r="T870"/>
  <c r="R870"/>
  <c r="P870"/>
  <c r="BI864"/>
  <c r="BH864"/>
  <c r="BG864"/>
  <c r="BF864"/>
  <c r="T864"/>
  <c r="R864"/>
  <c r="P864"/>
  <c r="BI858"/>
  <c r="BH858"/>
  <c r="BG858"/>
  <c r="BF858"/>
  <c r="T858"/>
  <c r="R858"/>
  <c r="P858"/>
  <c r="BI855"/>
  <c r="BH855"/>
  <c r="BG855"/>
  <c r="BF855"/>
  <c r="T855"/>
  <c r="R855"/>
  <c r="P855"/>
  <c r="BI836"/>
  <c r="BH836"/>
  <c r="BG836"/>
  <c r="BF836"/>
  <c r="T836"/>
  <c r="R836"/>
  <c r="P836"/>
  <c r="BI831"/>
  <c r="BH831"/>
  <c r="BG831"/>
  <c r="BF831"/>
  <c r="T831"/>
  <c r="R831"/>
  <c r="P831"/>
  <c r="BI827"/>
  <c r="BH827"/>
  <c r="BG827"/>
  <c r="BF827"/>
  <c r="T827"/>
  <c r="T826"/>
  <c r="R827"/>
  <c r="R826"/>
  <c r="P827"/>
  <c r="P826"/>
  <c r="BI822"/>
  <c r="BH822"/>
  <c r="BG822"/>
  <c r="BF822"/>
  <c r="T822"/>
  <c r="R822"/>
  <c r="P822"/>
  <c r="BI818"/>
  <c r="BH818"/>
  <c r="BG818"/>
  <c r="BF818"/>
  <c r="T818"/>
  <c r="R818"/>
  <c r="P818"/>
  <c r="BI813"/>
  <c r="BH813"/>
  <c r="BG813"/>
  <c r="BF813"/>
  <c r="T813"/>
  <c r="R813"/>
  <c r="P813"/>
  <c r="BI809"/>
  <c r="BH809"/>
  <c r="BG809"/>
  <c r="BF809"/>
  <c r="T809"/>
  <c r="R809"/>
  <c r="P809"/>
  <c r="BI805"/>
  <c r="BH805"/>
  <c r="BG805"/>
  <c r="BF805"/>
  <c r="T805"/>
  <c r="R805"/>
  <c r="P805"/>
  <c r="BI801"/>
  <c r="BH801"/>
  <c r="BG801"/>
  <c r="BF801"/>
  <c r="T801"/>
  <c r="R801"/>
  <c r="P801"/>
  <c r="BI795"/>
  <c r="BH795"/>
  <c r="BG795"/>
  <c r="BF795"/>
  <c r="T795"/>
  <c r="R795"/>
  <c r="P795"/>
  <c r="BI789"/>
  <c r="BH789"/>
  <c r="BG789"/>
  <c r="BF789"/>
  <c r="T789"/>
  <c r="R789"/>
  <c r="P789"/>
  <c r="BI783"/>
  <c r="BH783"/>
  <c r="BG783"/>
  <c r="BF783"/>
  <c r="T783"/>
  <c r="R783"/>
  <c r="P783"/>
  <c r="BI779"/>
  <c r="BH779"/>
  <c r="BG779"/>
  <c r="BF779"/>
  <c r="T779"/>
  <c r="R779"/>
  <c r="P779"/>
  <c r="BI775"/>
  <c r="BH775"/>
  <c r="BG775"/>
  <c r="BF775"/>
  <c r="T775"/>
  <c r="R775"/>
  <c r="P775"/>
  <c r="BI771"/>
  <c r="BH771"/>
  <c r="BG771"/>
  <c r="BF771"/>
  <c r="T771"/>
  <c r="R771"/>
  <c r="P771"/>
  <c r="BI765"/>
  <c r="BH765"/>
  <c r="BG765"/>
  <c r="BF765"/>
  <c r="T765"/>
  <c r="R765"/>
  <c r="P765"/>
  <c r="BI760"/>
  <c r="BH760"/>
  <c r="BG760"/>
  <c r="BF760"/>
  <c r="T760"/>
  <c r="R760"/>
  <c r="P760"/>
  <c r="BI755"/>
  <c r="BH755"/>
  <c r="BG755"/>
  <c r="BF755"/>
  <c r="T755"/>
  <c r="R755"/>
  <c r="P755"/>
  <c r="BI746"/>
  <c r="BH746"/>
  <c r="BG746"/>
  <c r="BF746"/>
  <c r="T746"/>
  <c r="R746"/>
  <c r="P746"/>
  <c r="BI742"/>
  <c r="BH742"/>
  <c r="BG742"/>
  <c r="BF742"/>
  <c r="T742"/>
  <c r="R742"/>
  <c r="P742"/>
  <c r="BI737"/>
  <c r="BH737"/>
  <c r="BG737"/>
  <c r="BF737"/>
  <c r="T737"/>
  <c r="R737"/>
  <c r="P737"/>
  <c r="BI729"/>
  <c r="BH729"/>
  <c r="BG729"/>
  <c r="BF729"/>
  <c r="T729"/>
  <c r="R729"/>
  <c r="P729"/>
  <c r="BI688"/>
  <c r="BH688"/>
  <c r="BG688"/>
  <c r="BF688"/>
  <c r="T688"/>
  <c r="R688"/>
  <c r="P688"/>
  <c r="BI683"/>
  <c r="BH683"/>
  <c r="BG683"/>
  <c r="BF683"/>
  <c r="T683"/>
  <c r="R683"/>
  <c r="P683"/>
  <c r="BI678"/>
  <c r="BH678"/>
  <c r="BG678"/>
  <c r="BF678"/>
  <c r="T678"/>
  <c r="R678"/>
  <c r="P678"/>
  <c r="BI673"/>
  <c r="BH673"/>
  <c r="BG673"/>
  <c r="BF673"/>
  <c r="T673"/>
  <c r="R673"/>
  <c r="P673"/>
  <c r="BI601"/>
  <c r="BH601"/>
  <c r="BG601"/>
  <c r="BF601"/>
  <c r="T601"/>
  <c r="R601"/>
  <c r="P601"/>
  <c r="BI524"/>
  <c r="BH524"/>
  <c r="BG524"/>
  <c r="BF524"/>
  <c r="T524"/>
  <c r="R524"/>
  <c r="P524"/>
  <c r="BI456"/>
  <c r="BH456"/>
  <c r="BG456"/>
  <c r="BF456"/>
  <c r="T456"/>
  <c r="R456"/>
  <c r="P456"/>
  <c r="BI442"/>
  <c r="BH442"/>
  <c r="BG442"/>
  <c r="BF442"/>
  <c r="T442"/>
  <c r="R442"/>
  <c r="P442"/>
  <c r="BI435"/>
  <c r="BH435"/>
  <c r="BG435"/>
  <c r="BF435"/>
  <c r="T435"/>
  <c r="R435"/>
  <c r="P435"/>
  <c r="BI428"/>
  <c r="BH428"/>
  <c r="BG428"/>
  <c r="BF428"/>
  <c r="T428"/>
  <c r="R428"/>
  <c r="P428"/>
  <c r="BI414"/>
  <c r="BH414"/>
  <c r="BG414"/>
  <c r="BF414"/>
  <c r="T414"/>
  <c r="R414"/>
  <c r="P414"/>
  <c r="BI407"/>
  <c r="BH407"/>
  <c r="BG407"/>
  <c r="BF407"/>
  <c r="T407"/>
  <c r="R407"/>
  <c r="P407"/>
  <c r="BI400"/>
  <c r="BH400"/>
  <c r="BG400"/>
  <c r="BF400"/>
  <c r="T400"/>
  <c r="R400"/>
  <c r="P400"/>
  <c r="BI395"/>
  <c r="BH395"/>
  <c r="BG395"/>
  <c r="BF395"/>
  <c r="T395"/>
  <c r="R395"/>
  <c r="P395"/>
  <c r="BI385"/>
  <c r="BH385"/>
  <c r="BG385"/>
  <c r="BF385"/>
  <c r="T385"/>
  <c r="R385"/>
  <c r="P385"/>
  <c r="BI376"/>
  <c r="BH376"/>
  <c r="BG376"/>
  <c r="BF376"/>
  <c r="T376"/>
  <c r="R376"/>
  <c r="P376"/>
  <c r="BI370"/>
  <c r="BH370"/>
  <c r="BG370"/>
  <c r="BF370"/>
  <c r="T370"/>
  <c r="R370"/>
  <c r="P370"/>
  <c r="BI364"/>
  <c r="BH364"/>
  <c r="BG364"/>
  <c r="BF364"/>
  <c r="T364"/>
  <c r="R364"/>
  <c r="P364"/>
  <c r="BI356"/>
  <c r="BH356"/>
  <c r="BG356"/>
  <c r="BF356"/>
  <c r="T356"/>
  <c r="R356"/>
  <c r="P356"/>
  <c r="BI348"/>
  <c r="BH348"/>
  <c r="BG348"/>
  <c r="BF348"/>
  <c r="T348"/>
  <c r="R348"/>
  <c r="P348"/>
  <c r="BI344"/>
  <c r="BH344"/>
  <c r="BG344"/>
  <c r="BF344"/>
  <c r="T344"/>
  <c r="R344"/>
  <c r="P344"/>
  <c r="BI332"/>
  <c r="BH332"/>
  <c r="BG332"/>
  <c r="BF332"/>
  <c r="T332"/>
  <c r="R332"/>
  <c r="P332"/>
  <c r="BI328"/>
  <c r="BH328"/>
  <c r="BG328"/>
  <c r="BF328"/>
  <c r="T328"/>
  <c r="R328"/>
  <c r="P328"/>
  <c r="BI320"/>
  <c r="BH320"/>
  <c r="BG320"/>
  <c r="BF320"/>
  <c r="T320"/>
  <c r="R320"/>
  <c r="P320"/>
  <c r="BI312"/>
  <c r="BH312"/>
  <c r="BG312"/>
  <c r="BF312"/>
  <c r="T312"/>
  <c r="R312"/>
  <c r="P312"/>
  <c r="BI297"/>
  <c r="BH297"/>
  <c r="BG297"/>
  <c r="BF297"/>
  <c r="T297"/>
  <c r="R297"/>
  <c r="P297"/>
  <c r="BI282"/>
  <c r="BH282"/>
  <c r="BG282"/>
  <c r="BF282"/>
  <c r="T282"/>
  <c r="R282"/>
  <c r="P282"/>
  <c r="BI269"/>
  <c r="BH269"/>
  <c r="BG269"/>
  <c r="BF269"/>
  <c r="T269"/>
  <c r="R269"/>
  <c r="P269"/>
  <c r="BI265"/>
  <c r="BH265"/>
  <c r="BG265"/>
  <c r="BF265"/>
  <c r="T265"/>
  <c r="R265"/>
  <c r="P265"/>
  <c r="BI253"/>
  <c r="BH253"/>
  <c r="BG253"/>
  <c r="BF253"/>
  <c r="T253"/>
  <c r="R253"/>
  <c r="P253"/>
  <c r="BI241"/>
  <c r="BH241"/>
  <c r="BG241"/>
  <c r="BF241"/>
  <c r="T241"/>
  <c r="R241"/>
  <c r="P241"/>
  <c r="BI224"/>
  <c r="BH224"/>
  <c r="BG224"/>
  <c r="BF224"/>
  <c r="T224"/>
  <c r="R224"/>
  <c r="P224"/>
  <c r="BI207"/>
  <c r="BH207"/>
  <c r="BG207"/>
  <c r="BF207"/>
  <c r="T207"/>
  <c r="R207"/>
  <c r="P207"/>
  <c r="BI190"/>
  <c r="BH190"/>
  <c r="BG190"/>
  <c r="BF190"/>
  <c r="T190"/>
  <c r="R190"/>
  <c r="P190"/>
  <c r="BI185"/>
  <c r="BH185"/>
  <c r="BG185"/>
  <c r="BF185"/>
  <c r="T185"/>
  <c r="R185"/>
  <c r="P185"/>
  <c r="BI175"/>
  <c r="BH175"/>
  <c r="BG175"/>
  <c r="BF175"/>
  <c r="T175"/>
  <c r="R175"/>
  <c r="P175"/>
  <c r="BI165"/>
  <c r="BH165"/>
  <c r="BG165"/>
  <c r="BF165"/>
  <c r="T165"/>
  <c r="R165"/>
  <c r="P165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R127"/>
  <c r="P127"/>
  <c r="BI112"/>
  <c r="BH112"/>
  <c r="BG112"/>
  <c r="BF112"/>
  <c r="T112"/>
  <c r="R112"/>
  <c r="P112"/>
  <c r="J105"/>
  <c r="F105"/>
  <c r="F103"/>
  <c r="E101"/>
  <c r="J58"/>
  <c r="F58"/>
  <c r="F56"/>
  <c r="E54"/>
  <c r="J26"/>
  <c r="E26"/>
  <c r="J106"/>
  <c r="J25"/>
  <c r="J20"/>
  <c r="E20"/>
  <c r="F106"/>
  <c r="J19"/>
  <c r="J14"/>
  <c r="J56"/>
  <c r="E7"/>
  <c r="E97"/>
  <c i="6" r="J39"/>
  <c r="J38"/>
  <c i="1" r="AY60"/>
  <c i="6" r="J37"/>
  <c i="1" r="AX60"/>
  <c i="6" r="BI1782"/>
  <c r="BH1782"/>
  <c r="BG1782"/>
  <c r="BF1782"/>
  <c r="T1782"/>
  <c r="T1781"/>
  <c r="R1782"/>
  <c r="R1781"/>
  <c r="P1782"/>
  <c r="P1781"/>
  <c r="BI1779"/>
  <c r="BH1779"/>
  <c r="BG1779"/>
  <c r="BF1779"/>
  <c r="T1779"/>
  <c r="R1779"/>
  <c r="P1779"/>
  <c r="BI1774"/>
  <c r="BH1774"/>
  <c r="BG1774"/>
  <c r="BF1774"/>
  <c r="T1774"/>
  <c r="R1774"/>
  <c r="P1774"/>
  <c r="BI1768"/>
  <c r="BH1768"/>
  <c r="BG1768"/>
  <c r="BF1768"/>
  <c r="T1768"/>
  <c r="R1768"/>
  <c r="P1768"/>
  <c r="BI1763"/>
  <c r="BH1763"/>
  <c r="BG1763"/>
  <c r="BF1763"/>
  <c r="T1763"/>
  <c r="R1763"/>
  <c r="P1763"/>
  <c r="BI1757"/>
  <c r="BH1757"/>
  <c r="BG1757"/>
  <c r="BF1757"/>
  <c r="T1757"/>
  <c r="R1757"/>
  <c r="P1757"/>
  <c r="BI1752"/>
  <c r="BH1752"/>
  <c r="BG1752"/>
  <c r="BF1752"/>
  <c r="T1752"/>
  <c r="R1752"/>
  <c r="P1752"/>
  <c r="BI1746"/>
  <c r="BH1746"/>
  <c r="BG1746"/>
  <c r="BF1746"/>
  <c r="T1746"/>
  <c r="R1746"/>
  <c r="P1746"/>
  <c r="BI1732"/>
  <c r="BH1732"/>
  <c r="BG1732"/>
  <c r="BF1732"/>
  <c r="T1732"/>
  <c r="T1636"/>
  <c r="R1732"/>
  <c r="R1636"/>
  <c r="P1732"/>
  <c r="P1636"/>
  <c r="BI1637"/>
  <c r="BH1637"/>
  <c r="BG1637"/>
  <c r="BF1637"/>
  <c r="T1637"/>
  <c r="R1637"/>
  <c r="P1637"/>
  <c r="BI1634"/>
  <c r="BH1634"/>
  <c r="BG1634"/>
  <c r="BF1634"/>
  <c r="T1634"/>
  <c r="R1634"/>
  <c r="P1634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84"/>
  <c r="BH1584"/>
  <c r="BG1584"/>
  <c r="BF1584"/>
  <c r="T1584"/>
  <c r="R1584"/>
  <c r="P1584"/>
  <c r="BI1563"/>
  <c r="BH1563"/>
  <c r="BG1563"/>
  <c r="BF1563"/>
  <c r="T1563"/>
  <c r="R1563"/>
  <c r="P1563"/>
  <c r="BI1560"/>
  <c r="BH1560"/>
  <c r="BG1560"/>
  <c r="BF1560"/>
  <c r="T1560"/>
  <c r="R1560"/>
  <c r="P1560"/>
  <c r="BI1551"/>
  <c r="BH1551"/>
  <c r="BG1551"/>
  <c r="BF1551"/>
  <c r="T1551"/>
  <c r="R1551"/>
  <c r="P1551"/>
  <c r="BI1544"/>
  <c r="BH1544"/>
  <c r="BG1544"/>
  <c r="BF1544"/>
  <c r="T1544"/>
  <c r="R1544"/>
  <c r="P1544"/>
  <c r="BI1535"/>
  <c r="BH1535"/>
  <c r="BG1535"/>
  <c r="BF1535"/>
  <c r="T1535"/>
  <c r="R1535"/>
  <c r="P1535"/>
  <c r="BI1528"/>
  <c r="BH1528"/>
  <c r="BG1528"/>
  <c r="BF1528"/>
  <c r="T1528"/>
  <c r="R1528"/>
  <c r="P1528"/>
  <c r="BI1517"/>
  <c r="BH1517"/>
  <c r="BG1517"/>
  <c r="BF1517"/>
  <c r="T1517"/>
  <c r="R1517"/>
  <c r="P1517"/>
  <c r="BI1514"/>
  <c r="BH1514"/>
  <c r="BG1514"/>
  <c r="BF1514"/>
  <c r="T1514"/>
  <c r="R1514"/>
  <c r="P1514"/>
  <c r="BI1509"/>
  <c r="BH1509"/>
  <c r="BG1509"/>
  <c r="BF1509"/>
  <c r="T1509"/>
  <c r="R1509"/>
  <c r="P1509"/>
  <c r="BI1460"/>
  <c r="BH1460"/>
  <c r="BG1460"/>
  <c r="BF1460"/>
  <c r="T1460"/>
  <c r="R1460"/>
  <c r="P1460"/>
  <c r="BI1450"/>
  <c r="BH1450"/>
  <c r="BG1450"/>
  <c r="BF1450"/>
  <c r="T1450"/>
  <c r="R1450"/>
  <c r="P1450"/>
  <c r="BI1395"/>
  <c r="BH1395"/>
  <c r="BG1395"/>
  <c r="BF1395"/>
  <c r="T1395"/>
  <c r="R1395"/>
  <c r="P1395"/>
  <c r="BI1390"/>
  <c r="BH1390"/>
  <c r="BG1390"/>
  <c r="BF1390"/>
  <c r="T1390"/>
  <c r="R1390"/>
  <c r="P1390"/>
  <c r="BI1385"/>
  <c r="BH1385"/>
  <c r="BG1385"/>
  <c r="BF1385"/>
  <c r="T1385"/>
  <c r="R1385"/>
  <c r="P1385"/>
  <c r="BI1380"/>
  <c r="BH1380"/>
  <c r="BG1380"/>
  <c r="BF1380"/>
  <c r="T1380"/>
  <c r="R1380"/>
  <c r="P1380"/>
  <c r="BI1375"/>
  <c r="BH1375"/>
  <c r="BG1375"/>
  <c r="BF1375"/>
  <c r="T1375"/>
  <c r="R1375"/>
  <c r="P1375"/>
  <c r="BI1370"/>
  <c r="BH1370"/>
  <c r="BG1370"/>
  <c r="BF1370"/>
  <c r="T1370"/>
  <c r="R1370"/>
  <c r="P1370"/>
  <c r="BI1367"/>
  <c r="BH1367"/>
  <c r="BG1367"/>
  <c r="BF1367"/>
  <c r="T1367"/>
  <c r="R1367"/>
  <c r="P1367"/>
  <c r="BI1362"/>
  <c r="BH1362"/>
  <c r="BG1362"/>
  <c r="BF1362"/>
  <c r="T1362"/>
  <c r="R1362"/>
  <c r="P1362"/>
  <c r="BI1357"/>
  <c r="BH1357"/>
  <c r="BG1357"/>
  <c r="BF1357"/>
  <c r="T1357"/>
  <c r="R1357"/>
  <c r="P1357"/>
  <c r="BI1352"/>
  <c r="BH1352"/>
  <c r="BG1352"/>
  <c r="BF1352"/>
  <c r="T1352"/>
  <c r="R1352"/>
  <c r="P1352"/>
  <c r="BI1347"/>
  <c r="BH1347"/>
  <c r="BG1347"/>
  <c r="BF1347"/>
  <c r="T1347"/>
  <c r="R1347"/>
  <c r="P1347"/>
  <c r="BI1342"/>
  <c r="BH1342"/>
  <c r="BG1342"/>
  <c r="BF1342"/>
  <c r="T1342"/>
  <c r="R1342"/>
  <c r="P1342"/>
  <c r="BI1337"/>
  <c r="BH1337"/>
  <c r="BG1337"/>
  <c r="BF1337"/>
  <c r="T1337"/>
  <c r="R1337"/>
  <c r="P1337"/>
  <c r="BI1334"/>
  <c r="BH1334"/>
  <c r="BG1334"/>
  <c r="BF1334"/>
  <c r="T1334"/>
  <c r="R1334"/>
  <c r="P1334"/>
  <c r="BI1322"/>
  <c r="BH1322"/>
  <c r="BG1322"/>
  <c r="BF1322"/>
  <c r="T1322"/>
  <c r="R1322"/>
  <c r="P1322"/>
  <c r="BI1316"/>
  <c r="BH1316"/>
  <c r="BG1316"/>
  <c r="BF1316"/>
  <c r="T1316"/>
  <c r="R1316"/>
  <c r="P1316"/>
  <c r="BI1309"/>
  <c r="BH1309"/>
  <c r="BG1309"/>
  <c r="BF1309"/>
  <c r="T1309"/>
  <c r="R1309"/>
  <c r="P1309"/>
  <c r="BI1303"/>
  <c r="BH1303"/>
  <c r="BG1303"/>
  <c r="BF1303"/>
  <c r="T1303"/>
  <c r="R1303"/>
  <c r="P1303"/>
  <c r="BI1297"/>
  <c r="BH1297"/>
  <c r="BG1297"/>
  <c r="BF1297"/>
  <c r="T1297"/>
  <c r="R1297"/>
  <c r="P1297"/>
  <c r="BI1291"/>
  <c r="BH1291"/>
  <c r="BG1291"/>
  <c r="BF1291"/>
  <c r="T1291"/>
  <c r="R1291"/>
  <c r="P1291"/>
  <c r="BI1286"/>
  <c r="BH1286"/>
  <c r="BG1286"/>
  <c r="BF1286"/>
  <c r="T1286"/>
  <c r="R1286"/>
  <c r="P1286"/>
  <c r="BI1272"/>
  <c r="BH1272"/>
  <c r="BG1272"/>
  <c r="BF1272"/>
  <c r="T1272"/>
  <c r="R1272"/>
  <c r="P1272"/>
  <c r="BI1265"/>
  <c r="BH1265"/>
  <c r="BG1265"/>
  <c r="BF1265"/>
  <c r="T1265"/>
  <c r="R1265"/>
  <c r="P1265"/>
  <c r="BI1257"/>
  <c r="BH1257"/>
  <c r="BG1257"/>
  <c r="BF1257"/>
  <c r="T1257"/>
  <c r="R1257"/>
  <c r="P1257"/>
  <c r="BI1252"/>
  <c r="BH1252"/>
  <c r="BG1252"/>
  <c r="BF1252"/>
  <c r="T1252"/>
  <c r="R1252"/>
  <c r="P1252"/>
  <c r="BI1248"/>
  <c r="BH1248"/>
  <c r="BG1248"/>
  <c r="BF1248"/>
  <c r="T1248"/>
  <c r="R1248"/>
  <c r="P1248"/>
  <c r="BI1243"/>
  <c r="BH1243"/>
  <c r="BG1243"/>
  <c r="BF1243"/>
  <c r="T1243"/>
  <c r="R1243"/>
  <c r="P1243"/>
  <c r="BI1238"/>
  <c r="BH1238"/>
  <c r="BG1238"/>
  <c r="BF1238"/>
  <c r="T1238"/>
  <c r="R1238"/>
  <c r="P1238"/>
  <c r="BI1233"/>
  <c r="BH1233"/>
  <c r="BG1233"/>
  <c r="BF1233"/>
  <c r="T1233"/>
  <c r="R1233"/>
  <c r="P1233"/>
  <c r="BI1228"/>
  <c r="BH1228"/>
  <c r="BG1228"/>
  <c r="BF1228"/>
  <c r="T1228"/>
  <c r="R1228"/>
  <c r="P1228"/>
  <c r="BI1225"/>
  <c r="BH1225"/>
  <c r="BG1225"/>
  <c r="BF1225"/>
  <c r="T1225"/>
  <c r="R1225"/>
  <c r="P1225"/>
  <c r="BI1220"/>
  <c r="BH1220"/>
  <c r="BG1220"/>
  <c r="BF1220"/>
  <c r="T1220"/>
  <c r="R1220"/>
  <c r="P1220"/>
  <c r="BI1214"/>
  <c r="BH1214"/>
  <c r="BG1214"/>
  <c r="BF1214"/>
  <c r="T1214"/>
  <c r="R1214"/>
  <c r="P1214"/>
  <c r="BI1209"/>
  <c r="BH1209"/>
  <c r="BG1209"/>
  <c r="BF1209"/>
  <c r="T1209"/>
  <c r="R1209"/>
  <c r="P1209"/>
  <c r="BI1203"/>
  <c r="BH1203"/>
  <c r="BG1203"/>
  <c r="BF1203"/>
  <c r="T1203"/>
  <c r="R1203"/>
  <c r="P1203"/>
  <c r="BI1198"/>
  <c r="BH1198"/>
  <c r="BG1198"/>
  <c r="BF1198"/>
  <c r="T1198"/>
  <c r="R1198"/>
  <c r="P1198"/>
  <c r="BI1192"/>
  <c r="BH1192"/>
  <c r="BG1192"/>
  <c r="BF1192"/>
  <c r="T1192"/>
  <c r="R1192"/>
  <c r="P1192"/>
  <c r="BI1183"/>
  <c r="BH1183"/>
  <c r="BG1183"/>
  <c r="BF1183"/>
  <c r="T1183"/>
  <c r="R1183"/>
  <c r="P1183"/>
  <c r="BI1173"/>
  <c r="BH1173"/>
  <c r="BG1173"/>
  <c r="BF1173"/>
  <c r="T1173"/>
  <c r="R1173"/>
  <c r="P1173"/>
  <c r="BI1168"/>
  <c r="BH1168"/>
  <c r="BG1168"/>
  <c r="BF1168"/>
  <c r="T1168"/>
  <c r="R1168"/>
  <c r="P1168"/>
  <c r="BI1163"/>
  <c r="BH1163"/>
  <c r="BG1163"/>
  <c r="BF1163"/>
  <c r="T1163"/>
  <c r="R1163"/>
  <c r="P1163"/>
  <c r="BI1157"/>
  <c r="BH1157"/>
  <c r="BG1157"/>
  <c r="BF1157"/>
  <c r="T1157"/>
  <c r="R1157"/>
  <c r="P1157"/>
  <c r="BI1153"/>
  <c r="BH1153"/>
  <c r="BG1153"/>
  <c r="BF1153"/>
  <c r="T1153"/>
  <c r="R1153"/>
  <c r="P1153"/>
  <c r="BI1149"/>
  <c r="BH1149"/>
  <c r="BG1149"/>
  <c r="BF1149"/>
  <c r="T1149"/>
  <c r="R1149"/>
  <c r="P1149"/>
  <c r="BI1146"/>
  <c r="BH1146"/>
  <c r="BG1146"/>
  <c r="BF1146"/>
  <c r="T1146"/>
  <c r="R1146"/>
  <c r="P1146"/>
  <c r="BI1142"/>
  <c r="BH1142"/>
  <c r="BG1142"/>
  <c r="BF1142"/>
  <c r="T1142"/>
  <c r="R1142"/>
  <c r="P1142"/>
  <c r="BI1125"/>
  <c r="BH1125"/>
  <c r="BG1125"/>
  <c r="BF1125"/>
  <c r="T1125"/>
  <c r="R1125"/>
  <c r="P1125"/>
  <c r="BI1117"/>
  <c r="BH1117"/>
  <c r="BG1117"/>
  <c r="BF1117"/>
  <c r="T1117"/>
  <c r="R1117"/>
  <c r="P1117"/>
  <c r="BI1105"/>
  <c r="BH1105"/>
  <c r="BG1105"/>
  <c r="BF1105"/>
  <c r="T1105"/>
  <c r="R1105"/>
  <c r="P1105"/>
  <c r="BI1100"/>
  <c r="BH1100"/>
  <c r="BG1100"/>
  <c r="BF1100"/>
  <c r="T1100"/>
  <c r="R1100"/>
  <c r="P1100"/>
  <c r="BI1097"/>
  <c r="BH1097"/>
  <c r="BG1097"/>
  <c r="BF1097"/>
  <c r="T1097"/>
  <c r="R1097"/>
  <c r="P1097"/>
  <c r="BI1092"/>
  <c r="BH1092"/>
  <c r="BG1092"/>
  <c r="BF1092"/>
  <c r="T1092"/>
  <c r="R1092"/>
  <c r="P1092"/>
  <c r="BI1087"/>
  <c r="BH1087"/>
  <c r="BG1087"/>
  <c r="BF1087"/>
  <c r="T1087"/>
  <c r="R1087"/>
  <c r="P1087"/>
  <c r="BI1079"/>
  <c r="BH1079"/>
  <c r="BG1079"/>
  <c r="BF1079"/>
  <c r="T1079"/>
  <c r="R1079"/>
  <c r="P1079"/>
  <c r="BI1068"/>
  <c r="BH1068"/>
  <c r="BG1068"/>
  <c r="BF1068"/>
  <c r="T1068"/>
  <c r="R1068"/>
  <c r="P1068"/>
  <c r="BI1064"/>
  <c r="BH1064"/>
  <c r="BG1064"/>
  <c r="BF1064"/>
  <c r="T1064"/>
  <c r="R1064"/>
  <c r="P1064"/>
  <c r="BI1059"/>
  <c r="BH1059"/>
  <c r="BG1059"/>
  <c r="BF1059"/>
  <c r="T1059"/>
  <c r="R1059"/>
  <c r="P1059"/>
  <c r="BI1055"/>
  <c r="BH1055"/>
  <c r="BG1055"/>
  <c r="BF1055"/>
  <c r="T1055"/>
  <c r="R1055"/>
  <c r="P1055"/>
  <c r="BI1050"/>
  <c r="BH1050"/>
  <c r="BG1050"/>
  <c r="BF1050"/>
  <c r="T1050"/>
  <c r="R1050"/>
  <c r="P1050"/>
  <c r="BI997"/>
  <c r="BH997"/>
  <c r="BG997"/>
  <c r="BF997"/>
  <c r="T997"/>
  <c r="R997"/>
  <c r="P997"/>
  <c r="BI944"/>
  <c r="BH944"/>
  <c r="BG944"/>
  <c r="BF944"/>
  <c r="T944"/>
  <c r="R944"/>
  <c r="P944"/>
  <c r="BI891"/>
  <c r="BH891"/>
  <c r="BG891"/>
  <c r="BF891"/>
  <c r="T891"/>
  <c r="R891"/>
  <c r="P891"/>
  <c r="BI872"/>
  <c r="BH872"/>
  <c r="BG872"/>
  <c r="BF872"/>
  <c r="T872"/>
  <c r="R872"/>
  <c r="P872"/>
  <c r="BI869"/>
  <c r="BH869"/>
  <c r="BG869"/>
  <c r="BF869"/>
  <c r="T869"/>
  <c r="R869"/>
  <c r="P869"/>
  <c r="BI864"/>
  <c r="BH864"/>
  <c r="BG864"/>
  <c r="BF864"/>
  <c r="T864"/>
  <c r="R864"/>
  <c r="P864"/>
  <c r="BI859"/>
  <c r="BH859"/>
  <c r="BG859"/>
  <c r="BF859"/>
  <c r="T859"/>
  <c r="R859"/>
  <c r="P859"/>
  <c r="BI854"/>
  <c r="BH854"/>
  <c r="BG854"/>
  <c r="BF854"/>
  <c r="T854"/>
  <c r="R854"/>
  <c r="P854"/>
  <c r="BI850"/>
  <c r="BH850"/>
  <c r="BG850"/>
  <c r="BF850"/>
  <c r="T850"/>
  <c r="R850"/>
  <c r="P850"/>
  <c r="BI846"/>
  <c r="BH846"/>
  <c r="BG846"/>
  <c r="BF846"/>
  <c r="T846"/>
  <c r="R846"/>
  <c r="P846"/>
  <c r="BI843"/>
  <c r="BH843"/>
  <c r="BG843"/>
  <c r="BF843"/>
  <c r="T843"/>
  <c r="R843"/>
  <c r="P843"/>
  <c r="BI838"/>
  <c r="BH838"/>
  <c r="BG838"/>
  <c r="BF838"/>
  <c r="T838"/>
  <c r="R838"/>
  <c r="P838"/>
  <c r="BI833"/>
  <c r="BH833"/>
  <c r="BG833"/>
  <c r="BF833"/>
  <c r="T833"/>
  <c r="R833"/>
  <c r="P833"/>
  <c r="BI830"/>
  <c r="BH830"/>
  <c r="BG830"/>
  <c r="BF830"/>
  <c r="T830"/>
  <c r="R830"/>
  <c r="P830"/>
  <c r="BI809"/>
  <c r="BH809"/>
  <c r="BG809"/>
  <c r="BF809"/>
  <c r="T809"/>
  <c r="R809"/>
  <c r="P809"/>
  <c r="BI804"/>
  <c r="BH804"/>
  <c r="BG804"/>
  <c r="BF804"/>
  <c r="T804"/>
  <c r="R804"/>
  <c r="P804"/>
  <c r="BI800"/>
  <c r="BH800"/>
  <c r="BG800"/>
  <c r="BF800"/>
  <c r="T800"/>
  <c r="T799"/>
  <c r="R800"/>
  <c r="R799"/>
  <c r="P800"/>
  <c r="P799"/>
  <c r="BI795"/>
  <c r="BH795"/>
  <c r="BG795"/>
  <c r="BF795"/>
  <c r="T795"/>
  <c r="R795"/>
  <c r="P795"/>
  <c r="BI791"/>
  <c r="BH791"/>
  <c r="BG791"/>
  <c r="BF791"/>
  <c r="T791"/>
  <c r="R791"/>
  <c r="P791"/>
  <c r="BI787"/>
  <c r="BH787"/>
  <c r="BG787"/>
  <c r="BF787"/>
  <c r="T787"/>
  <c r="R787"/>
  <c r="P787"/>
  <c r="BI782"/>
  <c r="BH782"/>
  <c r="BG782"/>
  <c r="BF782"/>
  <c r="T782"/>
  <c r="R782"/>
  <c r="P782"/>
  <c r="BI778"/>
  <c r="BH778"/>
  <c r="BG778"/>
  <c r="BF778"/>
  <c r="T778"/>
  <c r="R778"/>
  <c r="P778"/>
  <c r="BI774"/>
  <c r="BH774"/>
  <c r="BG774"/>
  <c r="BF774"/>
  <c r="T774"/>
  <c r="R774"/>
  <c r="P774"/>
  <c r="BI770"/>
  <c r="BH770"/>
  <c r="BG770"/>
  <c r="BF770"/>
  <c r="T770"/>
  <c r="R770"/>
  <c r="P770"/>
  <c r="BI764"/>
  <c r="BH764"/>
  <c r="BG764"/>
  <c r="BF764"/>
  <c r="T764"/>
  <c r="R764"/>
  <c r="P764"/>
  <c r="BI758"/>
  <c r="BH758"/>
  <c r="BG758"/>
  <c r="BF758"/>
  <c r="T758"/>
  <c r="R758"/>
  <c r="P758"/>
  <c r="BI752"/>
  <c r="BH752"/>
  <c r="BG752"/>
  <c r="BF752"/>
  <c r="T752"/>
  <c r="R752"/>
  <c r="P752"/>
  <c r="BI748"/>
  <c r="BH748"/>
  <c r="BG748"/>
  <c r="BF748"/>
  <c r="T748"/>
  <c r="R748"/>
  <c r="P748"/>
  <c r="BI744"/>
  <c r="BH744"/>
  <c r="BG744"/>
  <c r="BF744"/>
  <c r="T744"/>
  <c r="R744"/>
  <c r="P744"/>
  <c r="BI740"/>
  <c r="BH740"/>
  <c r="BG740"/>
  <c r="BF740"/>
  <c r="T740"/>
  <c r="R740"/>
  <c r="P740"/>
  <c r="BI734"/>
  <c r="BH734"/>
  <c r="BG734"/>
  <c r="BF734"/>
  <c r="T734"/>
  <c r="R734"/>
  <c r="P734"/>
  <c r="BI729"/>
  <c r="BH729"/>
  <c r="BG729"/>
  <c r="BF729"/>
  <c r="T729"/>
  <c r="R729"/>
  <c r="P729"/>
  <c r="BI722"/>
  <c r="BH722"/>
  <c r="BG722"/>
  <c r="BF722"/>
  <c r="T722"/>
  <c r="R722"/>
  <c r="P722"/>
  <c r="BI718"/>
  <c r="BH718"/>
  <c r="BG718"/>
  <c r="BF718"/>
  <c r="T718"/>
  <c r="R718"/>
  <c r="P718"/>
  <c r="BI713"/>
  <c r="BH713"/>
  <c r="BG713"/>
  <c r="BF713"/>
  <c r="T713"/>
  <c r="R713"/>
  <c r="P713"/>
  <c r="BI705"/>
  <c r="BH705"/>
  <c r="BG705"/>
  <c r="BF705"/>
  <c r="T705"/>
  <c r="R705"/>
  <c r="P705"/>
  <c r="BI669"/>
  <c r="BH669"/>
  <c r="BG669"/>
  <c r="BF669"/>
  <c r="T669"/>
  <c r="R669"/>
  <c r="P669"/>
  <c r="BI664"/>
  <c r="BH664"/>
  <c r="BG664"/>
  <c r="BF664"/>
  <c r="T664"/>
  <c r="R664"/>
  <c r="P664"/>
  <c r="BI659"/>
  <c r="BH659"/>
  <c r="BG659"/>
  <c r="BF659"/>
  <c r="T659"/>
  <c r="R659"/>
  <c r="P659"/>
  <c r="BI578"/>
  <c r="BH578"/>
  <c r="BG578"/>
  <c r="BF578"/>
  <c r="T578"/>
  <c r="R578"/>
  <c r="P578"/>
  <c r="BI493"/>
  <c r="BH493"/>
  <c r="BG493"/>
  <c r="BF493"/>
  <c r="T493"/>
  <c r="R493"/>
  <c r="P493"/>
  <c r="BI416"/>
  <c r="BH416"/>
  <c r="BG416"/>
  <c r="BF416"/>
  <c r="T416"/>
  <c r="R416"/>
  <c r="P416"/>
  <c r="BI404"/>
  <c r="BH404"/>
  <c r="BG404"/>
  <c r="BF404"/>
  <c r="T404"/>
  <c r="R404"/>
  <c r="P404"/>
  <c r="BI397"/>
  <c r="BH397"/>
  <c r="BG397"/>
  <c r="BF397"/>
  <c r="T397"/>
  <c r="R397"/>
  <c r="P397"/>
  <c r="BI390"/>
  <c r="BH390"/>
  <c r="BG390"/>
  <c r="BF390"/>
  <c r="T390"/>
  <c r="R390"/>
  <c r="P390"/>
  <c r="BI378"/>
  <c r="BH378"/>
  <c r="BG378"/>
  <c r="BF378"/>
  <c r="T378"/>
  <c r="R378"/>
  <c r="P378"/>
  <c r="BI371"/>
  <c r="BH371"/>
  <c r="BG371"/>
  <c r="BF371"/>
  <c r="T371"/>
  <c r="R371"/>
  <c r="P371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6"/>
  <c r="BH346"/>
  <c r="BG346"/>
  <c r="BF346"/>
  <c r="T346"/>
  <c r="R346"/>
  <c r="P346"/>
  <c r="BI338"/>
  <c r="BH338"/>
  <c r="BG338"/>
  <c r="BF338"/>
  <c r="T338"/>
  <c r="R338"/>
  <c r="P338"/>
  <c r="BI330"/>
  <c r="BH330"/>
  <c r="BG330"/>
  <c r="BF330"/>
  <c r="T330"/>
  <c r="R330"/>
  <c r="P330"/>
  <c r="BI326"/>
  <c r="BH326"/>
  <c r="BG326"/>
  <c r="BF326"/>
  <c r="T326"/>
  <c r="R326"/>
  <c r="P326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85"/>
  <c r="BH285"/>
  <c r="BG285"/>
  <c r="BF285"/>
  <c r="T285"/>
  <c r="R285"/>
  <c r="P285"/>
  <c r="BI270"/>
  <c r="BH270"/>
  <c r="BG270"/>
  <c r="BF270"/>
  <c r="T270"/>
  <c r="R270"/>
  <c r="P270"/>
  <c r="BI257"/>
  <c r="BH257"/>
  <c r="BG257"/>
  <c r="BF257"/>
  <c r="T257"/>
  <c r="R257"/>
  <c r="P257"/>
  <c r="BI253"/>
  <c r="BH253"/>
  <c r="BG253"/>
  <c r="BF253"/>
  <c r="T253"/>
  <c r="R253"/>
  <c r="P253"/>
  <c r="BI242"/>
  <c r="BH242"/>
  <c r="BG242"/>
  <c r="BF242"/>
  <c r="T242"/>
  <c r="R242"/>
  <c r="P242"/>
  <c r="BI231"/>
  <c r="BH231"/>
  <c r="BG231"/>
  <c r="BF231"/>
  <c r="T231"/>
  <c r="R231"/>
  <c r="P231"/>
  <c r="BI215"/>
  <c r="BH215"/>
  <c r="BG215"/>
  <c r="BF215"/>
  <c r="T215"/>
  <c r="R215"/>
  <c r="P215"/>
  <c r="BI199"/>
  <c r="BH199"/>
  <c r="BG199"/>
  <c r="BF199"/>
  <c r="T199"/>
  <c r="R199"/>
  <c r="P199"/>
  <c r="BI185"/>
  <c r="BH185"/>
  <c r="BG185"/>
  <c r="BF185"/>
  <c r="T185"/>
  <c r="R185"/>
  <c r="P185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59"/>
  <c r="J25"/>
  <c r="J20"/>
  <c r="E20"/>
  <c r="F103"/>
  <c r="J19"/>
  <c r="J14"/>
  <c r="J100"/>
  <c r="E7"/>
  <c r="E94"/>
  <c i="5" r="J39"/>
  <c r="J38"/>
  <c i="1" r="AY59"/>
  <c i="5" r="J37"/>
  <c i="1" r="AX59"/>
  <c i="5" r="BI823"/>
  <c r="BH823"/>
  <c r="BG823"/>
  <c r="BF823"/>
  <c r="T823"/>
  <c r="T822"/>
  <c r="R823"/>
  <c r="R822"/>
  <c r="P823"/>
  <c r="P822"/>
  <c r="BI811"/>
  <c r="BH811"/>
  <c r="BG811"/>
  <c r="BF811"/>
  <c r="T811"/>
  <c r="T761"/>
  <c r="R811"/>
  <c r="R761"/>
  <c r="P811"/>
  <c r="P761"/>
  <c r="BI762"/>
  <c r="BH762"/>
  <c r="BG762"/>
  <c r="BF762"/>
  <c r="T762"/>
  <c r="R762"/>
  <c r="P762"/>
  <c r="BI759"/>
  <c r="BH759"/>
  <c r="BG759"/>
  <c r="BF759"/>
  <c r="T759"/>
  <c r="R759"/>
  <c r="P759"/>
  <c r="BI754"/>
  <c r="BH754"/>
  <c r="BG754"/>
  <c r="BF754"/>
  <c r="T754"/>
  <c r="R754"/>
  <c r="P754"/>
  <c r="BI747"/>
  <c r="BH747"/>
  <c r="BG747"/>
  <c r="BF747"/>
  <c r="T747"/>
  <c r="R747"/>
  <c r="P747"/>
  <c r="BI742"/>
  <c r="BH742"/>
  <c r="BG742"/>
  <c r="BF742"/>
  <c r="T742"/>
  <c r="R742"/>
  <c r="P742"/>
  <c r="BI737"/>
  <c r="BH737"/>
  <c r="BG737"/>
  <c r="BF737"/>
  <c r="T737"/>
  <c r="R737"/>
  <c r="P737"/>
  <c r="BI730"/>
  <c r="BH730"/>
  <c r="BG730"/>
  <c r="BF730"/>
  <c r="T730"/>
  <c r="R730"/>
  <c r="P730"/>
  <c r="BI722"/>
  <c r="BH722"/>
  <c r="BG722"/>
  <c r="BF722"/>
  <c r="T722"/>
  <c r="R722"/>
  <c r="P722"/>
  <c r="BI719"/>
  <c r="BH719"/>
  <c r="BG719"/>
  <c r="BF719"/>
  <c r="T719"/>
  <c r="R719"/>
  <c r="P719"/>
  <c r="BI710"/>
  <c r="BH710"/>
  <c r="BG710"/>
  <c r="BF710"/>
  <c r="T710"/>
  <c r="R710"/>
  <c r="P710"/>
  <c r="BI704"/>
  <c r="BH704"/>
  <c r="BG704"/>
  <c r="BF704"/>
  <c r="T704"/>
  <c r="R704"/>
  <c r="P704"/>
  <c r="BI697"/>
  <c r="BH697"/>
  <c r="BG697"/>
  <c r="BF697"/>
  <c r="T697"/>
  <c r="R697"/>
  <c r="P697"/>
  <c r="BI691"/>
  <c r="BH691"/>
  <c r="BG691"/>
  <c r="BF691"/>
  <c r="T691"/>
  <c r="R691"/>
  <c r="P691"/>
  <c r="BI685"/>
  <c r="BH685"/>
  <c r="BG685"/>
  <c r="BF685"/>
  <c r="T685"/>
  <c r="R685"/>
  <c r="P685"/>
  <c r="BI679"/>
  <c r="BH679"/>
  <c r="BG679"/>
  <c r="BF679"/>
  <c r="T679"/>
  <c r="R679"/>
  <c r="P679"/>
  <c r="BI667"/>
  <c r="BH667"/>
  <c r="BG667"/>
  <c r="BF667"/>
  <c r="T667"/>
  <c r="R667"/>
  <c r="P667"/>
  <c r="BI660"/>
  <c r="BH660"/>
  <c r="BG660"/>
  <c r="BF660"/>
  <c r="T660"/>
  <c r="R660"/>
  <c r="P660"/>
  <c r="BI652"/>
  <c r="BH652"/>
  <c r="BG652"/>
  <c r="BF652"/>
  <c r="T652"/>
  <c r="R652"/>
  <c r="P652"/>
  <c r="BI649"/>
  <c r="BH649"/>
  <c r="BG649"/>
  <c r="BF649"/>
  <c r="T649"/>
  <c r="R649"/>
  <c r="P649"/>
  <c r="BI644"/>
  <c r="BH644"/>
  <c r="BG644"/>
  <c r="BF644"/>
  <c r="T644"/>
  <c r="R644"/>
  <c r="P644"/>
  <c r="BI638"/>
  <c r="BH638"/>
  <c r="BG638"/>
  <c r="BF638"/>
  <c r="T638"/>
  <c r="R638"/>
  <c r="P638"/>
  <c r="BI633"/>
  <c r="BH633"/>
  <c r="BG633"/>
  <c r="BF633"/>
  <c r="T633"/>
  <c r="R633"/>
  <c r="P633"/>
  <c r="BI627"/>
  <c r="BH627"/>
  <c r="BG627"/>
  <c r="BF627"/>
  <c r="T627"/>
  <c r="R627"/>
  <c r="P627"/>
  <c r="BI622"/>
  <c r="BH622"/>
  <c r="BG622"/>
  <c r="BF622"/>
  <c r="T622"/>
  <c r="R622"/>
  <c r="P622"/>
  <c r="BI617"/>
  <c r="BH617"/>
  <c r="BG617"/>
  <c r="BF617"/>
  <c r="T617"/>
  <c r="R617"/>
  <c r="P617"/>
  <c r="BI611"/>
  <c r="BH611"/>
  <c r="BG611"/>
  <c r="BF611"/>
  <c r="T611"/>
  <c r="R611"/>
  <c r="P611"/>
  <c r="BI608"/>
  <c r="BH608"/>
  <c r="BG608"/>
  <c r="BF608"/>
  <c r="T608"/>
  <c r="R608"/>
  <c r="P608"/>
  <c r="BI604"/>
  <c r="BH604"/>
  <c r="BG604"/>
  <c r="BF604"/>
  <c r="T604"/>
  <c r="R604"/>
  <c r="P604"/>
  <c r="BI587"/>
  <c r="BH587"/>
  <c r="BG587"/>
  <c r="BF587"/>
  <c r="T587"/>
  <c r="R587"/>
  <c r="P587"/>
  <c r="BI581"/>
  <c r="BH581"/>
  <c r="BG581"/>
  <c r="BF581"/>
  <c r="T581"/>
  <c r="R581"/>
  <c r="P581"/>
  <c r="BI567"/>
  <c r="BH567"/>
  <c r="BG567"/>
  <c r="BF567"/>
  <c r="T567"/>
  <c r="R567"/>
  <c r="P567"/>
  <c r="BI564"/>
  <c r="BH564"/>
  <c r="BG564"/>
  <c r="BF564"/>
  <c r="T564"/>
  <c r="R564"/>
  <c r="P564"/>
  <c r="BI559"/>
  <c r="BH559"/>
  <c r="BG559"/>
  <c r="BF559"/>
  <c r="T559"/>
  <c r="R559"/>
  <c r="P559"/>
  <c r="BI554"/>
  <c r="BH554"/>
  <c r="BG554"/>
  <c r="BF554"/>
  <c r="T554"/>
  <c r="R554"/>
  <c r="P554"/>
  <c r="BI549"/>
  <c r="BH549"/>
  <c r="BG549"/>
  <c r="BF549"/>
  <c r="T549"/>
  <c r="R549"/>
  <c r="P549"/>
  <c r="BI542"/>
  <c r="BH542"/>
  <c r="BG542"/>
  <c r="BF542"/>
  <c r="T542"/>
  <c r="R542"/>
  <c r="P542"/>
  <c r="BI535"/>
  <c r="BH535"/>
  <c r="BG535"/>
  <c r="BF535"/>
  <c r="T535"/>
  <c r="R535"/>
  <c r="P535"/>
  <c r="BI519"/>
  <c r="BH519"/>
  <c r="BG519"/>
  <c r="BF519"/>
  <c r="T519"/>
  <c r="R519"/>
  <c r="P519"/>
  <c r="BI516"/>
  <c r="BH516"/>
  <c r="BG516"/>
  <c r="BF516"/>
  <c r="T516"/>
  <c r="R516"/>
  <c r="P516"/>
  <c r="BI511"/>
  <c r="BH511"/>
  <c r="BG511"/>
  <c r="BF511"/>
  <c r="T511"/>
  <c r="R511"/>
  <c r="P511"/>
  <c r="BI507"/>
  <c r="BH507"/>
  <c r="BG507"/>
  <c r="BF507"/>
  <c r="T507"/>
  <c r="T506"/>
  <c r="R507"/>
  <c r="R506"/>
  <c r="P507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89"/>
  <c r="BH489"/>
  <c r="BG489"/>
  <c r="BF489"/>
  <c r="T489"/>
  <c r="R489"/>
  <c r="P489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5"/>
  <c r="BH465"/>
  <c r="BG465"/>
  <c r="BF465"/>
  <c r="T465"/>
  <c r="R465"/>
  <c r="P465"/>
  <c r="BI460"/>
  <c r="BH460"/>
  <c r="BG460"/>
  <c r="BF460"/>
  <c r="T460"/>
  <c r="R460"/>
  <c r="P460"/>
  <c r="BI452"/>
  <c r="BH452"/>
  <c r="BG452"/>
  <c r="BF452"/>
  <c r="T452"/>
  <c r="R452"/>
  <c r="P452"/>
  <c r="BI419"/>
  <c r="BH419"/>
  <c r="BG419"/>
  <c r="BF419"/>
  <c r="T419"/>
  <c r="R419"/>
  <c r="P419"/>
  <c r="BI378"/>
  <c r="BH378"/>
  <c r="BG378"/>
  <c r="BF378"/>
  <c r="T378"/>
  <c r="R378"/>
  <c r="P378"/>
  <c r="BI345"/>
  <c r="BH345"/>
  <c r="BG345"/>
  <c r="BF345"/>
  <c r="T345"/>
  <c r="R345"/>
  <c r="P345"/>
  <c r="BI334"/>
  <c r="BH334"/>
  <c r="BG334"/>
  <c r="BF334"/>
  <c r="T334"/>
  <c r="R334"/>
  <c r="P334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06"/>
  <c r="BH306"/>
  <c r="BG306"/>
  <c r="BF306"/>
  <c r="T306"/>
  <c r="R306"/>
  <c r="P306"/>
  <c r="BI300"/>
  <c r="BH300"/>
  <c r="BG300"/>
  <c r="BF300"/>
  <c r="T300"/>
  <c r="R300"/>
  <c r="P300"/>
  <c r="BI291"/>
  <c r="BH291"/>
  <c r="BG291"/>
  <c r="BF291"/>
  <c r="T291"/>
  <c r="R291"/>
  <c r="P291"/>
  <c r="BI282"/>
  <c r="BH282"/>
  <c r="BG282"/>
  <c r="BF282"/>
  <c r="T282"/>
  <c r="R282"/>
  <c r="P282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0"/>
  <c r="BH250"/>
  <c r="BG250"/>
  <c r="BF250"/>
  <c r="T250"/>
  <c r="R250"/>
  <c r="P250"/>
  <c r="BI243"/>
  <c r="BH243"/>
  <c r="BG243"/>
  <c r="BF243"/>
  <c r="T243"/>
  <c r="R243"/>
  <c r="P243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7"/>
  <c r="BH217"/>
  <c r="BG217"/>
  <c r="BF217"/>
  <c r="T217"/>
  <c r="R217"/>
  <c r="P217"/>
  <c r="BI209"/>
  <c r="BH209"/>
  <c r="BG209"/>
  <c r="BF209"/>
  <c r="T209"/>
  <c r="R209"/>
  <c r="P209"/>
  <c r="BI197"/>
  <c r="BH197"/>
  <c r="BG197"/>
  <c r="BF197"/>
  <c r="T197"/>
  <c r="R197"/>
  <c r="P197"/>
  <c r="BI185"/>
  <c r="BH185"/>
  <c r="BG185"/>
  <c r="BF185"/>
  <c r="T185"/>
  <c r="R185"/>
  <c r="P185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57"/>
  <c r="BH157"/>
  <c r="BG157"/>
  <c r="BF157"/>
  <c r="T157"/>
  <c r="R157"/>
  <c r="P157"/>
  <c r="BI146"/>
  <c r="BH146"/>
  <c r="BG146"/>
  <c r="BF146"/>
  <c r="T146"/>
  <c r="R146"/>
  <c r="P146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2"/>
  <c r="BH112"/>
  <c r="BG112"/>
  <c r="BF112"/>
  <c r="T112"/>
  <c r="R112"/>
  <c r="P112"/>
  <c r="BI103"/>
  <c r="BH103"/>
  <c r="BG103"/>
  <c r="BF103"/>
  <c r="T103"/>
  <c r="R103"/>
  <c r="P103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50"/>
  <c i="4" r="J39"/>
  <c r="J38"/>
  <c i="1" r="AY58"/>
  <c i="4" r="J37"/>
  <c i="1" r="AX58"/>
  <c i="4" r="BI590"/>
  <c r="BH590"/>
  <c r="BG590"/>
  <c r="BF590"/>
  <c r="T590"/>
  <c r="T589"/>
  <c r="R590"/>
  <c r="R589"/>
  <c r="P590"/>
  <c r="P589"/>
  <c r="BI587"/>
  <c r="BH587"/>
  <c r="BG587"/>
  <c r="BF587"/>
  <c r="T587"/>
  <c r="T586"/>
  <c r="R587"/>
  <c r="R586"/>
  <c r="P587"/>
  <c r="P586"/>
  <c r="BI582"/>
  <c r="BH582"/>
  <c r="BG582"/>
  <c r="BF582"/>
  <c r="T582"/>
  <c r="R582"/>
  <c r="P582"/>
  <c r="BI578"/>
  <c r="BH578"/>
  <c r="BG578"/>
  <c r="BF578"/>
  <c r="T578"/>
  <c r="R578"/>
  <c r="P578"/>
  <c r="BI573"/>
  <c r="BH573"/>
  <c r="BG573"/>
  <c r="BF573"/>
  <c r="T573"/>
  <c r="R573"/>
  <c r="P573"/>
  <c r="BI568"/>
  <c r="BH568"/>
  <c r="BG568"/>
  <c r="BF568"/>
  <c r="T568"/>
  <c r="R568"/>
  <c r="P568"/>
  <c r="BI564"/>
  <c r="BH564"/>
  <c r="BG564"/>
  <c r="BF564"/>
  <c r="T564"/>
  <c r="R564"/>
  <c r="P564"/>
  <c r="BI559"/>
  <c r="BH559"/>
  <c r="BG559"/>
  <c r="BF559"/>
  <c r="T559"/>
  <c r="R559"/>
  <c r="P559"/>
  <c r="BI553"/>
  <c r="BH553"/>
  <c r="BG553"/>
  <c r="BF553"/>
  <c r="T553"/>
  <c r="R553"/>
  <c r="P553"/>
  <c r="BI547"/>
  <c r="BH547"/>
  <c r="BG547"/>
  <c r="BF547"/>
  <c r="T547"/>
  <c r="R547"/>
  <c r="P547"/>
  <c r="BI541"/>
  <c r="BH541"/>
  <c r="BG541"/>
  <c r="BF541"/>
  <c r="T541"/>
  <c r="R541"/>
  <c r="P541"/>
  <c r="BI536"/>
  <c r="BH536"/>
  <c r="BG536"/>
  <c r="BF536"/>
  <c r="T536"/>
  <c r="R536"/>
  <c r="P536"/>
  <c r="BI532"/>
  <c r="BH532"/>
  <c r="BG532"/>
  <c r="BF532"/>
  <c r="T532"/>
  <c r="R532"/>
  <c r="P532"/>
  <c r="BI527"/>
  <c r="BH527"/>
  <c r="BG527"/>
  <c r="BF527"/>
  <c r="T527"/>
  <c r="R527"/>
  <c r="P527"/>
  <c r="BI518"/>
  <c r="BH518"/>
  <c r="BG518"/>
  <c r="BF518"/>
  <c r="T518"/>
  <c r="R518"/>
  <c r="P518"/>
  <c r="BI510"/>
  <c r="BH510"/>
  <c r="BG510"/>
  <c r="BF510"/>
  <c r="T510"/>
  <c r="R510"/>
  <c r="P510"/>
  <c r="BI496"/>
  <c r="BH496"/>
  <c r="BG496"/>
  <c r="BF496"/>
  <c r="T496"/>
  <c r="R496"/>
  <c r="P496"/>
  <c r="BI482"/>
  <c r="BH482"/>
  <c r="BG482"/>
  <c r="BF482"/>
  <c r="T482"/>
  <c r="R482"/>
  <c r="P482"/>
  <c r="BI473"/>
  <c r="BH473"/>
  <c r="BG473"/>
  <c r="BF473"/>
  <c r="T473"/>
  <c r="R473"/>
  <c r="P473"/>
  <c r="BI464"/>
  <c r="BH464"/>
  <c r="BG464"/>
  <c r="BF464"/>
  <c r="T464"/>
  <c r="R464"/>
  <c r="P464"/>
  <c r="BI460"/>
  <c r="BH460"/>
  <c r="BG460"/>
  <c r="BF460"/>
  <c r="T460"/>
  <c r="R460"/>
  <c r="P460"/>
  <c r="BI445"/>
  <c r="BH445"/>
  <c r="BG445"/>
  <c r="BF445"/>
  <c r="T445"/>
  <c r="R445"/>
  <c r="P445"/>
  <c r="BI438"/>
  <c r="BH438"/>
  <c r="BG438"/>
  <c r="BF438"/>
  <c r="T438"/>
  <c r="R438"/>
  <c r="P438"/>
  <c r="BI434"/>
  <c r="BH434"/>
  <c r="BG434"/>
  <c r="BF434"/>
  <c r="T434"/>
  <c r="R434"/>
  <c r="P434"/>
  <c r="BI427"/>
  <c r="BH427"/>
  <c r="BG427"/>
  <c r="BF427"/>
  <c r="T427"/>
  <c r="R427"/>
  <c r="P427"/>
  <c r="BI420"/>
  <c r="BH420"/>
  <c r="BG420"/>
  <c r="BF420"/>
  <c r="T420"/>
  <c r="R420"/>
  <c r="P420"/>
  <c r="BI414"/>
  <c r="BH414"/>
  <c r="BG414"/>
  <c r="BF414"/>
  <c r="T414"/>
  <c r="R414"/>
  <c r="P414"/>
  <c r="BI408"/>
  <c r="BH408"/>
  <c r="BG408"/>
  <c r="BF408"/>
  <c r="T408"/>
  <c r="R408"/>
  <c r="P408"/>
  <c r="BI388"/>
  <c r="BH388"/>
  <c r="BG388"/>
  <c r="BF388"/>
  <c r="T388"/>
  <c r="R388"/>
  <c r="P388"/>
  <c r="BI368"/>
  <c r="BH368"/>
  <c r="BG368"/>
  <c r="BF368"/>
  <c r="T368"/>
  <c r="R368"/>
  <c r="P368"/>
  <c r="BI349"/>
  <c r="BH349"/>
  <c r="BG349"/>
  <c r="BF349"/>
  <c r="T349"/>
  <c r="R349"/>
  <c r="P349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1"/>
  <c r="BH321"/>
  <c r="BG321"/>
  <c r="BF321"/>
  <c r="T321"/>
  <c r="R321"/>
  <c r="P321"/>
  <c r="BI311"/>
  <c r="BH311"/>
  <c r="BG311"/>
  <c r="BF311"/>
  <c r="T311"/>
  <c r="R311"/>
  <c r="P311"/>
  <c r="BI291"/>
  <c r="BH291"/>
  <c r="BG291"/>
  <c r="BF291"/>
  <c r="T291"/>
  <c r="R291"/>
  <c r="P291"/>
  <c r="BI271"/>
  <c r="BH271"/>
  <c r="BG271"/>
  <c r="BF271"/>
  <c r="T271"/>
  <c r="R271"/>
  <c r="P271"/>
  <c r="BI258"/>
  <c r="BH258"/>
  <c r="BG258"/>
  <c r="BF258"/>
  <c r="T258"/>
  <c r="R258"/>
  <c r="P258"/>
  <c r="BI250"/>
  <c r="BH250"/>
  <c r="BG250"/>
  <c r="BF250"/>
  <c r="T250"/>
  <c r="R250"/>
  <c r="P250"/>
  <c r="BI243"/>
  <c r="BH243"/>
  <c r="BG243"/>
  <c r="BF243"/>
  <c r="T243"/>
  <c r="R243"/>
  <c r="P243"/>
  <c r="BI233"/>
  <c r="BH233"/>
  <c r="BG233"/>
  <c r="BF233"/>
  <c r="T233"/>
  <c r="R233"/>
  <c r="P233"/>
  <c r="BI229"/>
  <c r="BH229"/>
  <c r="BG229"/>
  <c r="BF229"/>
  <c r="T229"/>
  <c r="R229"/>
  <c r="P229"/>
  <c r="BI208"/>
  <c r="BH208"/>
  <c r="BG208"/>
  <c r="BF208"/>
  <c r="T208"/>
  <c r="R208"/>
  <c r="P208"/>
  <c r="BI187"/>
  <c r="BH187"/>
  <c r="BG187"/>
  <c r="BF187"/>
  <c r="T187"/>
  <c r="R187"/>
  <c r="P18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3" r="J39"/>
  <c r="J38"/>
  <c i="1" r="AY57"/>
  <c i="3" r="J37"/>
  <c i="1" r="AX57"/>
  <c i="3" r="BI329"/>
  <c r="BH329"/>
  <c r="BG329"/>
  <c r="BF329"/>
  <c r="T329"/>
  <c r="T328"/>
  <c r="R329"/>
  <c r="R328"/>
  <c r="P329"/>
  <c r="P328"/>
  <c r="BI326"/>
  <c r="BH326"/>
  <c r="BG326"/>
  <c r="BF326"/>
  <c r="T326"/>
  <c r="R326"/>
  <c r="P326"/>
  <c r="BI317"/>
  <c r="BH317"/>
  <c r="BG317"/>
  <c r="BF317"/>
  <c r="T317"/>
  <c r="R317"/>
  <c r="P317"/>
  <c r="BI308"/>
  <c r="BH308"/>
  <c r="BG308"/>
  <c r="BF308"/>
  <c r="T308"/>
  <c r="R308"/>
  <c r="P308"/>
  <c r="BI299"/>
  <c r="BH299"/>
  <c r="BG299"/>
  <c r="BF299"/>
  <c r="T299"/>
  <c r="R299"/>
  <c r="P299"/>
  <c r="BI290"/>
  <c r="BH290"/>
  <c r="BG290"/>
  <c r="BF290"/>
  <c r="T290"/>
  <c r="R290"/>
  <c r="P290"/>
  <c r="BI286"/>
  <c r="BH286"/>
  <c r="BG286"/>
  <c r="BF286"/>
  <c r="T286"/>
  <c r="R286"/>
  <c r="P286"/>
  <c r="BI279"/>
  <c r="BH279"/>
  <c r="BG279"/>
  <c r="BF279"/>
  <c r="T279"/>
  <c r="R279"/>
  <c r="P279"/>
  <c r="BI263"/>
  <c r="BH263"/>
  <c r="BG263"/>
  <c r="BF263"/>
  <c r="T263"/>
  <c r="T262"/>
  <c r="R263"/>
  <c r="R262"/>
  <c r="P263"/>
  <c r="P262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30"/>
  <c r="BH230"/>
  <c r="BG230"/>
  <c r="BF230"/>
  <c r="T230"/>
  <c r="R230"/>
  <c r="P230"/>
  <c r="BI221"/>
  <c r="BH221"/>
  <c r="BG221"/>
  <c r="BF221"/>
  <c r="T221"/>
  <c r="R221"/>
  <c r="P221"/>
  <c r="BI212"/>
  <c r="BH212"/>
  <c r="BG212"/>
  <c r="BF212"/>
  <c r="T212"/>
  <c r="R212"/>
  <c r="P212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0"/>
  <c r="BH140"/>
  <c r="BG140"/>
  <c r="BF140"/>
  <c r="T140"/>
  <c r="R140"/>
  <c r="P140"/>
  <c r="BI131"/>
  <c r="BH131"/>
  <c r="BG131"/>
  <c r="BF131"/>
  <c r="T131"/>
  <c r="R131"/>
  <c r="P131"/>
  <c r="BI121"/>
  <c r="BH121"/>
  <c r="BG121"/>
  <c r="BF121"/>
  <c r="T121"/>
  <c r="R121"/>
  <c r="P121"/>
  <c r="BI112"/>
  <c r="BH112"/>
  <c r="BG112"/>
  <c r="BF112"/>
  <c r="T112"/>
  <c r="R112"/>
  <c r="P112"/>
  <c r="BI103"/>
  <c r="BH103"/>
  <c r="BG103"/>
  <c r="BF103"/>
  <c r="T103"/>
  <c r="R103"/>
  <c r="P103"/>
  <c r="BI97"/>
  <c r="BH97"/>
  <c r="BG97"/>
  <c r="BF97"/>
  <c r="T97"/>
  <c r="R97"/>
  <c r="P97"/>
  <c r="J90"/>
  <c r="F90"/>
  <c r="F88"/>
  <c r="E86"/>
  <c r="J58"/>
  <c r="F58"/>
  <c r="F56"/>
  <c r="E54"/>
  <c r="J26"/>
  <c r="E26"/>
  <c r="J59"/>
  <c r="J25"/>
  <c r="J20"/>
  <c r="E20"/>
  <c r="F91"/>
  <c r="J19"/>
  <c r="J14"/>
  <c r="J56"/>
  <c r="E7"/>
  <c r="E82"/>
  <c i="2" r="J39"/>
  <c r="J38"/>
  <c i="1" r="AY56"/>
  <c i="2" r="J37"/>
  <c i="1" r="AX56"/>
  <c i="2" r="BI306"/>
  <c r="BH306"/>
  <c r="BG306"/>
  <c r="BF306"/>
  <c r="T306"/>
  <c r="T305"/>
  <c r="R306"/>
  <c r="R305"/>
  <c r="P306"/>
  <c r="P305"/>
  <c r="BI304"/>
  <c r="BH304"/>
  <c r="BG304"/>
  <c r="BF304"/>
  <c r="T304"/>
  <c r="T303"/>
  <c r="R304"/>
  <c r="R303"/>
  <c r="P304"/>
  <c r="P303"/>
  <c r="BI298"/>
  <c r="BH298"/>
  <c r="BG298"/>
  <c r="BF298"/>
  <c r="T298"/>
  <c r="T297"/>
  <c r="R298"/>
  <c r="R297"/>
  <c r="P298"/>
  <c r="P297"/>
  <c r="BI280"/>
  <c r="BH280"/>
  <c r="BG280"/>
  <c r="BF280"/>
  <c r="T280"/>
  <c r="T279"/>
  <c r="R280"/>
  <c r="R279"/>
  <c r="P280"/>
  <c r="P279"/>
  <c r="BI276"/>
  <c r="BH276"/>
  <c r="BG276"/>
  <c r="BF276"/>
  <c r="T276"/>
  <c r="T275"/>
  <c r="R276"/>
  <c r="R275"/>
  <c r="R274"/>
  <c r="P276"/>
  <c r="P275"/>
  <c r="P274"/>
  <c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4"/>
  <c r="BH264"/>
  <c r="BG264"/>
  <c r="BF264"/>
  <c r="T264"/>
  <c r="R264"/>
  <c r="P264"/>
  <c r="BI256"/>
  <c r="BH256"/>
  <c r="BG256"/>
  <c r="BF256"/>
  <c r="T256"/>
  <c r="R256"/>
  <c r="P256"/>
  <c r="BI254"/>
  <c r="BH254"/>
  <c r="BG254"/>
  <c r="BF254"/>
  <c r="T254"/>
  <c r="R254"/>
  <c r="P25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0"/>
  <c r="BH220"/>
  <c r="BG220"/>
  <c r="BF220"/>
  <c r="T220"/>
  <c r="R220"/>
  <c r="P220"/>
  <c r="BI212"/>
  <c r="BH212"/>
  <c r="BG212"/>
  <c r="BF212"/>
  <c r="T212"/>
  <c r="R212"/>
  <c r="P212"/>
  <c r="BI204"/>
  <c r="BH204"/>
  <c r="BG204"/>
  <c r="BF204"/>
  <c r="T204"/>
  <c r="R204"/>
  <c r="P204"/>
  <c r="BI197"/>
  <c r="BH197"/>
  <c r="BG197"/>
  <c r="BF197"/>
  <c r="T197"/>
  <c r="R197"/>
  <c r="P197"/>
  <c r="BI190"/>
  <c r="BH190"/>
  <c r="BG190"/>
  <c r="BF190"/>
  <c r="T190"/>
  <c r="R190"/>
  <c r="P190"/>
  <c r="BI182"/>
  <c r="BH182"/>
  <c r="BG182"/>
  <c r="BF182"/>
  <c r="T182"/>
  <c r="R182"/>
  <c r="P182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T133"/>
  <c r="R134"/>
  <c r="R133"/>
  <c r="P134"/>
  <c r="P133"/>
  <c r="BI100"/>
  <c r="BH100"/>
  <c r="BG100"/>
  <c r="BF100"/>
  <c r="T100"/>
  <c r="T99"/>
  <c r="R100"/>
  <c r="R99"/>
  <c r="P100"/>
  <c r="P99"/>
  <c r="J93"/>
  <c r="F93"/>
  <c r="F91"/>
  <c r="E89"/>
  <c r="J58"/>
  <c r="F58"/>
  <c r="F56"/>
  <c r="E54"/>
  <c r="J26"/>
  <c r="E26"/>
  <c r="J59"/>
  <c r="J25"/>
  <c r="J20"/>
  <c r="E20"/>
  <c r="F94"/>
  <c r="J19"/>
  <c r="J14"/>
  <c r="J56"/>
  <c r="E7"/>
  <c r="E50"/>
  <c i="1" r="L50"/>
  <c r="AM50"/>
  <c r="AM49"/>
  <c r="L49"/>
  <c r="AM47"/>
  <c r="L47"/>
  <c r="L45"/>
  <c r="L44"/>
  <c i="2" r="BK212"/>
  <c r="BK231"/>
  <c r="BK204"/>
  <c r="J142"/>
  <c i="3" r="J203"/>
  <c r="J131"/>
  <c r="BK172"/>
  <c r="J242"/>
  <c i="4" r="BK568"/>
  <c r="BK119"/>
  <c r="BK510"/>
  <c r="J250"/>
  <c r="J368"/>
  <c r="BK130"/>
  <c r="J408"/>
  <c r="J135"/>
  <c i="5" r="BK502"/>
  <c r="BK209"/>
  <c r="BK649"/>
  <c r="BK489"/>
  <c r="BK128"/>
  <c r="BK549"/>
  <c r="BK452"/>
  <c r="J168"/>
  <c r="BK652"/>
  <c r="J465"/>
  <c r="BK243"/>
  <c i="6" r="J1610"/>
  <c r="J1257"/>
  <c r="BK872"/>
  <c r="BK787"/>
  <c r="J713"/>
  <c r="J170"/>
  <c r="J1309"/>
  <c r="BK1068"/>
  <c r="J758"/>
  <c r="J390"/>
  <c r="J1615"/>
  <c r="J1337"/>
  <c r="BK1157"/>
  <c r="BK729"/>
  <c r="J185"/>
  <c r="J1763"/>
  <c r="J1509"/>
  <c r="BK1243"/>
  <c r="J891"/>
  <c r="J659"/>
  <c r="BK231"/>
  <c i="7" r="J2025"/>
  <c r="BK1881"/>
  <c r="BK1573"/>
  <c r="J1321"/>
  <c r="J1071"/>
  <c r="J920"/>
  <c r="J795"/>
  <c r="J414"/>
  <c r="J133"/>
  <c r="J1498"/>
  <c r="BK1336"/>
  <c r="BK1060"/>
  <c r="BK939"/>
  <c r="BK771"/>
  <c r="J253"/>
  <c r="J1758"/>
  <c r="J1450"/>
  <c r="BK1301"/>
  <c r="J1093"/>
  <c r="BK881"/>
  <c r="BK746"/>
  <c r="BK241"/>
  <c r="J1583"/>
  <c r="J1455"/>
  <c r="BK1218"/>
  <c r="J1048"/>
  <c r="BK783"/>
  <c r="BK364"/>
  <c r="BK175"/>
  <c i="8" r="J229"/>
  <c r="J242"/>
  <c r="J101"/>
  <c r="J124"/>
  <c r="BK211"/>
  <c i="9" r="J308"/>
  <c r="BK158"/>
  <c r="BK308"/>
  <c r="BK99"/>
  <c i="10" r="BK928"/>
  <c r="J491"/>
  <c r="J771"/>
  <c r="J484"/>
  <c r="BK812"/>
  <c r="J437"/>
  <c r="BK771"/>
  <c i="11" r="J284"/>
  <c r="BK258"/>
  <c r="BK237"/>
  <c r="J203"/>
  <c r="BK179"/>
  <c r="BK130"/>
  <c r="BK98"/>
  <c r="J259"/>
  <c r="BK227"/>
  <c r="J186"/>
  <c r="BK161"/>
  <c r="J121"/>
  <c r="J289"/>
  <c r="J253"/>
  <c r="J218"/>
  <c r="J179"/>
  <c r="BK159"/>
  <c r="J145"/>
  <c r="J120"/>
  <c r="BK265"/>
  <c r="BK232"/>
  <c r="J192"/>
  <c r="J181"/>
  <c r="BK125"/>
  <c r="J102"/>
  <c i="12" r="J177"/>
  <c r="J141"/>
  <c r="BK110"/>
  <c r="BK189"/>
  <c r="J171"/>
  <c i="13" r="BK290"/>
  <c r="BK238"/>
  <c r="BK204"/>
  <c r="BK176"/>
  <c r="BK153"/>
  <c r="BK132"/>
  <c r="J478"/>
  <c r="J448"/>
  <c r="J423"/>
  <c r="J386"/>
  <c r="J337"/>
  <c r="BK304"/>
  <c r="BK271"/>
  <c r="J243"/>
  <c r="BK202"/>
  <c r="BK182"/>
  <c r="J151"/>
  <c r="BK122"/>
  <c i="14" r="BK776"/>
  <c r="J734"/>
  <c r="BK705"/>
  <c r="BK680"/>
  <c r="J651"/>
  <c r="BK608"/>
  <c r="J574"/>
  <c r="BK546"/>
  <c r="J516"/>
  <c r="J489"/>
  <c r="BK460"/>
  <c r="BK437"/>
  <c r="J402"/>
  <c r="J363"/>
  <c r="BK326"/>
  <c r="J293"/>
  <c r="J267"/>
  <c r="J255"/>
  <c r="BK229"/>
  <c r="J205"/>
  <c r="J158"/>
  <c r="BK121"/>
  <c r="J789"/>
  <c r="J768"/>
  <c r="BK740"/>
  <c r="BK703"/>
  <c r="J673"/>
  <c r="BK641"/>
  <c r="J597"/>
  <c r="BK570"/>
  <c r="BK523"/>
  <c r="J499"/>
  <c r="BK466"/>
  <c r="J432"/>
  <c r="J392"/>
  <c r="J346"/>
  <c r="BK318"/>
  <c r="BK291"/>
  <c r="J253"/>
  <c r="BK205"/>
  <c r="BK173"/>
  <c r="BK147"/>
  <c r="BK119"/>
  <c r="BK778"/>
  <c r="BK744"/>
  <c r="J715"/>
  <c r="J681"/>
  <c r="BK644"/>
  <c r="J615"/>
  <c r="BK569"/>
  <c r="BK542"/>
  <c r="J506"/>
  <c r="BK485"/>
  <c r="J448"/>
  <c r="J422"/>
  <c r="BK395"/>
  <c r="BK369"/>
  <c r="BK322"/>
  <c r="J298"/>
  <c r="J275"/>
  <c r="BK231"/>
  <c r="BK189"/>
  <c r="J164"/>
  <c r="J129"/>
  <c r="J784"/>
  <c r="J719"/>
  <c r="BK688"/>
  <c r="J660"/>
  <c r="BK632"/>
  <c r="BK598"/>
  <c r="J576"/>
  <c r="J545"/>
  <c r="J512"/>
  <c r="BK482"/>
  <c r="BK441"/>
  <c r="BK413"/>
  <c r="BK392"/>
  <c r="J359"/>
  <c r="J331"/>
  <c r="BK303"/>
  <c r="BK263"/>
  <c r="J235"/>
  <c r="BK217"/>
  <c r="BK185"/>
  <c r="J163"/>
  <c r="J135"/>
  <c r="BK106"/>
  <c i="15" r="J1640"/>
  <c r="BK1358"/>
  <c r="J1126"/>
  <c r="J945"/>
  <c r="BK796"/>
  <c r="J565"/>
  <c r="J1430"/>
  <c r="BK1080"/>
  <c r="J903"/>
  <c r="BK668"/>
  <c r="BK1616"/>
  <c r="BK1256"/>
  <c r="BK1085"/>
  <c r="BK890"/>
  <c r="J637"/>
  <c r="J109"/>
  <c r="J1203"/>
  <c r="BK1049"/>
  <c r="J935"/>
  <c r="J713"/>
  <c r="BK538"/>
  <c i="16" r="J116"/>
  <c r="BK130"/>
  <c r="J147"/>
  <c r="BK117"/>
  <c r="BK131"/>
  <c r="J100"/>
  <c i="17" r="J119"/>
  <c r="J112"/>
  <c r="J114"/>
  <c i="19" r="J290"/>
  <c r="BK272"/>
  <c r="J249"/>
  <c r="BK221"/>
  <c r="J194"/>
  <c r="BK163"/>
  <c r="BK135"/>
  <c r="J272"/>
  <c r="BK234"/>
  <c r="BK212"/>
  <c r="BK182"/>
  <c r="BK133"/>
  <c r="BK111"/>
  <c r="BK253"/>
  <c r="J206"/>
  <c r="BK168"/>
  <c r="J157"/>
  <c r="BK125"/>
  <c r="J263"/>
  <c r="J226"/>
  <c r="J201"/>
  <c r="J156"/>
  <c r="J134"/>
  <c r="J101"/>
  <c i="20" r="BK185"/>
  <c r="BK149"/>
  <c r="BK114"/>
  <c r="BK178"/>
  <c r="J149"/>
  <c r="BK112"/>
  <c r="BK168"/>
  <c r="J140"/>
  <c r="BK203"/>
  <c r="J178"/>
  <c r="J133"/>
  <c r="J106"/>
  <c i="21" r="BK93"/>
  <c i="2" r="BK240"/>
  <c r="J100"/>
  <c r="J220"/>
  <c r="J161"/>
  <c r="J134"/>
  <c i="3" r="J221"/>
  <c r="BK121"/>
  <c r="J188"/>
  <c i="4" r="BK460"/>
  <c r="J107"/>
  <c r="J527"/>
  <c r="J291"/>
  <c r="J510"/>
  <c r="J164"/>
  <c r="BK536"/>
  <c r="BK229"/>
  <c i="5" r="J691"/>
  <c r="J498"/>
  <c r="BK157"/>
  <c r="J622"/>
  <c r="J306"/>
  <c r="J633"/>
  <c r="BK323"/>
  <c r="J157"/>
  <c r="J730"/>
  <c r="J554"/>
  <c r="J229"/>
  <c i="6" r="BK1551"/>
  <c r="J1272"/>
  <c r="BK1059"/>
  <c r="J795"/>
  <c r="BK378"/>
  <c r="J1732"/>
  <c r="BK1322"/>
  <c r="BK997"/>
  <c r="J748"/>
  <c r="J364"/>
  <c r="BK1732"/>
  <c r="J1362"/>
  <c r="BK1097"/>
  <c r="BK390"/>
  <c r="J143"/>
  <c r="BK1757"/>
  <c r="J1460"/>
  <c r="BK1183"/>
  <c r="BK854"/>
  <c r="BK718"/>
  <c r="BK242"/>
  <c i="7" r="BK2019"/>
  <c r="J1806"/>
  <c r="BK1483"/>
  <c r="BK1270"/>
  <c r="BK1075"/>
  <c r="BK876"/>
  <c r="BK688"/>
  <c r="J207"/>
  <c r="J1750"/>
  <c r="BK1445"/>
  <c r="BK1118"/>
  <c r="BK985"/>
  <c r="J783"/>
  <c r="J269"/>
  <c r="BK1686"/>
  <c r="BK1455"/>
  <c r="BK1251"/>
  <c r="BK1054"/>
  <c r="J876"/>
  <c r="BK442"/>
  <c r="BK207"/>
  <c r="J1686"/>
  <c r="BK1478"/>
  <c r="BK1413"/>
  <c r="J1229"/>
  <c r="J1083"/>
  <c r="BK911"/>
  <c r="BK414"/>
  <c r="J157"/>
  <c i="8" r="J246"/>
  <c r="J216"/>
  <c r="J115"/>
  <c r="J164"/>
  <c r="BK283"/>
  <c i="9" r="J222"/>
  <c r="J239"/>
  <c r="J344"/>
  <c r="J364"/>
  <c i="10" r="J939"/>
  <c r="BK371"/>
  <c r="J892"/>
  <c r="BK491"/>
  <c r="J817"/>
  <c r="J371"/>
  <c r="J734"/>
  <c i="11" r="J292"/>
  <c i="14" r="BK115"/>
  <c r="BK762"/>
  <c r="BK725"/>
  <c r="J685"/>
  <c r="J648"/>
  <c r="BK617"/>
  <c r="J572"/>
  <c r="J535"/>
  <c r="J518"/>
  <c r="BK489"/>
  <c r="J454"/>
  <c r="BK415"/>
  <c r="BK379"/>
  <c r="J347"/>
  <c r="J304"/>
  <c r="BK277"/>
  <c r="J244"/>
  <c r="J213"/>
  <c r="BK186"/>
  <c r="J146"/>
  <c r="J110"/>
  <c r="J754"/>
  <c r="J717"/>
  <c r="BK662"/>
  <c r="BK635"/>
  <c r="J609"/>
  <c r="BK590"/>
  <c r="J556"/>
  <c r="BK516"/>
  <c r="J495"/>
  <c r="J466"/>
  <c r="BK428"/>
  <c r="J404"/>
  <c r="J369"/>
  <c r="J337"/>
  <c r="BK312"/>
  <c r="BK273"/>
  <c r="J240"/>
  <c r="J218"/>
  <c r="BK178"/>
  <c r="BK154"/>
  <c r="BK134"/>
  <c r="J104"/>
  <c i="15" r="BK1420"/>
  <c r="J1150"/>
  <c r="J940"/>
  <c r="J763"/>
  <c r="BK1631"/>
  <c r="BK1185"/>
  <c r="J1003"/>
  <c r="J823"/>
  <c r="J664"/>
  <c r="BK1591"/>
  <c r="BK1301"/>
  <c r="J1095"/>
  <c r="J924"/>
  <c r="BK775"/>
  <c r="BK565"/>
  <c r="J1527"/>
  <c r="J1180"/>
  <c r="J1029"/>
  <c r="J848"/>
  <c r="BK571"/>
  <c i="16" r="J141"/>
  <c r="J138"/>
  <c r="BK103"/>
  <c r="BK127"/>
  <c r="J140"/>
  <c r="J111"/>
  <c i="17" r="BK118"/>
  <c r="BK112"/>
  <c r="BK113"/>
  <c r="J118"/>
  <c i="18" r="BK94"/>
  <c i="19" r="BK276"/>
  <c r="BK251"/>
  <c r="BK224"/>
  <c r="J190"/>
  <c r="J159"/>
  <c r="J121"/>
  <c r="J273"/>
  <c r="J239"/>
  <c r="BK202"/>
  <c r="BK170"/>
  <c r="BK132"/>
  <c r="BK106"/>
  <c r="BK270"/>
  <c r="BK237"/>
  <c r="BK204"/>
  <c r="J174"/>
  <c r="BK148"/>
  <c r="BK123"/>
  <c r="BK264"/>
  <c r="J227"/>
  <c r="BK193"/>
  <c r="BK166"/>
  <c r="J119"/>
  <c r="J104"/>
  <c i="20" r="BK187"/>
  <c r="BK153"/>
  <c r="J119"/>
  <c r="J182"/>
  <c r="BK156"/>
  <c r="BK124"/>
  <c r="J171"/>
  <c r="BK145"/>
  <c r="J202"/>
  <c r="J164"/>
  <c r="J129"/>
  <c i="21" r="BK187"/>
  <c i="2" r="BK280"/>
  <c r="BK147"/>
  <c r="J165"/>
  <c r="BK256"/>
  <c i="3" r="BK290"/>
  <c r="BK148"/>
  <c r="BK140"/>
  <c r="J194"/>
  <c i="4" r="BK427"/>
  <c r="BK123"/>
  <c r="J518"/>
  <c r="J160"/>
  <c r="J338"/>
  <c r="J115"/>
  <c r="BK464"/>
  <c r="BK107"/>
  <c i="5" r="BK581"/>
  <c r="J225"/>
  <c r="BK660"/>
  <c r="BK477"/>
  <c r="J754"/>
  <c r="BK483"/>
  <c r="BK312"/>
  <c r="J823"/>
  <c r="BK622"/>
  <c r="J317"/>
  <c r="BK168"/>
  <c i="6" r="BK1390"/>
  <c r="J1214"/>
  <c r="BK864"/>
  <c r="BK669"/>
  <c r="BK152"/>
  <c r="BK1385"/>
  <c r="J1157"/>
  <c r="J850"/>
  <c r="BK664"/>
  <c r="J122"/>
  <c r="BK1370"/>
  <c r="J1183"/>
  <c r="BK891"/>
  <c r="J358"/>
  <c r="BK109"/>
  <c r="J1637"/>
  <c r="BK1342"/>
  <c r="J1097"/>
  <c r="J764"/>
  <c r="J307"/>
  <c i="7" r="BK2036"/>
  <c r="BK1997"/>
  <c r="BK1621"/>
  <c r="J1435"/>
  <c r="BK1209"/>
  <c r="J1021"/>
  <c r="BK760"/>
  <c r="J356"/>
  <c r="J127"/>
  <c r="J1606"/>
  <c r="BK1373"/>
  <c r="BK1093"/>
  <c r="J1015"/>
  <c r="BK822"/>
  <c r="BK1849"/>
  <c r="BK1550"/>
  <c r="BK1397"/>
  <c r="J1106"/>
  <c r="J971"/>
  <c r="BK779"/>
  <c r="BK407"/>
  <c r="BK1626"/>
  <c r="J1445"/>
  <c r="J1313"/>
  <c r="J1129"/>
  <c r="BK978"/>
  <c r="BK683"/>
  <c r="J241"/>
  <c i="8" r="BK300"/>
  <c r="BK320"/>
  <c r="J130"/>
  <c r="J142"/>
  <c r="BK115"/>
  <c i="9" r="J276"/>
  <c r="BK205"/>
  <c r="BK265"/>
  <c r="J257"/>
  <c i="10" r="BK790"/>
  <c r="BK140"/>
  <c r="J856"/>
  <c r="BK478"/>
  <c r="BK889"/>
  <c r="BK484"/>
  <c r="J790"/>
  <c i="11" r="J294"/>
  <c r="J263"/>
  <c r="J238"/>
  <c r="J204"/>
  <c r="J178"/>
  <c r="BK137"/>
  <c r="BK102"/>
  <c r="J269"/>
  <c r="J233"/>
  <c r="BK198"/>
  <c r="BK168"/>
  <c r="BK134"/>
  <c r="BK99"/>
  <c r="J276"/>
  <c r="J237"/>
  <c r="J210"/>
  <c r="J175"/>
  <c r="BK143"/>
  <c r="J103"/>
  <c r="BK270"/>
  <c r="J243"/>
  <c r="J220"/>
  <c r="J183"/>
  <c r="J148"/>
  <c r="J107"/>
  <c i="12" r="BK176"/>
  <c r="BK155"/>
  <c r="BK119"/>
  <c r="J106"/>
  <c r="BK173"/>
  <c r="J123"/>
  <c r="J196"/>
  <c r="J164"/>
  <c r="J135"/>
  <c r="J115"/>
  <c r="BK196"/>
  <c r="BK171"/>
  <c r="BK133"/>
  <c i="13" r="BK468"/>
  <c r="J438"/>
  <c r="J409"/>
  <c r="BK370"/>
  <c r="BK348"/>
  <c r="BK308"/>
  <c r="BK272"/>
  <c r="J236"/>
  <c r="J221"/>
  <c r="BK164"/>
  <c r="BK140"/>
  <c r="J452"/>
  <c r="BK412"/>
  <c r="BK390"/>
  <c r="J370"/>
  <c r="BK341"/>
  <c r="J291"/>
  <c r="BK267"/>
  <c r="BK236"/>
  <c r="J197"/>
  <c r="J166"/>
  <c r="BK124"/>
  <c r="BK489"/>
  <c r="J454"/>
  <c r="J407"/>
  <c r="BK374"/>
  <c r="J330"/>
  <c r="J298"/>
  <c r="BK255"/>
  <c r="BK224"/>
  <c r="BK188"/>
  <c r="J164"/>
  <c r="J134"/>
  <c r="BK475"/>
  <c r="BK454"/>
  <c r="J418"/>
  <c r="J391"/>
  <c r="J359"/>
  <c r="BK333"/>
  <c r="J301"/>
  <c r="J275"/>
  <c r="BK246"/>
  <c r="BK201"/>
  <c r="BK181"/>
  <c r="J145"/>
  <c r="J118"/>
  <c i="14" r="J760"/>
  <c r="BK735"/>
  <c r="BK702"/>
  <c r="J671"/>
  <c r="J637"/>
  <c r="BK609"/>
  <c r="J571"/>
  <c r="BK561"/>
  <c r="BK535"/>
  <c r="BK497"/>
  <c r="J469"/>
  <c r="BK420"/>
  <c r="J383"/>
  <c r="J353"/>
  <c r="BK321"/>
  <c r="J288"/>
  <c r="BK259"/>
  <c r="BK240"/>
  <c r="J208"/>
  <c r="BK159"/>
  <c r="BK127"/>
  <c r="J102"/>
  <c r="J764"/>
  <c r="J738"/>
  <c r="J714"/>
  <c r="J686"/>
  <c r="J666"/>
  <c r="BK642"/>
  <c r="J595"/>
  <c r="BK575"/>
  <c r="BK543"/>
  <c r="J496"/>
  <c r="BK469"/>
  <c r="BK449"/>
  <c r="J412"/>
  <c r="J372"/>
  <c r="BK341"/>
  <c r="BK305"/>
  <c r="BK284"/>
  <c r="J252"/>
  <c r="J210"/>
  <c r="J180"/>
  <c r="BK146"/>
  <c r="BK116"/>
  <c r="J776"/>
  <c r="BK743"/>
  <c r="BK716"/>
  <c r="J678"/>
  <c r="J639"/>
  <c r="BK614"/>
  <c r="J568"/>
  <c r="J544"/>
  <c r="BK513"/>
  <c r="J487"/>
  <c r="J462"/>
  <c r="BK414"/>
  <c r="BK396"/>
  <c r="BK361"/>
  <c r="J318"/>
  <c r="BK299"/>
  <c r="BK262"/>
  <c r="J232"/>
  <c r="J198"/>
  <c r="J169"/>
  <c r="J132"/>
  <c r="BK757"/>
  <c r="J725"/>
  <c r="BK700"/>
  <c r="J663"/>
  <c r="BK640"/>
  <c r="J611"/>
  <c r="BK593"/>
  <c r="J550"/>
  <c r="BK514"/>
  <c r="J470"/>
  <c r="J439"/>
  <c r="J407"/>
  <c r="BK378"/>
  <c r="J351"/>
  <c r="J319"/>
  <c r="J266"/>
  <c r="J236"/>
  <c r="J221"/>
  <c r="BK199"/>
  <c r="BK171"/>
  <c r="BK138"/>
  <c r="J99"/>
  <c i="15" r="BK1621"/>
  <c r="BK1203"/>
  <c r="J976"/>
  <c r="BK861"/>
  <c r="BK664"/>
  <c r="BK1611"/>
  <c r="BK1113"/>
  <c r="BK908"/>
  <c r="BK750"/>
  <c r="J515"/>
  <c r="BK1467"/>
  <c r="BK1144"/>
  <c r="BK972"/>
  <c r="BK820"/>
  <c r="J633"/>
  <c r="J125"/>
  <c r="J1218"/>
  <c r="J1113"/>
  <c r="J972"/>
  <c r="J754"/>
  <c r="J555"/>
  <c i="16" r="J121"/>
  <c r="BK101"/>
  <c r="J119"/>
  <c r="J130"/>
  <c r="J109"/>
  <c r="BK122"/>
  <c i="17" r="BK123"/>
  <c r="J115"/>
  <c r="BK115"/>
  <c r="J108"/>
  <c i="18" r="BK95"/>
  <c i="19" r="J275"/>
  <c r="J245"/>
  <c r="J210"/>
  <c r="BK179"/>
  <c r="J147"/>
  <c r="BK115"/>
  <c r="BK271"/>
  <c r="J236"/>
  <c r="BK200"/>
  <c r="BK165"/>
  <c r="J129"/>
  <c r="J107"/>
  <c r="BK280"/>
  <c r="J247"/>
  <c r="J205"/>
  <c r="J176"/>
  <c r="BK152"/>
  <c r="J106"/>
  <c r="BK256"/>
  <c r="J241"/>
  <c r="J200"/>
  <c r="BK154"/>
  <c r="BK146"/>
  <c r="J115"/>
  <c i="20" r="BK202"/>
  <c r="J177"/>
  <c r="J141"/>
  <c r="J180"/>
  <c r="BK148"/>
  <c r="BK126"/>
  <c r="BK180"/>
  <c r="J154"/>
  <c r="J105"/>
  <c r="BK194"/>
  <c r="BK152"/>
  <c r="BK119"/>
  <c i="21" r="BK140"/>
  <c i="2" r="J298"/>
  <c r="BK142"/>
  <c r="J170"/>
  <c r="BK151"/>
  <c i="3" r="J329"/>
  <c r="BK188"/>
  <c r="J299"/>
  <c r="BK329"/>
  <c r="BK166"/>
  <c i="4" r="BK311"/>
  <c r="BK587"/>
  <c r="J414"/>
  <c r="BK115"/>
  <c r="J321"/>
  <c r="J587"/>
  <c r="BK482"/>
  <c r="J233"/>
  <c i="5" r="BK638"/>
  <c r="BK345"/>
  <c r="BK103"/>
  <c r="BK567"/>
  <c r="BK257"/>
  <c r="J564"/>
  <c r="BK306"/>
  <c r="BK811"/>
  <c r="BK644"/>
  <c r="BK460"/>
  <c r="J236"/>
  <c i="6" r="J1560"/>
  <c r="J1228"/>
  <c r="BK944"/>
  <c r="J770"/>
  <c r="J314"/>
  <c r="BK1517"/>
  <c r="BK1238"/>
  <c r="BK1055"/>
  <c r="BK752"/>
  <c r="BK307"/>
  <c r="BK1380"/>
  <c r="BK1203"/>
  <c r="BK778"/>
  <c r="BK326"/>
  <c r="J1779"/>
  <c r="BK1514"/>
  <c r="BK1209"/>
  <c r="BK1050"/>
  <c r="J729"/>
  <c r="J215"/>
  <c i="7" r="J2019"/>
  <c r="J1803"/>
  <c r="BK1498"/>
  <c r="J1251"/>
  <c r="BK1039"/>
  <c r="BK818"/>
  <c r="BK524"/>
  <c r="J175"/>
  <c r="BK1435"/>
  <c r="BK1195"/>
  <c r="BK971"/>
  <c r="J827"/>
  <c r="J370"/>
  <c r="J1787"/>
  <c r="BK1464"/>
  <c r="J1317"/>
  <c r="BK1112"/>
  <c r="J985"/>
  <c r="BK765"/>
  <c r="BK253"/>
  <c r="J1601"/>
  <c r="BK1440"/>
  <c r="J1214"/>
  <c r="J1067"/>
  <c r="J779"/>
  <c r="BK344"/>
  <c i="8" r="BK348"/>
  <c r="BK164"/>
  <c r="J211"/>
  <c r="BK341"/>
  <c r="BK130"/>
  <c r="BK266"/>
  <c i="9" r="BK135"/>
  <c r="BK188"/>
  <c r="BK311"/>
  <c r="J265"/>
  <c i="10" r="J782"/>
  <c r="J972"/>
  <c r="J763"/>
  <c r="J140"/>
  <c r="BK763"/>
  <c r="BK152"/>
  <c i="11" r="J273"/>
  <c r="J241"/>
  <c r="J208"/>
  <c r="BK183"/>
  <c r="BK147"/>
  <c r="BK103"/>
  <c r="J264"/>
  <c r="J231"/>
  <c r="BK189"/>
  <c r="J155"/>
  <c r="BK122"/>
  <c r="BK292"/>
  <c r="J257"/>
  <c r="BK220"/>
  <c r="BK176"/>
  <c r="BK151"/>
  <c r="J123"/>
  <c r="J110"/>
  <c r="J261"/>
  <c r="BK218"/>
  <c r="J184"/>
  <c r="J153"/>
  <c r="J126"/>
  <c r="J99"/>
  <c i="12" r="BK166"/>
  <c r="BK136"/>
  <c r="J108"/>
  <c r="BK170"/>
  <c r="J139"/>
  <c r="J102"/>
  <c r="BK187"/>
  <c r="BK156"/>
  <c r="J119"/>
  <c r="J189"/>
  <c r="BK163"/>
  <c r="J120"/>
  <c i="13" r="J480"/>
  <c r="J449"/>
  <c r="BK418"/>
  <c r="BK386"/>
  <c r="BK343"/>
  <c r="J306"/>
  <c r="J278"/>
  <c r="J234"/>
  <c r="BK197"/>
  <c r="BK166"/>
  <c r="BK136"/>
  <c r="BK473"/>
  <c r="BK446"/>
  <c r="J402"/>
  <c r="BK377"/>
  <c r="BK351"/>
  <c r="J320"/>
  <c r="BK275"/>
  <c r="J251"/>
  <c r="BK225"/>
  <c r="J189"/>
  <c r="BK137"/>
  <c r="BK110"/>
  <c r="BK479"/>
  <c r="BK429"/>
  <c r="J381"/>
  <c r="J343"/>
  <c r="BK299"/>
  <c r="BK259"/>
  <c r="J242"/>
  <c r="J218"/>
  <c r="BK165"/>
  <c r="BK126"/>
  <c r="BK463"/>
  <c r="J429"/>
  <c r="BK406"/>
  <c r="BK372"/>
  <c r="J356"/>
  <c r="J328"/>
  <c r="BK302"/>
  <c r="J267"/>
  <c r="J213"/>
  <c r="BK200"/>
  <c r="BK161"/>
  <c r="J137"/>
  <c i="14" r="BK786"/>
  <c r="J741"/>
  <c r="BK704"/>
  <c r="BK675"/>
  <c r="J636"/>
  <c r="BK610"/>
  <c r="BK576"/>
  <c r="J554"/>
  <c r="BK510"/>
  <c r="J477"/>
  <c r="BK454"/>
  <c r="BK436"/>
  <c r="BK388"/>
  <c r="J371"/>
  <c r="J320"/>
  <c r="J273"/>
  <c r="J257"/>
  <c r="J219"/>
  <c r="BK187"/>
  <c r="J142"/>
  <c r="J117"/>
  <c r="J778"/>
  <c r="J756"/>
  <c r="J735"/>
  <c r="J712"/>
  <c r="BK683"/>
  <c r="J652"/>
  <c r="J617"/>
  <c r="J573"/>
  <c r="BK527"/>
  <c r="BK484"/>
  <c r="BK453"/>
  <c r="BK416"/>
  <c r="J385"/>
  <c r="BK340"/>
  <c r="J290"/>
  <c r="BK276"/>
  <c r="J241"/>
  <c r="BK195"/>
  <c r="J175"/>
  <c r="J137"/>
  <c r="J112"/>
  <c r="J777"/>
  <c r="J732"/>
  <c r="BK709"/>
  <c r="J658"/>
  <c r="J621"/>
  <c r="J598"/>
  <c r="BK554"/>
  <c r="BK524"/>
  <c r="J508"/>
  <c r="BK480"/>
  <c r="J444"/>
  <c r="BK429"/>
  <c r="BK386"/>
  <c r="J367"/>
  <c r="BK328"/>
  <c r="J308"/>
  <c r="BK279"/>
  <c r="J233"/>
  <c r="J199"/>
  <c r="J182"/>
  <c r="BK145"/>
  <c r="J783"/>
  <c r="BK728"/>
  <c r="J697"/>
  <c r="J661"/>
  <c r="J645"/>
  <c r="J624"/>
  <c r="BK596"/>
  <c r="BK559"/>
  <c r="J533"/>
  <c r="J492"/>
  <c r="J449"/>
  <c r="J421"/>
  <c r="BK394"/>
  <c r="BK360"/>
  <c r="BK342"/>
  <c r="J315"/>
  <c r="BK275"/>
  <c r="BK245"/>
  <c r="J216"/>
  <c r="J188"/>
  <c r="BK162"/>
  <c r="J139"/>
  <c r="J111"/>
  <c i="15" r="J1643"/>
  <c r="J1389"/>
  <c r="BK1138"/>
  <c r="J866"/>
  <c r="BK713"/>
  <c r="BK1625"/>
  <c r="J1256"/>
  <c r="J1024"/>
  <c r="BK838"/>
  <c r="J586"/>
  <c r="BK1470"/>
  <c r="J1198"/>
  <c r="J1049"/>
  <c r="J828"/>
  <c r="J651"/>
  <c r="J543"/>
  <c r="BK986"/>
  <c r="J787"/>
  <c r="J581"/>
  <c i="16" r="BK142"/>
  <c r="BK139"/>
  <c r="BK112"/>
  <c r="BK134"/>
  <c r="BK107"/>
  <c r="BK119"/>
  <c i="17" r="BK121"/>
  <c r="BK110"/>
  <c r="BK98"/>
  <c r="J106"/>
  <c i="18" r="BK97"/>
  <c i="19" r="BK265"/>
  <c r="J243"/>
  <c r="BK206"/>
  <c r="BK174"/>
  <c r="BK145"/>
  <c r="BK96"/>
  <c r="J265"/>
  <c r="J233"/>
  <c r="BK183"/>
  <c r="J154"/>
  <c r="BK119"/>
  <c r="BK290"/>
  <c r="J274"/>
  <c r="BK241"/>
  <c r="BK214"/>
  <c r="BK187"/>
  <c r="BK162"/>
  <c r="J132"/>
  <c r="BK100"/>
  <c r="BK243"/>
  <c r="BK217"/>
  <c r="J183"/>
  <c r="J151"/>
  <c r="J127"/>
  <c r="BK102"/>
  <c i="20" r="BK188"/>
  <c r="BK154"/>
  <c r="BK118"/>
  <c r="BK181"/>
  <c r="BK151"/>
  <c r="J125"/>
  <c r="J188"/>
  <c r="J146"/>
  <c r="BK115"/>
  <c r="BK182"/>
  <c r="BK107"/>
  <c i="21" r="BK190"/>
  <c i="2" r="J190"/>
  <c i="1" r="AS55"/>
  <c i="3" r="J326"/>
  <c r="J148"/>
  <c r="BK131"/>
  <c i="4" r="J229"/>
  <c r="J536"/>
  <c r="BK408"/>
  <c r="J568"/>
  <c r="BK208"/>
  <c r="BK496"/>
  <c r="BK160"/>
  <c i="5" r="J704"/>
  <c r="J477"/>
  <c r="BK759"/>
  <c r="J559"/>
  <c r="J243"/>
  <c r="J587"/>
  <c r="BK291"/>
  <c r="J128"/>
  <c r="J697"/>
  <c r="BK507"/>
  <c r="J185"/>
  <c r="J103"/>
  <c i="6" r="BK1291"/>
  <c r="BK1100"/>
  <c r="BK758"/>
  <c r="J338"/>
  <c r="J1544"/>
  <c r="J1243"/>
  <c r="BK1125"/>
  <c r="J804"/>
  <c r="BK346"/>
  <c r="BK1509"/>
  <c r="BK1220"/>
  <c r="J944"/>
  <c r="J371"/>
  <c r="J138"/>
  <c r="J1752"/>
  <c r="BK1347"/>
  <c r="J1142"/>
  <c r="J744"/>
  <c r="J285"/>
  <c i="7" r="J2036"/>
  <c r="J1849"/>
  <c r="BK1537"/>
  <c r="J1306"/>
  <c r="J1060"/>
  <c r="J831"/>
  <c r="J678"/>
  <c r="BK153"/>
  <c r="BK1611"/>
  <c r="J1432"/>
  <c r="J1297"/>
  <c r="BK1021"/>
  <c r="BK831"/>
  <c r="J364"/>
  <c r="BK1844"/>
  <c r="J1537"/>
  <c r="J1351"/>
  <c r="J1118"/>
  <c r="J963"/>
  <c r="J524"/>
  <c r="BK112"/>
  <c r="BK1606"/>
  <c r="BK1432"/>
  <c r="BK1190"/>
  <c r="J989"/>
  <c r="BK755"/>
  <c r="J320"/>
  <c r="BK148"/>
  <c i="8" r="BK179"/>
  <c r="J191"/>
  <c r="BK287"/>
  <c r="J341"/>
  <c r="J108"/>
  <c i="9" r="BK319"/>
  <c r="J104"/>
  <c r="J246"/>
  <c r="J124"/>
  <c i="10" r="BK759"/>
  <c r="J99"/>
  <c r="J743"/>
  <c r="BK189"/>
  <c r="J779"/>
  <c r="J128"/>
  <c r="BK472"/>
  <c i="11" r="J275"/>
  <c r="J244"/>
  <c r="BK212"/>
  <c r="J189"/>
  <c r="J138"/>
  <c r="J104"/>
  <c r="J272"/>
  <c r="J236"/>
  <c r="J199"/>
  <c r="J169"/>
  <c r="J133"/>
  <c r="J98"/>
  <c r="BK273"/>
  <c r="BK230"/>
  <c r="BK203"/>
  <c r="BK155"/>
  <c r="BK139"/>
  <c r="J116"/>
  <c r="BK269"/>
  <c r="BK246"/>
  <c r="BK199"/>
  <c r="J171"/>
  <c r="BK145"/>
  <c r="BK116"/>
  <c i="12" r="BK191"/>
  <c r="J156"/>
  <c r="J114"/>
  <c r="BK97"/>
  <c r="J179"/>
  <c r="BK143"/>
  <c r="J127"/>
  <c r="BK94"/>
  <c r="BK177"/>
  <c r="BK151"/>
  <c r="J130"/>
  <c r="J105"/>
  <c r="BK188"/>
  <c r="BK168"/>
  <c r="BK141"/>
  <c r="J111"/>
  <c i="13" r="J476"/>
  <c r="J458"/>
  <c r="J421"/>
  <c r="J406"/>
  <c r="J376"/>
  <c r="BK353"/>
  <c r="BK320"/>
  <c r="J290"/>
  <c r="BK262"/>
  <c r="J237"/>
  <c r="J228"/>
  <c r="J183"/>
  <c r="J165"/>
  <c r="BK142"/>
  <c r="BK476"/>
  <c r="BK448"/>
  <c r="J417"/>
  <c r="J399"/>
  <c r="BK378"/>
  <c r="BK355"/>
  <c r="BK329"/>
  <c r="BK301"/>
  <c r="J273"/>
  <c r="BK252"/>
  <c r="BK233"/>
  <c r="J203"/>
  <c r="J174"/>
  <c r="J140"/>
  <c r="J117"/>
  <c r="BK488"/>
  <c r="BK460"/>
  <c r="J434"/>
  <c r="BK399"/>
  <c r="J368"/>
  <c r="J335"/>
  <c r="J304"/>
  <c r="BK254"/>
  <c r="BK228"/>
  <c r="J214"/>
  <c r="BK189"/>
  <c r="BK168"/>
  <c r="J136"/>
  <c r="BK486"/>
  <c r="BK458"/>
  <c r="J437"/>
  <c r="J415"/>
  <c r="BK379"/>
  <c r="BK352"/>
  <c r="BK312"/>
  <c r="J287"/>
  <c r="J256"/>
  <c r="BK214"/>
  <c r="BK186"/>
  <c r="J155"/>
  <c r="J116"/>
  <c i="14" r="BK764"/>
  <c r="J744"/>
  <c r="J701"/>
  <c r="J674"/>
  <c r="J633"/>
  <c r="BK604"/>
  <c r="BK568"/>
  <c r="J543"/>
  <c r="BK506"/>
  <c r="BK473"/>
  <c r="BK445"/>
  <c r="J413"/>
  <c r="J380"/>
  <c r="J340"/>
  <c r="J309"/>
  <c r="J279"/>
  <c r="BK241"/>
  <c r="J214"/>
  <c r="J178"/>
  <c r="J141"/>
  <c r="J113"/>
  <c r="BK774"/>
  <c r="BK751"/>
  <c r="BK724"/>
  <c r="BK689"/>
  <c r="BK653"/>
  <c r="BK618"/>
  <c r="J591"/>
  <c r="BK560"/>
  <c r="BK508"/>
  <c r="J472"/>
  <c r="J436"/>
  <c r="BK405"/>
  <c r="BK366"/>
  <c r="J342"/>
  <c r="J306"/>
  <c r="J282"/>
  <c r="J231"/>
  <c r="J200"/>
  <c r="J166"/>
  <c r="J138"/>
  <c r="BK110"/>
  <c r="J774"/>
  <c r="BK737"/>
  <c r="J704"/>
  <c r="BK660"/>
  <c r="BK636"/>
  <c r="J600"/>
  <c r="J558"/>
  <c r="J526"/>
  <c r="J500"/>
  <c r="J467"/>
  <c r="J434"/>
  <c r="BK402"/>
  <c r="J377"/>
  <c r="J364"/>
  <c r="BK330"/>
  <c r="BK290"/>
  <c r="BK267"/>
  <c r="J237"/>
  <c r="J203"/>
  <c r="BK170"/>
  <c r="BK137"/>
  <c r="BK104"/>
  <c r="J753"/>
  <c r="J709"/>
  <c r="BK676"/>
  <c r="J656"/>
  <c r="BK628"/>
  <c r="BK594"/>
  <c r="J561"/>
  <c r="J555"/>
  <c r="J519"/>
  <c r="J486"/>
  <c r="J455"/>
  <c r="BK418"/>
  <c r="J388"/>
  <c r="BK338"/>
  <c r="BK314"/>
  <c r="J272"/>
  <c r="J243"/>
  <c r="J223"/>
  <c r="J197"/>
  <c r="J170"/>
  <c r="BK141"/>
  <c r="J115"/>
  <c i="15" r="J1647"/>
  <c r="BK1527"/>
  <c r="BK1172"/>
  <c r="BK962"/>
  <c r="J832"/>
  <c r="BK683"/>
  <c r="J1603"/>
  <c r="J1190"/>
  <c r="J962"/>
  <c r="J801"/>
  <c r="J550"/>
  <c r="BK1430"/>
  <c r="BK1126"/>
  <c r="BK1044"/>
  <c r="J796"/>
  <c r="BK620"/>
  <c r="BK1323"/>
  <c r="J1144"/>
  <c r="BK1034"/>
  <c r="BK903"/>
  <c r="BK646"/>
  <c r="J185"/>
  <c i="16" r="BK109"/>
  <c r="BK102"/>
  <c r="BK123"/>
  <c r="BK148"/>
  <c r="J115"/>
  <c i="17" r="BK103"/>
  <c r="BK122"/>
  <c r="BK106"/>
  <c r="BK100"/>
  <c i="19" r="BK278"/>
  <c r="J255"/>
  <c r="J231"/>
  <c r="J185"/>
  <c r="J155"/>
  <c r="J116"/>
  <c r="J278"/>
  <c r="BK248"/>
  <c r="BK207"/>
  <c r="BK176"/>
  <c r="J123"/>
  <c r="J276"/>
  <c r="J234"/>
  <c r="J198"/>
  <c r="BK186"/>
  <c r="BK147"/>
  <c r="BK107"/>
  <c r="BK250"/>
  <c r="J219"/>
  <c r="BK171"/>
  <c r="BK140"/>
  <c r="J112"/>
  <c i="20" r="J190"/>
  <c r="J157"/>
  <c r="J120"/>
  <c r="BK183"/>
  <c r="BK147"/>
  <c r="J127"/>
  <c r="J185"/>
  <c r="J153"/>
  <c r="J199"/>
  <c r="BK157"/>
  <c r="BK123"/>
  <c i="21" r="J93"/>
  <c r="J119"/>
  <c i="2" r="J197"/>
  <c r="BK272"/>
  <c r="BK161"/>
  <c r="J276"/>
  <c i="3" r="BK263"/>
  <c r="BK177"/>
  <c r="BK183"/>
  <c r="BK230"/>
  <c i="4" r="J582"/>
  <c r="J130"/>
  <c r="BK434"/>
  <c r="J119"/>
  <c r="J349"/>
  <c r="J111"/>
  <c r="J473"/>
  <c r="BK140"/>
  <c i="5" r="BK627"/>
  <c r="BK278"/>
  <c r="BK742"/>
  <c r="J549"/>
  <c r="J197"/>
  <c r="J567"/>
  <c r="J257"/>
  <c r="J118"/>
  <c r="J638"/>
  <c r="BK300"/>
  <c r="J123"/>
  <c i="6" r="BK1334"/>
  <c r="J1192"/>
  <c r="BK869"/>
  <c r="J740"/>
  <c r="J242"/>
  <c r="BK1357"/>
  <c r="J1079"/>
  <c r="BK782"/>
  <c r="BK404"/>
  <c r="J160"/>
  <c r="J1375"/>
  <c r="J1209"/>
  <c r="J705"/>
  <c r="BK160"/>
  <c r="BK1768"/>
  <c r="BK1528"/>
  <c r="BK1309"/>
  <c r="J1146"/>
  <c r="BK734"/>
  <c r="BK330"/>
  <c i="7" r="BK2039"/>
  <c r="BK1991"/>
  <c r="BK1616"/>
  <c r="J1373"/>
  <c r="J1243"/>
  <c r="BK895"/>
  <c r="BK775"/>
  <c r="J297"/>
  <c r="BK1854"/>
  <c r="J1506"/>
  <c r="BK1341"/>
  <c r="J1088"/>
  <c r="J864"/>
  <c r="BK678"/>
  <c r="J1854"/>
  <c r="BK1588"/>
  <c r="BK1408"/>
  <c r="BK1123"/>
  <c r="J997"/>
  <c r="BK827"/>
  <c r="J385"/>
  <c r="J1825"/>
  <c r="BK1531"/>
  <c r="J1301"/>
  <c r="J1006"/>
  <c r="BK789"/>
  <c r="BK370"/>
  <c r="J143"/>
  <c i="8" r="BK197"/>
  <c r="BK233"/>
  <c r="BK338"/>
  <c r="BK108"/>
  <c r="J205"/>
  <c i="9" r="J339"/>
  <c r="J169"/>
  <c r="BK298"/>
  <c r="J287"/>
  <c i="10" r="J823"/>
  <c r="J296"/>
  <c r="BK817"/>
  <c r="J402"/>
  <c r="J948"/>
  <c r="J478"/>
  <c r="J798"/>
  <c r="J117"/>
  <c i="11" r="BK276"/>
  <c r="BK259"/>
  <c r="BK239"/>
  <c r="BK217"/>
  <c r="J200"/>
  <c r="BK182"/>
  <c r="J151"/>
  <c r="J117"/>
  <c r="BK100"/>
  <c r="J278"/>
  <c r="J240"/>
  <c r="J234"/>
  <c r="J214"/>
  <c r="J182"/>
  <c r="J163"/>
  <c r="BK138"/>
  <c r="J108"/>
  <c r="BK288"/>
  <c r="J266"/>
  <c r="BK250"/>
  <c r="J223"/>
  <c r="J195"/>
  <c r="J168"/>
  <c r="J142"/>
  <c r="J118"/>
  <c r="J290"/>
  <c r="J274"/>
  <c r="BK262"/>
  <c r="J239"/>
  <c r="BK213"/>
  <c r="BK186"/>
  <c r="J159"/>
  <c r="BK131"/>
  <c r="J114"/>
  <c r="BK97"/>
  <c i="12" r="J175"/>
  <c r="J150"/>
  <c r="J132"/>
  <c r="J113"/>
  <c r="BK192"/>
  <c r="BK172"/>
  <c r="J146"/>
  <c r="J118"/>
  <c r="BK93"/>
  <c r="BK179"/>
  <c r="BK152"/>
  <c r="J133"/>
  <c r="J112"/>
  <c r="J92"/>
  <c r="BK174"/>
  <c r="BK149"/>
  <c r="BK117"/>
  <c i="13" r="BK471"/>
  <c r="BK459"/>
  <c r="J440"/>
  <c r="BK407"/>
  <c r="J377"/>
  <c r="J346"/>
  <c r="BK328"/>
  <c r="J296"/>
  <c r="J280"/>
  <c r="BK249"/>
  <c r="BK229"/>
  <c r="BK209"/>
  <c r="J188"/>
  <c r="J167"/>
  <c r="J143"/>
  <c r="BK484"/>
  <c r="BK449"/>
  <c r="BK413"/>
  <c r="BK398"/>
  <c r="BK394"/>
  <c r="BK365"/>
  <c r="J345"/>
  <c r="J317"/>
  <c r="J299"/>
  <c r="BK268"/>
  <c r="J247"/>
  <c r="J224"/>
  <c r="J194"/>
  <c r="J152"/>
  <c r="J128"/>
  <c r="BK491"/>
  <c r="J463"/>
  <c r="J442"/>
  <c r="BK402"/>
  <c r="BK367"/>
  <c r="BK331"/>
  <c r="BK307"/>
  <c r="BK278"/>
  <c r="BK245"/>
  <c r="J225"/>
  <c r="J212"/>
  <c r="BK192"/>
  <c r="J173"/>
  <c r="J148"/>
  <c r="BK115"/>
  <c r="J469"/>
  <c r="BK447"/>
  <c r="BK427"/>
  <c r="BK416"/>
  <c r="J398"/>
  <c r="J365"/>
  <c r="BK340"/>
  <c r="J319"/>
  <c r="J303"/>
  <c r="J277"/>
  <c r="J259"/>
  <c r="BK240"/>
  <c r="J191"/>
  <c r="J179"/>
  <c r="J153"/>
  <c r="BK128"/>
  <c r="BK111"/>
  <c i="14" r="BK761"/>
  <c r="BK745"/>
  <c r="J720"/>
  <c r="J703"/>
  <c r="BK685"/>
  <c r="J653"/>
  <c r="BK626"/>
  <c r="J607"/>
  <c r="J575"/>
  <c r="J559"/>
  <c r="BK544"/>
  <c r="BK518"/>
  <c r="J493"/>
  <c r="J471"/>
  <c r="BK455"/>
  <c r="J443"/>
  <c r="J418"/>
  <c r="J387"/>
  <c r="BK364"/>
  <c r="BK333"/>
  <c r="J311"/>
  <c r="J291"/>
  <c r="J274"/>
  <c r="BK261"/>
  <c r="J239"/>
  <c r="J211"/>
  <c r="BK179"/>
  <c r="J162"/>
  <c r="J140"/>
  <c r="J122"/>
  <c r="J96"/>
  <c r="J779"/>
  <c r="J762"/>
  <c r="J743"/>
  <c r="J721"/>
  <c r="J708"/>
  <c r="J682"/>
  <c r="J667"/>
  <c r="J644"/>
  <c r="J612"/>
  <c r="BK588"/>
  <c r="BK567"/>
  <c r="BK531"/>
  <c r="BK493"/>
  <c r="J473"/>
  <c r="BK451"/>
  <c r="J427"/>
  <c r="J409"/>
  <c r="J384"/>
  <c r="BK347"/>
  <c r="BK331"/>
  <c r="J303"/>
  <c r="J295"/>
  <c r="BK280"/>
  <c r="J248"/>
  <c r="BK214"/>
  <c r="J185"/>
  <c r="BK169"/>
  <c r="BK148"/>
  <c r="BK132"/>
  <c r="BK105"/>
  <c r="BK775"/>
  <c r="BK741"/>
  <c r="J700"/>
  <c r="BK657"/>
  <c r="J623"/>
  <c r="J578"/>
  <c r="J547"/>
  <c r="J523"/>
  <c r="BK498"/>
  <c r="BK463"/>
  <c r="J431"/>
  <c r="BK390"/>
  <c r="BK374"/>
  <c r="J323"/>
  <c r="J300"/>
  <c r="BK269"/>
  <c r="BK236"/>
  <c r="BK200"/>
  <c r="J173"/>
  <c r="J133"/>
  <c r="BK99"/>
  <c r="J742"/>
  <c r="BK687"/>
  <c r="BK651"/>
  <c r="BK631"/>
  <c r="J603"/>
  <c r="BK583"/>
  <c r="BK547"/>
  <c r="J529"/>
  <c r="J484"/>
  <c r="J450"/>
  <c r="BK417"/>
  <c r="J389"/>
  <c r="BK357"/>
  <c r="J328"/>
  <c r="J289"/>
  <c r="J250"/>
  <c r="J230"/>
  <c r="BK203"/>
  <c r="BK166"/>
  <c r="BK140"/>
  <c r="J108"/>
  <c r="J95"/>
  <c i="15" r="BK1628"/>
  <c r="J1223"/>
  <c r="J1109"/>
  <c r="J874"/>
  <c r="BK577"/>
  <c r="BK1335"/>
  <c r="BK1156"/>
  <c r="BK924"/>
  <c r="BK727"/>
  <c r="J538"/>
  <c r="J1436"/>
  <c r="J1172"/>
  <c r="J843"/>
  <c r="BK641"/>
  <c r="J474"/>
  <c r="BK1271"/>
  <c r="J1067"/>
  <c r="BK919"/>
  <c r="J683"/>
  <c r="J464"/>
  <c i="16" r="BK114"/>
  <c r="J123"/>
  <c r="J99"/>
  <c r="J122"/>
  <c r="J132"/>
  <c r="J105"/>
  <c i="17" r="J96"/>
  <c r="J123"/>
  <c r="J105"/>
  <c r="BK102"/>
  <c i="19" r="J285"/>
  <c r="BK263"/>
  <c r="J238"/>
  <c r="BK209"/>
  <c r="J170"/>
  <c r="BK136"/>
  <c r="J279"/>
  <c r="BK254"/>
  <c r="J232"/>
  <c r="J197"/>
  <c r="BK155"/>
  <c r="BK121"/>
  <c r="BK98"/>
  <c r="BK279"/>
  <c r="BK246"/>
  <c r="J208"/>
  <c r="J182"/>
  <c r="BK158"/>
  <c r="BK116"/>
  <c r="BK252"/>
  <c r="J235"/>
  <c r="J202"/>
  <c r="BK172"/>
  <c r="J145"/>
  <c r="BK113"/>
  <c i="20" r="BK199"/>
  <c r="BK171"/>
  <c r="J126"/>
  <c r="BK193"/>
  <c r="BK163"/>
  <c r="BK128"/>
  <c r="J107"/>
  <c r="J165"/>
  <c r="BK131"/>
  <c r="BK198"/>
  <c r="J156"/>
  <c r="J114"/>
  <c i="21" r="J101"/>
  <c i="2" r="BK264"/>
  <c r="BK134"/>
  <c r="J231"/>
  <c r="BK269"/>
  <c r="J151"/>
  <c i="3" r="J140"/>
  <c r="J256"/>
  <c r="J290"/>
  <c r="J160"/>
  <c i="4" r="BK243"/>
  <c r="J547"/>
  <c r="J388"/>
  <c r="J94"/>
  <c r="BK291"/>
  <c r="J559"/>
  <c r="J145"/>
  <c i="5" r="BK697"/>
  <c r="J483"/>
  <c r="BK146"/>
  <c r="J604"/>
  <c r="BK378"/>
  <c r="J652"/>
  <c r="J345"/>
  <c r="BK137"/>
  <c r="J649"/>
  <c r="BK471"/>
  <c r="BK197"/>
  <c i="6" r="J1563"/>
  <c r="J1238"/>
  <c r="J1050"/>
  <c r="BK774"/>
  <c r="J326"/>
  <c r="J1605"/>
  <c r="BK1225"/>
  <c r="J1064"/>
  <c r="J778"/>
  <c r="J352"/>
  <c r="J1528"/>
  <c r="BK1248"/>
  <c r="J1105"/>
  <c r="BK713"/>
  <c r="J152"/>
  <c r="BK1763"/>
  <c r="BK1450"/>
  <c r="J1220"/>
  <c r="J838"/>
  <c r="J397"/>
  <c r="J199"/>
  <c i="7" r="BK2012"/>
  <c r="BK1770"/>
  <c r="J1491"/>
  <c r="J1278"/>
  <c r="BK1079"/>
  <c r="J888"/>
  <c r="J673"/>
  <c r="J148"/>
  <c r="BK1755"/>
  <c r="J1440"/>
  <c r="J1256"/>
  <c r="BK888"/>
  <c r="J456"/>
  <c r="J265"/>
  <c r="J1525"/>
  <c r="J1413"/>
  <c r="J1218"/>
  <c r="BK1034"/>
  <c r="J809"/>
  <c r="J344"/>
  <c r="J1794"/>
  <c r="J1483"/>
  <c r="BK1238"/>
  <c r="BK1071"/>
  <c r="BK795"/>
  <c r="BK376"/>
  <c r="J153"/>
  <c i="8" r="BK225"/>
  <c r="J225"/>
  <c r="J320"/>
  <c r="BK101"/>
  <c r="J233"/>
  <c i="9" r="BK147"/>
  <c r="BK249"/>
  <c r="J349"/>
  <c r="BK124"/>
  <c r="BK111"/>
  <c i="10" r="BK325"/>
  <c r="BK939"/>
  <c r="BK532"/>
  <c r="BK117"/>
  <c r="J710"/>
  <c r="BK972"/>
  <c r="BK310"/>
  <c i="11" r="J271"/>
  <c r="BK252"/>
  <c r="BK211"/>
  <c r="J191"/>
  <c r="J167"/>
  <c r="J129"/>
  <c r="J97"/>
  <c r="BK256"/>
  <c r="J217"/>
  <c r="BK185"/>
  <c r="BK149"/>
  <c r="J112"/>
  <c r="BK290"/>
  <c r="BK255"/>
  <c r="J219"/>
  <c r="J202"/>
  <c r="J166"/>
  <c r="J137"/>
  <c r="BK291"/>
  <c r="BK266"/>
  <c r="BK226"/>
  <c r="J197"/>
  <c r="BK162"/>
  <c r="BK119"/>
  <c r="BK95"/>
  <c i="12" r="J163"/>
  <c r="J138"/>
  <c r="BK111"/>
  <c r="J183"/>
  <c r="J158"/>
  <c r="BK114"/>
  <c r="J178"/>
  <c r="BK150"/>
  <c r="J121"/>
  <c r="BK101"/>
  <c r="J181"/>
  <c r="BK148"/>
  <c r="BK98"/>
  <c i="13" r="BK461"/>
  <c r="BK430"/>
  <c r="BK403"/>
  <c r="J361"/>
  <c r="BK319"/>
  <c r="J281"/>
  <c r="J245"/>
  <c r="J182"/>
  <c r="J160"/>
  <c r="BK119"/>
  <c r="J447"/>
  <c r="BK421"/>
  <c r="BK396"/>
  <c r="J363"/>
  <c r="J334"/>
  <c r="BK303"/>
  <c r="J263"/>
  <c r="BK220"/>
  <c r="BK175"/>
  <c r="J133"/>
  <c r="J111"/>
  <c r="J461"/>
  <c r="J426"/>
  <c r="BK382"/>
  <c r="J353"/>
  <c r="J318"/>
  <c r="BK281"/>
  <c r="J244"/>
  <c r="J229"/>
  <c r="J209"/>
  <c r="J193"/>
  <c r="J175"/>
  <c r="J156"/>
  <c r="BK138"/>
  <c r="J125"/>
  <c r="J464"/>
  <c r="BK443"/>
  <c r="BK426"/>
  <c r="J383"/>
  <c r="J351"/>
  <c r="BK324"/>
  <c r="BK288"/>
  <c r="J261"/>
  <c r="BK216"/>
  <c r="BK185"/>
  <c r="BK154"/>
  <c r="J121"/>
  <c i="14" r="J772"/>
  <c r="J740"/>
  <c r="J711"/>
  <c r="J683"/>
  <c r="BK643"/>
  <c r="J614"/>
  <c r="BK587"/>
  <c r="J551"/>
  <c r="BK522"/>
  <c r="BK490"/>
  <c r="J456"/>
  <c r="BK426"/>
  <c r="J391"/>
  <c r="J362"/>
  <c r="BK316"/>
  <c r="BK278"/>
  <c r="J254"/>
  <c r="BK221"/>
  <c r="J201"/>
  <c r="J151"/>
  <c r="BK109"/>
  <c r="BK787"/>
  <c r="BK759"/>
  <c r="BK732"/>
  <c r="J702"/>
  <c r="BK678"/>
  <c r="J655"/>
  <c r="BK621"/>
  <c r="J586"/>
  <c r="BK553"/>
  <c r="J503"/>
  <c r="J437"/>
  <c r="BK398"/>
  <c r="BK355"/>
  <c r="BK325"/>
  <c r="J294"/>
  <c r="BK270"/>
  <c r="BK242"/>
  <c r="J190"/>
  <c r="BK160"/>
  <c r="J131"/>
  <c r="BK97"/>
  <c r="J766"/>
  <c r="J729"/>
  <c r="BK708"/>
  <c r="BK672"/>
  <c r="J634"/>
  <c r="J606"/>
  <c r="J557"/>
  <c r="BK529"/>
  <c r="BK511"/>
  <c r="BK479"/>
  <c r="J441"/>
  <c r="J403"/>
  <c r="BK365"/>
  <c r="BK324"/>
  <c r="BK302"/>
  <c r="J284"/>
  <c r="BK253"/>
  <c r="BK223"/>
  <c r="J187"/>
  <c r="BK153"/>
  <c r="BK107"/>
  <c r="BK748"/>
  <c r="BK718"/>
  <c r="BK694"/>
  <c r="BK658"/>
  <c r="BK633"/>
  <c r="J608"/>
  <c r="J585"/>
  <c r="J542"/>
  <c r="BK517"/>
  <c r="J481"/>
  <c r="J447"/>
  <c r="J414"/>
  <c r="J386"/>
  <c r="J354"/>
  <c r="J326"/>
  <c r="BK286"/>
  <c r="BK256"/>
  <c r="BK232"/>
  <c r="J207"/>
  <c r="BK177"/>
  <c r="J148"/>
  <c r="BK114"/>
  <c i="15" r="BK1647"/>
  <c r="J1470"/>
  <c r="J1156"/>
  <c r="BK951"/>
  <c r="BK739"/>
  <c r="J560"/>
  <c r="J1323"/>
  <c r="BK1059"/>
  <c r="BK879"/>
  <c r="J671"/>
  <c r="BK109"/>
  <c r="J1185"/>
  <c r="BK1074"/>
  <c r="J861"/>
  <c r="BK656"/>
  <c r="BK370"/>
  <c r="J1298"/>
  <c r="J1039"/>
  <c r="J890"/>
  <c r="J720"/>
  <c r="BK173"/>
  <c i="16" r="J112"/>
  <c r="J126"/>
  <c r="BK145"/>
  <c r="BK116"/>
  <c r="J129"/>
  <c r="J102"/>
  <c i="17" r="BK120"/>
  <c r="J95"/>
  <c r="J102"/>
  <c r="J103"/>
  <c i="19" r="J288"/>
  <c r="J262"/>
  <c r="BK232"/>
  <c r="BK203"/>
  <c r="J172"/>
  <c r="J137"/>
  <c r="BK97"/>
  <c r="BK267"/>
  <c r="J215"/>
  <c r="J179"/>
  <c r="J143"/>
  <c r="BK109"/>
  <c r="BK285"/>
  <c r="J256"/>
  <c r="J222"/>
  <c r="BK184"/>
  <c r="BK161"/>
  <c r="J126"/>
  <c r="BK268"/>
  <c r="BK230"/>
  <c r="BK208"/>
  <c r="BK180"/>
  <c r="BK137"/>
  <c r="J105"/>
  <c i="20" r="BK186"/>
  <c r="J150"/>
  <c r="J121"/>
  <c r="BK175"/>
  <c r="J139"/>
  <c r="BK110"/>
  <c r="BK170"/>
  <c r="BK142"/>
  <c r="BK125"/>
  <c r="J175"/>
  <c r="J136"/>
  <c r="J111"/>
  <c i="21" r="J161"/>
  <c i="2" r="J182"/>
  <c r="J240"/>
  <c r="J304"/>
  <c r="J264"/>
  <c i="3" r="J286"/>
  <c r="BK103"/>
  <c r="BK194"/>
  <c r="BK249"/>
  <c i="4" r="J464"/>
  <c r="BK187"/>
  <c r="J496"/>
  <c r="BK164"/>
  <c r="BK388"/>
  <c r="BK135"/>
  <c r="J427"/>
  <c i="5" r="J737"/>
  <c r="BK542"/>
  <c r="BK236"/>
  <c r="BK679"/>
  <c r="J511"/>
  <c r="BK123"/>
  <c r="BK494"/>
  <c r="BK267"/>
  <c r="BK737"/>
  <c r="J617"/>
  <c r="J312"/>
  <c r="J137"/>
  <c i="6" r="J1297"/>
  <c r="J1117"/>
  <c r="BK859"/>
  <c r="J416"/>
  <c r="J133"/>
  <c r="J1334"/>
  <c r="BK1087"/>
  <c r="J787"/>
  <c r="BK371"/>
  <c r="BK128"/>
  <c r="J1322"/>
  <c r="J1125"/>
  <c r="J718"/>
  <c r="BK148"/>
  <c r="J1757"/>
  <c r="BK1316"/>
  <c r="J1092"/>
  <c r="BK748"/>
  <c r="BK314"/>
  <c r="J148"/>
  <c i="7" r="J2002"/>
  <c r="BK1697"/>
  <c r="J1363"/>
  <c r="BK1229"/>
  <c r="BK963"/>
  <c r="J746"/>
  <c r="J282"/>
  <c r="BK1787"/>
  <c r="BK1469"/>
  <c r="BK1321"/>
  <c r="BK1098"/>
  <c r="J895"/>
  <c r="J765"/>
  <c r="J112"/>
  <c r="BK1578"/>
  <c r="BK1391"/>
  <c r="J1131"/>
  <c r="BK1015"/>
  <c r="J805"/>
  <c r="BK348"/>
  <c r="BK1806"/>
  <c r="BK1525"/>
  <c r="J1341"/>
  <c r="J1101"/>
  <c r="J947"/>
  <c r="BK737"/>
  <c r="J185"/>
  <c i="8" r="J309"/>
  <c r="BK317"/>
  <c r="BK185"/>
  <c r="BK174"/>
  <c r="BK292"/>
  <c i="9" r="J249"/>
  <c r="BK243"/>
  <c r="BK355"/>
  <c r="BK361"/>
  <c r="J120"/>
  <c i="10" r="BK567"/>
  <c r="J928"/>
  <c r="J472"/>
  <c r="BK892"/>
  <c r="BK594"/>
  <c r="J807"/>
  <c r="J567"/>
  <c i="11" r="BK264"/>
  <c r="BK247"/>
  <c r="BK216"/>
  <c r="BK192"/>
  <c r="J157"/>
  <c r="J122"/>
  <c r="J94"/>
  <c r="J249"/>
  <c r="BK225"/>
  <c r="J176"/>
  <c r="BK148"/>
  <c r="BK115"/>
  <c r="J287"/>
  <c r="BK249"/>
  <c r="BK214"/>
  <c r="BK188"/>
  <c r="BK156"/>
  <c r="J130"/>
  <c r="J280"/>
  <c r="J267"/>
  <c r="BK244"/>
  <c r="BK205"/>
  <c r="BK173"/>
  <c r="BK112"/>
  <c i="12" r="J197"/>
  <c r="J157"/>
  <c r="J131"/>
  <c r="BK112"/>
  <c r="BK186"/>
  <c r="J154"/>
  <c r="BK113"/>
  <c r="J180"/>
  <c r="J149"/>
  <c r="BK124"/>
  <c r="J96"/>
  <c r="J182"/>
  <c r="BK129"/>
  <c r="J97"/>
  <c i="13" r="J460"/>
  <c r="BK433"/>
  <c r="BK408"/>
  <c r="J352"/>
  <c r="BK313"/>
  <c r="BK286"/>
  <c r="J252"/>
  <c r="BK217"/>
  <c r="J186"/>
  <c r="J163"/>
  <c r="BK121"/>
  <c r="BK434"/>
  <c r="BK410"/>
  <c r="BK383"/>
  <c r="J357"/>
  <c r="BK325"/>
  <c r="J300"/>
  <c r="BK264"/>
  <c r="BK239"/>
  <c r="J204"/>
  <c r="J171"/>
  <c r="J123"/>
  <c r="J486"/>
  <c r="BK456"/>
  <c r="BK395"/>
  <c r="J362"/>
  <c r="BK323"/>
  <c r="BK283"/>
  <c r="J246"/>
  <c r="BK206"/>
  <c r="BK150"/>
  <c r="BK139"/>
  <c r="J479"/>
  <c r="J450"/>
  <c r="BK417"/>
  <c r="J378"/>
  <c r="J348"/>
  <c r="J308"/>
  <c r="J283"/>
  <c r="J262"/>
  <c r="J222"/>
  <c r="J190"/>
  <c r="J157"/>
  <c r="BK125"/>
  <c i="14" r="BK777"/>
  <c r="BK752"/>
  <c r="BK719"/>
  <c r="J694"/>
  <c r="J662"/>
  <c r="J629"/>
  <c r="J592"/>
  <c r="J563"/>
  <c r="J539"/>
  <c r="BK494"/>
  <c r="BK464"/>
  <c r="BK425"/>
  <c r="BK411"/>
  <c r="J376"/>
  <c r="BK334"/>
  <c r="BK304"/>
  <c r="J270"/>
  <c r="BK243"/>
  <c r="BK210"/>
  <c r="BK163"/>
  <c r="BK131"/>
  <c r="J98"/>
  <c r="J770"/>
  <c r="J750"/>
  <c r="BK717"/>
  <c r="BK690"/>
  <c r="BK661"/>
  <c r="J625"/>
  <c r="BK589"/>
  <c r="BK550"/>
  <c r="BK500"/>
  <c r="BK467"/>
  <c r="J429"/>
  <c r="J395"/>
  <c r="BK362"/>
  <c r="BK344"/>
  <c r="J333"/>
  <c r="J313"/>
  <c r="BK283"/>
  <c r="BK249"/>
  <c r="J215"/>
  <c r="BK183"/>
  <c r="BK149"/>
  <c r="BK103"/>
  <c r="BK767"/>
  <c r="J727"/>
  <c r="J690"/>
  <c r="BK667"/>
  <c r="J628"/>
  <c r="J579"/>
  <c r="BK548"/>
  <c r="BK528"/>
  <c r="J514"/>
  <c r="J488"/>
  <c r="J458"/>
  <c r="J417"/>
  <c r="BK397"/>
  <c r="BK371"/>
  <c r="J341"/>
  <c r="J305"/>
  <c r="J286"/>
  <c r="BK239"/>
  <c r="BK209"/>
  <c r="J172"/>
  <c r="J136"/>
  <c r="BK111"/>
  <c r="J755"/>
  <c r="BK710"/>
  <c r="BK677"/>
  <c r="BK648"/>
  <c r="BK612"/>
  <c r="BK592"/>
  <c r="BK551"/>
  <c r="J528"/>
  <c r="BK499"/>
  <c r="J464"/>
  <c r="J433"/>
  <c r="J405"/>
  <c r="J368"/>
  <c r="J330"/>
  <c r="BK293"/>
  <c r="J269"/>
  <c r="BK237"/>
  <c r="BK222"/>
  <c r="BK193"/>
  <c r="J165"/>
  <c r="BK133"/>
  <c r="J105"/>
  <c i="15" r="J1637"/>
  <c r="J1335"/>
  <c r="BK1104"/>
  <c r="J919"/>
  <c r="J775"/>
  <c r="J469"/>
  <c r="J1175"/>
  <c r="J986"/>
  <c r="BK815"/>
  <c r="BK651"/>
  <c r="J1611"/>
  <c r="J1271"/>
  <c r="J1080"/>
  <c r="BK866"/>
  <c r="J668"/>
  <c r="BK185"/>
  <c r="BK945"/>
  <c r="J727"/>
  <c r="BK550"/>
  <c i="16" r="J117"/>
  <c r="BK99"/>
  <c r="J104"/>
  <c r="J125"/>
  <c r="J145"/>
  <c r="BK108"/>
  <c i="17" r="BK116"/>
  <c r="J121"/>
  <c r="BK111"/>
  <c r="BK101"/>
  <c i="19" r="J287"/>
  <c r="J260"/>
  <c r="BK235"/>
  <c r="J214"/>
  <c r="J184"/>
  <c r="J152"/>
  <c r="BK112"/>
  <c r="J270"/>
  <c r="BK220"/>
  <c r="BK198"/>
  <c r="J158"/>
  <c r="BK126"/>
  <c r="J102"/>
  <c r="J277"/>
  <c r="BK236"/>
  <c r="J207"/>
  <c r="BK177"/>
  <c r="BK159"/>
  <c r="BK128"/>
  <c r="J269"/>
  <c r="BK239"/>
  <c r="J203"/>
  <c r="J168"/>
  <c r="BK138"/>
  <c r="J109"/>
  <c i="20" r="J192"/>
  <c r="BK165"/>
  <c r="BK127"/>
  <c r="BK173"/>
  <c r="J143"/>
  <c r="BK120"/>
  <c r="BK177"/>
  <c r="BK143"/>
  <c r="BK201"/>
  <c r="J172"/>
  <c r="BK117"/>
  <c i="21" r="J105"/>
  <c i="2" r="J254"/>
  <c r="J156"/>
  <c r="J272"/>
  <c i="3" r="BK279"/>
  <c r="J199"/>
  <c r="BK199"/>
  <c r="J279"/>
  <c r="BK203"/>
  <c i="4" r="J345"/>
  <c r="BK590"/>
  <c r="J460"/>
  <c r="J155"/>
  <c r="BK445"/>
  <c r="J150"/>
  <c r="BK553"/>
  <c i="5" r="BK730"/>
  <c r="BK564"/>
  <c r="J262"/>
  <c r="J710"/>
  <c r="BK535"/>
  <c r="J722"/>
  <c r="J489"/>
  <c r="BK250"/>
  <c r="J742"/>
  <c r="BK633"/>
  <c r="BK271"/>
  <c r="BK118"/>
  <c i="6" r="BK1352"/>
  <c r="J1168"/>
  <c r="BK850"/>
  <c r="BK659"/>
  <c r="BK122"/>
  <c r="J1390"/>
  <c r="J864"/>
  <c r="BK740"/>
  <c r="BK215"/>
  <c r="J1450"/>
  <c r="J1252"/>
  <c r="J1100"/>
  <c r="J578"/>
  <c r="J1782"/>
  <c r="BK1584"/>
  <c r="BK1297"/>
  <c r="J1173"/>
  <c r="BK809"/>
  <c r="J318"/>
  <c r="J128"/>
  <c i="7" r="J1997"/>
  <c r="BK1601"/>
  <c r="J1469"/>
  <c r="J1238"/>
  <c r="J881"/>
  <c r="BK742"/>
  <c r="BK328"/>
  <c r="BK1825"/>
  <c r="BK1565"/>
  <c r="J1387"/>
  <c r="BK1101"/>
  <c r="BK870"/>
  <c r="J395"/>
  <c r="BK127"/>
  <c r="J1573"/>
  <c r="J1402"/>
  <c r="BK1147"/>
  <c r="BK1006"/>
  <c r="J801"/>
  <c r="BK320"/>
  <c r="J1778"/>
  <c r="J1513"/>
  <c r="BK1297"/>
  <c r="J1075"/>
  <c r="J822"/>
  <c r="BK428"/>
  <c i="8" r="J292"/>
  <c r="BK154"/>
  <c r="BK221"/>
  <c r="J326"/>
  <c r="J287"/>
  <c i="9" r="BK104"/>
  <c r="BK222"/>
  <c r="J328"/>
  <c r="J334"/>
  <c i="10" r="J812"/>
  <c r="J310"/>
  <c r="BK913"/>
  <c r="BK340"/>
  <c r="J969"/>
  <c r="BK608"/>
  <c r="J913"/>
  <c i="11" r="J293"/>
  <c r="J255"/>
  <c r="BK219"/>
  <c r="J198"/>
  <c r="J164"/>
  <c r="J124"/>
  <c r="BK294"/>
  <c r="J251"/>
  <c r="J221"/>
  <c r="J180"/>
  <c r="BK150"/>
  <c r="BK111"/>
  <c r="BK293"/>
  <c r="J262"/>
  <c r="J224"/>
  <c r="BK194"/>
  <c r="BK167"/>
  <c r="BK132"/>
  <c r="BK296"/>
  <c r="J279"/>
  <c r="BK236"/>
  <c r="BK209"/>
  <c r="J185"/>
  <c r="J149"/>
  <c r="J111"/>
  <c i="12" r="J165"/>
  <c r="BK135"/>
  <c r="J125"/>
  <c r="J194"/>
  <c r="BK157"/>
  <c r="BK121"/>
  <c r="BK194"/>
  <c r="J168"/>
  <c r="BK145"/>
  <c r="J122"/>
  <c r="J100"/>
  <c r="J184"/>
  <c r="J155"/>
  <c r="J128"/>
  <c r="J95"/>
  <c i="13" r="J470"/>
  <c r="J441"/>
  <c r="J342"/>
  <c r="J307"/>
  <c r="BK298"/>
  <c r="BK282"/>
  <c r="J254"/>
  <c r="J232"/>
  <c r="BK195"/>
  <c r="J169"/>
  <c r="BK151"/>
  <c r="BK118"/>
  <c r="BK470"/>
  <c r="J444"/>
  <c r="J411"/>
  <c r="J395"/>
  <c r="J374"/>
  <c r="BK359"/>
  <c r="J336"/>
  <c r="J321"/>
  <c r="BK289"/>
  <c r="J266"/>
  <c r="BK237"/>
  <c r="BK218"/>
  <c r="J185"/>
  <c r="BK147"/>
  <c r="J132"/>
  <c r="J113"/>
  <c r="BK480"/>
  <c r="J453"/>
  <c r="J416"/>
  <c r="BK391"/>
  <c r="BK358"/>
  <c r="J326"/>
  <c r="BK314"/>
  <c r="J282"/>
  <c r="BK247"/>
  <c r="J219"/>
  <c r="BK196"/>
  <c r="BK174"/>
  <c r="J147"/>
  <c r="J124"/>
  <c r="BK465"/>
  <c r="BK441"/>
  <c r="J410"/>
  <c r="BK368"/>
  <c r="J341"/>
  <c r="J323"/>
  <c r="J279"/>
  <c r="BK260"/>
  <c r="J220"/>
  <c r="J172"/>
  <c r="J142"/>
  <c r="J110"/>
  <c i="14" r="J758"/>
  <c r="J739"/>
  <c r="BK715"/>
  <c r="J688"/>
  <c r="BK656"/>
  <c r="BK622"/>
  <c r="BK591"/>
  <c r="J562"/>
  <c r="J536"/>
  <c r="BK495"/>
  <c r="BK470"/>
  <c r="BK422"/>
  <c r="BK384"/>
  <c r="BK350"/>
  <c r="BK313"/>
  <c r="BK272"/>
  <c r="BK250"/>
  <c r="J209"/>
  <c r="J171"/>
  <c r="BK135"/>
  <c r="J101"/>
  <c r="BK785"/>
  <c r="J757"/>
  <c r="J716"/>
  <c r="J692"/>
  <c r="J664"/>
  <c r="J626"/>
  <c r="BK585"/>
  <c r="BK549"/>
  <c r="BK492"/>
  <c r="J457"/>
  <c r="J415"/>
  <c r="BK399"/>
  <c r="J360"/>
  <c r="J335"/>
  <c r="J299"/>
  <c r="BK271"/>
  <c r="J246"/>
  <c r="J189"/>
  <c r="BK156"/>
  <c r="BK130"/>
  <c r="BK100"/>
  <c r="BK768"/>
  <c r="J728"/>
  <c r="BK692"/>
  <c r="BK668"/>
  <c r="J627"/>
  <c r="J587"/>
  <c r="J549"/>
  <c r="BK530"/>
  <c r="J517"/>
  <c r="BK491"/>
  <c r="J460"/>
  <c r="BK430"/>
  <c r="J398"/>
  <c r="BK373"/>
  <c r="BK349"/>
  <c r="J317"/>
  <c r="J280"/>
  <c r="J245"/>
  <c r="BK220"/>
  <c r="J179"/>
  <c r="J149"/>
  <c r="BK112"/>
  <c r="BK760"/>
  <c r="BK726"/>
  <c r="J680"/>
  <c r="J650"/>
  <c r="J620"/>
  <c r="BK605"/>
  <c r="J588"/>
  <c r="BK538"/>
  <c r="J507"/>
  <c r="BK471"/>
  <c r="J430"/>
  <c r="J406"/>
  <c r="J379"/>
  <c r="J355"/>
  <c r="BK329"/>
  <c r="BK292"/>
  <c r="BK248"/>
  <c r="BK212"/>
  <c r="J181"/>
  <c r="BK158"/>
  <c r="BK126"/>
  <c r="BK102"/>
  <c i="15" r="J1634"/>
  <c r="J1301"/>
  <c r="J1015"/>
  <c r="J856"/>
  <c r="J630"/>
  <c r="BK1298"/>
  <c r="J1054"/>
  <c r="BK856"/>
  <c r="J745"/>
  <c r="BK273"/>
  <c r="BK1355"/>
  <c r="BK1163"/>
  <c r="BK935"/>
  <c r="J750"/>
  <c r="BK515"/>
  <c r="BK1581"/>
  <c r="J1195"/>
  <c r="J1006"/>
  <c r="J806"/>
  <c r="BK560"/>
  <c i="16" r="BK138"/>
  <c r="J98"/>
  <c r="J124"/>
  <c r="BK129"/>
  <c r="J137"/>
  <c r="J107"/>
  <c i="17" r="BK109"/>
  <c r="J104"/>
  <c r="J101"/>
  <c r="BK104"/>
  <c i="19" r="J286"/>
  <c r="BK259"/>
  <c r="J229"/>
  <c r="BK205"/>
  <c r="BK173"/>
  <c r="BK142"/>
  <c r="J100"/>
  <c r="J268"/>
  <c r="BK231"/>
  <c r="BK190"/>
  <c r="J148"/>
  <c r="J118"/>
  <c r="J267"/>
  <c r="BK240"/>
  <c r="BK215"/>
  <c r="J175"/>
  <c r="J160"/>
  <c r="BK129"/>
  <c r="BK283"/>
  <c r="J237"/>
  <c r="J192"/>
  <c r="J164"/>
  <c r="J125"/>
  <c r="J108"/>
  <c i="20" r="J196"/>
  <c r="J161"/>
  <c r="J132"/>
  <c r="J170"/>
  <c r="BK138"/>
  <c r="J122"/>
  <c r="J173"/>
  <c r="BK141"/>
  <c r="J116"/>
  <c r="BK184"/>
  <c r="J142"/>
  <c i="21" r="J174"/>
  <c r="BK113"/>
  <c i="2" r="BK276"/>
  <c r="BK306"/>
  <c r="BK254"/>
  <c r="BK229"/>
  <c i="3" r="J172"/>
  <c r="BK286"/>
  <c r="J154"/>
  <c r="BK256"/>
  <c i="4" r="BK414"/>
  <c r="BK578"/>
  <c r="BK473"/>
  <c r="J208"/>
  <c r="J438"/>
  <c r="J140"/>
  <c r="BK420"/>
  <c r="BK94"/>
  <c i="5" r="BK519"/>
  <c r="BK229"/>
  <c r="BK704"/>
  <c r="J516"/>
  <c r="J759"/>
  <c r="J507"/>
  <c r="BK282"/>
  <c r="BK754"/>
  <c r="J611"/>
  <c r="J419"/>
  <c r="BK178"/>
  <c i="6" r="J1380"/>
  <c r="BK1146"/>
  <c r="J843"/>
  <c r="J664"/>
  <c r="BK138"/>
  <c r="BK1395"/>
  <c r="J1203"/>
  <c r="J869"/>
  <c r="J669"/>
  <c r="BK1460"/>
  <c r="J1316"/>
  <c r="BK1168"/>
  <c r="J846"/>
  <c r="BK352"/>
  <c r="BK1779"/>
  <c r="BK1563"/>
  <c r="J1367"/>
  <c r="BK1079"/>
  <c r="BK804"/>
  <c r="BK364"/>
  <c r="J180"/>
  <c i="7" r="BK2002"/>
  <c r="J1578"/>
  <c r="J1336"/>
  <c r="J1190"/>
  <c r="J955"/>
  <c r="J813"/>
  <c r="BK400"/>
  <c r="BK1794"/>
  <c r="J1474"/>
  <c r="BK1309"/>
  <c r="BK1029"/>
  <c r="J836"/>
  <c r="J376"/>
  <c r="BK185"/>
  <c r="J1543"/>
  <c r="BK1363"/>
  <c r="BK1205"/>
  <c r="J1029"/>
  <c r="J771"/>
  <c r="J312"/>
  <c r="BK1131"/>
  <c r="J939"/>
  <c r="J601"/>
  <c r="BK297"/>
  <c i="8" r="J297"/>
  <c r="J119"/>
  <c r="J154"/>
  <c r="BK216"/>
  <c r="J305"/>
  <c i="9" r="J311"/>
  <c r="BK287"/>
  <c r="J111"/>
  <c r="BK169"/>
  <c r="J135"/>
  <c i="10" r="J580"/>
  <c r="BK948"/>
  <c r="J608"/>
  <c r="BK128"/>
  <c r="BK719"/>
  <c r="J108"/>
  <c i="11" r="J270"/>
  <c r="J254"/>
  <c r="J209"/>
  <c r="J194"/>
  <c r="J158"/>
  <c r="J134"/>
  <c r="BK289"/>
  <c r="J265"/>
  <c r="BK224"/>
  <c r="BK187"/>
  <c r="BK172"/>
  <c r="BK144"/>
  <c r="BK120"/>
  <c r="J96"/>
  <c r="J277"/>
  <c r="BK241"/>
  <c r="J216"/>
  <c r="BK180"/>
  <c r="J154"/>
  <c r="J131"/>
  <c r="BK121"/>
  <c r="J101"/>
  <c r="J268"/>
  <c r="J245"/>
  <c r="J225"/>
  <c r="J193"/>
  <c r="BK163"/>
  <c r="J140"/>
  <c r="J109"/>
  <c i="12" r="J195"/>
  <c r="BK158"/>
  <c r="BK139"/>
  <c r="BK118"/>
  <c r="J94"/>
  <c r="BK180"/>
  <c r="BK140"/>
  <c r="BK108"/>
  <c r="J192"/>
  <c r="BK169"/>
  <c r="BK142"/>
  <c r="BK120"/>
  <c r="J103"/>
  <c r="BK183"/>
  <c r="BK154"/>
  <c r="BK127"/>
  <c i="13" r="BK485"/>
  <c r="J465"/>
  <c r="BK444"/>
  <c r="BK422"/>
  <c r="J392"/>
  <c r="J355"/>
  <c r="BK311"/>
  <c r="BK291"/>
  <c r="J268"/>
  <c r="J233"/>
  <c r="J196"/>
  <c r="BK171"/>
  <c r="BK156"/>
  <c r="J120"/>
  <c r="J466"/>
  <c r="J432"/>
  <c r="BK409"/>
  <c r="J384"/>
  <c r="J358"/>
  <c r="BK337"/>
  <c r="J302"/>
  <c r="J276"/>
  <c r="BK256"/>
  <c r="J231"/>
  <c r="BK210"/>
  <c r="BK179"/>
  <c r="BK145"/>
  <c r="BK114"/>
  <c r="J483"/>
  <c r="J455"/>
  <c r="BK425"/>
  <c r="BK387"/>
  <c r="BK354"/>
  <c r="J325"/>
  <c r="J297"/>
  <c r="J250"/>
  <c r="BK232"/>
  <c r="J198"/>
  <c r="BK163"/>
  <c r="BK135"/>
  <c r="BK482"/>
  <c r="BK451"/>
  <c r="BK419"/>
  <c r="J380"/>
  <c r="BK357"/>
  <c r="J327"/>
  <c r="J294"/>
  <c r="J270"/>
  <c r="BK250"/>
  <c r="J215"/>
  <c r="BK167"/>
  <c r="J144"/>
  <c r="BK120"/>
  <c i="14" r="J781"/>
  <c r="J751"/>
  <c r="J730"/>
  <c r="BK697"/>
  <c r="J676"/>
  <c r="BK663"/>
  <c r="J635"/>
  <c r="BK611"/>
  <c r="J584"/>
  <c r="J570"/>
  <c r="J538"/>
  <c r="J513"/>
  <c r="BK486"/>
  <c r="J461"/>
  <c r="J435"/>
  <c r="J394"/>
  <c r="BK354"/>
  <c r="BK317"/>
  <c r="BK282"/>
  <c r="BK251"/>
  <c r="J220"/>
  <c r="BK207"/>
  <c r="J152"/>
  <c r="J114"/>
  <c r="J790"/>
  <c r="J769"/>
  <c r="BK758"/>
  <c r="BK727"/>
  <c r="BK713"/>
  <c r="BK674"/>
  <c r="BK649"/>
  <c r="BK623"/>
  <c r="J593"/>
  <c r="J577"/>
  <c r="J548"/>
  <c r="BK505"/>
  <c r="BK477"/>
  <c r="BK462"/>
  <c r="BK435"/>
  <c r="BK393"/>
  <c r="J361"/>
  <c r="J343"/>
  <c r="BK307"/>
  <c r="BK289"/>
  <c r="BK268"/>
  <c r="BK238"/>
  <c r="BK194"/>
  <c r="J155"/>
  <c r="BK129"/>
  <c r="BK780"/>
  <c r="J747"/>
  <c r="BK712"/>
  <c r="J675"/>
  <c r="J638"/>
  <c r="BK613"/>
  <c r="BK562"/>
  <c r="J531"/>
  <c r="BK512"/>
  <c r="BK483"/>
  <c r="BK443"/>
  <c r="BK423"/>
  <c r="J399"/>
  <c r="BK370"/>
  <c r="BK315"/>
  <c r="BK297"/>
  <c r="BK264"/>
  <c r="BK230"/>
  <c r="J193"/>
  <c r="J168"/>
  <c r="BK117"/>
  <c r="J763"/>
  <c r="BK721"/>
  <c r="J679"/>
  <c r="J657"/>
  <c r="BK625"/>
  <c r="BK595"/>
  <c r="BK564"/>
  <c r="BK534"/>
  <c r="J501"/>
  <c r="BK459"/>
  <c r="J420"/>
  <c r="J393"/>
  <c r="BK363"/>
  <c r="BK332"/>
  <c r="BK298"/>
  <c r="BK260"/>
  <c r="J234"/>
  <c r="BK211"/>
  <c r="BK190"/>
  <c r="J161"/>
  <c r="J125"/>
  <c r="J100"/>
  <c i="15" r="BK1637"/>
  <c r="BK1343"/>
  <c r="BK1020"/>
  <c r="BK848"/>
  <c r="BK734"/>
  <c r="BK464"/>
  <c r="BK1208"/>
  <c r="J1020"/>
  <c r="BK843"/>
  <c r="J617"/>
  <c r="J1628"/>
  <c r="BK1218"/>
  <c r="BK1054"/>
  <c r="BK874"/>
  <c r="J739"/>
  <c r="J137"/>
  <c r="J1315"/>
  <c r="BK1109"/>
  <c r="BK956"/>
  <c r="J734"/>
  <c r="BK543"/>
  <c i="16" r="BK118"/>
  <c r="BK147"/>
  <c r="BK111"/>
  <c r="J139"/>
  <c r="J108"/>
  <c r="BK120"/>
  <c i="17" r="BK107"/>
  <c r="BK99"/>
  <c r="J107"/>
  <c r="BK105"/>
  <c i="18" r="J94"/>
  <c i="19" r="J271"/>
  <c r="BK244"/>
  <c r="BK219"/>
  <c r="J181"/>
  <c r="J146"/>
  <c r="J128"/>
  <c r="J266"/>
  <c r="BK218"/>
  <c r="J186"/>
  <c r="BK144"/>
  <c r="J110"/>
  <c r="BK288"/>
  <c r="BK260"/>
  <c r="BK233"/>
  <c r="BK192"/>
  <c r="J167"/>
  <c r="J141"/>
  <c r="BK104"/>
  <c r="BK247"/>
  <c r="J221"/>
  <c r="BK188"/>
  <c r="BK157"/>
  <c r="J139"/>
  <c r="BK110"/>
  <c i="20" r="BK195"/>
  <c r="J163"/>
  <c r="BK137"/>
  <c r="J179"/>
  <c r="J145"/>
  <c r="J115"/>
  <c r="BK192"/>
  <c r="J152"/>
  <c r="BK106"/>
  <c r="J187"/>
  <c r="BK150"/>
  <c i="21" r="J190"/>
  <c r="BK97"/>
  <c i="2" r="J236"/>
  <c r="BK298"/>
  <c r="BK182"/>
  <c r="J280"/>
  <c i="3" r="J230"/>
  <c r="BK317"/>
  <c r="J166"/>
  <c r="J235"/>
  <c i="4" r="J532"/>
  <c r="J590"/>
  <c r="BK438"/>
  <c r="BK150"/>
  <c r="J420"/>
  <c r="BK145"/>
  <c r="BK349"/>
  <c i="5" r="BK722"/>
  <c r="BK516"/>
  <c r="J282"/>
  <c r="BK719"/>
  <c r="J519"/>
  <c r="J178"/>
  <c r="J535"/>
  <c r="J271"/>
  <c r="J685"/>
  <c r="J608"/>
  <c r="J278"/>
  <c r="BK133"/>
  <c i="6" r="J1347"/>
  <c r="BK1153"/>
  <c r="BK838"/>
  <c r="J752"/>
  <c r="BK300"/>
  <c r="J1514"/>
  <c r="BK1303"/>
  <c r="J872"/>
  <c r="BK744"/>
  <c r="BK170"/>
  <c r="J1385"/>
  <c r="BK1214"/>
  <c r="J1059"/>
  <c r="BK493"/>
  <c r="BK1774"/>
  <c r="J1551"/>
  <c r="J1303"/>
  <c r="BK1163"/>
  <c r="BK800"/>
  <c r="BK338"/>
  <c r="BK133"/>
  <c i="7" r="BK1976"/>
  <c r="BK1583"/>
  <c r="J1331"/>
  <c r="J1248"/>
  <c r="J926"/>
  <c r="BK801"/>
  <c r="J428"/>
  <c r="BK1803"/>
  <c r="BK1491"/>
  <c r="BK1325"/>
  <c r="J1034"/>
  <c r="J855"/>
  <c r="BK385"/>
  <c r="BK157"/>
  <c r="J1626"/>
  <c r="BK1331"/>
  <c r="BK1129"/>
  <c r="BK1010"/>
  <c r="J737"/>
  <c r="J224"/>
  <c r="J1878"/>
  <c r="J1565"/>
  <c r="BK1387"/>
  <c r="BK1088"/>
  <c r="BK926"/>
  <c r="BK435"/>
  <c r="BK165"/>
  <c i="8" r="J283"/>
  <c r="BK260"/>
  <c r="J179"/>
  <c r="J266"/>
  <c r="BK326"/>
  <c i="9" r="BK344"/>
  <c r="BK316"/>
  <c r="J99"/>
  <c r="J188"/>
  <c r="BK180"/>
  <c i="10" r="J719"/>
  <c r="J977"/>
  <c r="BK734"/>
  <c r="J152"/>
  <c r="J759"/>
  <c r="BK146"/>
  <c i="11" r="BK287"/>
  <c r="BK261"/>
  <c r="BK242"/>
  <c r="J207"/>
  <c r="J188"/>
  <c r="BK140"/>
  <c r="BK108"/>
  <c r="BK277"/>
  <c r="BK238"/>
  <c r="BK210"/>
  <c r="J173"/>
  <c r="J143"/>
  <c r="J106"/>
  <c r="BK286"/>
  <c r="J247"/>
  <c r="J215"/>
  <c r="J187"/>
  <c r="BK157"/>
  <c r="BK114"/>
  <c r="BK275"/>
  <c r="BK251"/>
  <c r="BK206"/>
  <c r="J177"/>
  <c r="BK141"/>
  <c r="BK113"/>
  <c i="12" r="BK193"/>
  <c r="J160"/>
  <c r="BK130"/>
  <c r="BK92"/>
  <c r="BK165"/>
  <c r="BK138"/>
  <c r="J99"/>
  <c r="J172"/>
  <c r="J143"/>
  <c r="J109"/>
  <c r="BK190"/>
  <c r="BK153"/>
  <c r="BK125"/>
  <c i="13" r="BK483"/>
  <c r="BK457"/>
  <c r="J419"/>
  <c r="J387"/>
  <c r="J329"/>
  <c r="BK300"/>
  <c r="BK287"/>
  <c r="BK253"/>
  <c r="BK198"/>
  <c r="J168"/>
  <c r="J131"/>
  <c r="BK469"/>
  <c r="BK431"/>
  <c r="J400"/>
  <c r="J375"/>
  <c r="J349"/>
  <c r="BK322"/>
  <c r="BK279"/>
  <c r="J253"/>
  <c r="BK230"/>
  <c r="BK191"/>
  <c r="BK149"/>
  <c r="BK116"/>
  <c r="BK481"/>
  <c r="BK445"/>
  <c r="BK400"/>
  <c r="J366"/>
  <c r="J324"/>
  <c r="J289"/>
  <c r="BK248"/>
  <c r="BK241"/>
  <c r="J484"/>
  <c r="BK439"/>
  <c r="BK414"/>
  <c r="BK376"/>
  <c r="BK342"/>
  <c r="BK318"/>
  <c r="BK280"/>
  <c r="BK257"/>
  <c r="J210"/>
  <c r="BK173"/>
  <c r="J139"/>
  <c i="14" r="J787"/>
  <c r="BK754"/>
  <c r="J718"/>
  <c r="J689"/>
  <c r="BK654"/>
  <c r="J619"/>
  <c r="BK581"/>
  <c r="BK556"/>
  <c r="J515"/>
  <c r="BK481"/>
  <c r="J453"/>
  <c r="BK440"/>
  <c r="BK409"/>
  <c r="J373"/>
  <c r="J329"/>
  <c r="BK294"/>
  <c r="BK265"/>
  <c r="J212"/>
  <c r="BK180"/>
  <c r="BK143"/>
  <c r="BK120"/>
  <c r="BK791"/>
  <c r="BK771"/>
  <c r="BK753"/>
  <c r="BK722"/>
  <c r="J696"/>
  <c r="BK670"/>
  <c r="J647"/>
  <c r="BK603"/>
  <c r="J582"/>
  <c r="J520"/>
  <c r="J476"/>
  <c r="BK465"/>
  <c r="BK431"/>
  <c r="BK406"/>
  <c r="J365"/>
  <c r="J345"/>
  <c r="J314"/>
  <c r="BK288"/>
  <c r="J261"/>
  <c r="J222"/>
  <c r="J184"/>
  <c r="J154"/>
  <c r="J127"/>
  <c r="BK781"/>
  <c r="J748"/>
  <c r="J724"/>
  <c r="J687"/>
  <c r="J649"/>
  <c r="BK619"/>
  <c r="BK577"/>
  <c r="BK533"/>
  <c r="J521"/>
  <c r="J494"/>
  <c r="BK452"/>
  <c r="J428"/>
  <c r="BK385"/>
  <c r="BK348"/>
  <c r="BK311"/>
  <c r="BK295"/>
  <c r="J268"/>
  <c r="J227"/>
  <c r="J194"/>
  <c r="BK161"/>
  <c r="J116"/>
  <c r="J775"/>
  <c r="J672"/>
  <c r="J654"/>
  <c r="J622"/>
  <c r="J602"/>
  <c r="BK580"/>
  <c r="BK558"/>
  <c r="J530"/>
  <c r="BK496"/>
  <c r="BK461"/>
  <c r="J426"/>
  <c r="J396"/>
  <c r="J366"/>
  <c r="BK339"/>
  <c r="BK309"/>
  <c r="BK274"/>
  <c r="BK244"/>
  <c r="BK213"/>
  <c r="BK184"/>
  <c r="J153"/>
  <c r="J130"/>
  <c r="J103"/>
  <c i="15" r="BK1634"/>
  <c r="BK1293"/>
  <c r="BK1029"/>
  <c r="J820"/>
  <c r="BK617"/>
  <c r="BK1436"/>
  <c r="BK1180"/>
  <c r="BK976"/>
  <c r="J809"/>
  <c r="BK555"/>
  <c r="BK1389"/>
  <c r="BK1223"/>
  <c r="BK929"/>
  <c r="J791"/>
  <c r="BK581"/>
  <c r="J1616"/>
  <c r="BK1190"/>
  <c r="BK1015"/>
  <c r="BK791"/>
  <c r="BK586"/>
  <c i="16" r="BK144"/>
  <c r="J146"/>
  <c r="J110"/>
  <c r="BK141"/>
  <c r="BK136"/>
  <c r="J106"/>
  <c i="17" r="J100"/>
  <c r="J109"/>
  <c r="J110"/>
  <c r="J120"/>
  <c i="18" r="J95"/>
  <c i="19" r="BK266"/>
  <c r="BK242"/>
  <c r="J220"/>
  <c r="J187"/>
  <c r="J153"/>
  <c r="J124"/>
  <c r="BK277"/>
  <c r="J251"/>
  <c r="BK210"/>
  <c r="BK185"/>
  <c r="J135"/>
  <c r="BK114"/>
  <c r="J289"/>
  <c r="BK262"/>
  <c r="BK227"/>
  <c r="BK197"/>
  <c r="BK169"/>
  <c r="BK143"/>
  <c r="BK122"/>
  <c r="J248"/>
  <c r="BK225"/>
  <c r="BK189"/>
  <c r="J161"/>
  <c r="BK141"/>
  <c r="J111"/>
  <c i="20" r="J197"/>
  <c r="J167"/>
  <c r="J117"/>
  <c r="J184"/>
  <c r="J168"/>
  <c r="BK132"/>
  <c r="BK105"/>
  <c r="BK139"/>
  <c r="J118"/>
  <c r="BK162"/>
  <c r="BK130"/>
  <c i="21" r="J187"/>
  <c r="J140"/>
  <c i="2" r="J256"/>
  <c r="J229"/>
  <c r="BK197"/>
  <c r="BK220"/>
  <c i="3" r="BK235"/>
  <c r="J103"/>
  <c r="BK160"/>
  <c r="J212"/>
  <c i="4" r="J434"/>
  <c r="BK559"/>
  <c r="BK338"/>
  <c r="J541"/>
  <c r="J271"/>
  <c r="BK573"/>
  <c r="BK345"/>
  <c i="5" r="BK710"/>
  <c r="J494"/>
  <c r="BK185"/>
  <c r="BK617"/>
  <c r="J452"/>
  <c r="BK691"/>
  <c r="BK465"/>
  <c r="BK217"/>
  <c r="J762"/>
  <c r="BK559"/>
  <c r="J267"/>
  <c i="6" r="BK1634"/>
  <c r="BK1265"/>
  <c r="J1087"/>
  <c r="J791"/>
  <c r="J330"/>
  <c r="BK1615"/>
  <c r="BK1252"/>
  <c r="J830"/>
  <c r="BK416"/>
  <c r="BK180"/>
  <c r="BK1535"/>
  <c r="J1233"/>
  <c r="J833"/>
  <c r="J231"/>
  <c r="J1768"/>
  <c r="BK1544"/>
  <c r="BK1257"/>
  <c r="J859"/>
  <c r="BK578"/>
  <c r="BK257"/>
  <c i="7" r="J2031"/>
  <c r="BK1878"/>
  <c r="BK1568"/>
  <c r="J1309"/>
  <c r="BK1067"/>
  <c r="J870"/>
  <c r="J683"/>
  <c r="BK138"/>
  <c r="J1616"/>
  <c r="J1391"/>
  <c r="BK1214"/>
  <c r="J1026"/>
  <c r="BK858"/>
  <c r="J190"/>
  <c r="J1621"/>
  <c r="J1423"/>
  <c r="BK1256"/>
  <c r="J1039"/>
  <c r="J911"/>
  <c r="J688"/>
  <c r="BK190"/>
  <c r="J1755"/>
  <c r="J1464"/>
  <c r="J1270"/>
  <c r="J1010"/>
  <c r="BK809"/>
  <c r="J407"/>
  <c r="J138"/>
  <c i="8" r="J221"/>
  <c r="BK229"/>
  <c r="J312"/>
  <c r="BK356"/>
  <c r="BK119"/>
  <c i="9" r="BK325"/>
  <c r="BK120"/>
  <c r="BK257"/>
  <c r="BK239"/>
  <c i="10" r="BK710"/>
  <c r="J221"/>
  <c r="J675"/>
  <c r="BK296"/>
  <c r="BK807"/>
  <c r="J229"/>
  <c r="J749"/>
  <c i="11" r="J288"/>
  <c r="J260"/>
  <c r="J230"/>
  <c r="BK202"/>
  <c r="BK177"/>
  <c r="BK136"/>
  <c r="BK109"/>
  <c r="BK274"/>
  <c r="BK235"/>
  <c r="BK207"/>
  <c r="BK170"/>
  <c r="J141"/>
  <c r="BK107"/>
  <c r="BK283"/>
  <c r="BK240"/>
  <c r="BK208"/>
  <c r="BK169"/>
  <c r="J144"/>
  <c r="J95"/>
  <c r="BK272"/>
  <c r="BK231"/>
  <c r="BK191"/>
  <c r="J146"/>
  <c r="J115"/>
  <c i="12" r="BK184"/>
  <c r="J148"/>
  <c r="BK126"/>
  <c r="J93"/>
  <c r="BK175"/>
  <c r="BK132"/>
  <c r="BK96"/>
  <c r="J176"/>
  <c r="BK137"/>
  <c r="J110"/>
  <c r="BK197"/>
  <c r="J173"/>
  <c r="J142"/>
  <c i="13" r="BK472"/>
  <c r="J456"/>
  <c r="BK423"/>
  <c r="BK380"/>
  <c r="BK338"/>
  <c r="BK297"/>
  <c r="J271"/>
  <c r="BK242"/>
  <c r="J201"/>
  <c r="J170"/>
  <c r="BK148"/>
  <c r="J468"/>
  <c r="J422"/>
  <c r="J397"/>
  <c r="J372"/>
  <c r="BK344"/>
  <c r="J313"/>
  <c r="J288"/>
  <c r="J257"/>
  <c r="J211"/>
  <c r="BK183"/>
  <c r="BK144"/>
  <c r="J115"/>
  <c r="BK464"/>
  <c r="BK437"/>
  <c r="BK401"/>
  <c r="BK350"/>
  <c r="J316"/>
  <c r="BK273"/>
  <c r="BK234"/>
  <c r="BK213"/>
  <c r="J195"/>
  <c r="BK123"/>
  <c r="J457"/>
  <c r="BK438"/>
  <c r="J389"/>
  <c r="BK366"/>
  <c r="BK336"/>
  <c r="BK276"/>
  <c r="J249"/>
  <c r="J206"/>
  <c r="J177"/>
  <c r="BK143"/>
  <c r="BK113"/>
  <c i="14" r="J759"/>
  <c r="J733"/>
  <c r="BK698"/>
  <c r="BK666"/>
  <c r="J641"/>
  <c r="J605"/>
  <c r="J569"/>
  <c r="BK545"/>
  <c r="BK521"/>
  <c r="BK488"/>
  <c r="J451"/>
  <c r="J419"/>
  <c r="BK382"/>
  <c r="BK345"/>
  <c r="J312"/>
  <c r="J281"/>
  <c r="BK252"/>
  <c r="BK215"/>
  <c r="J177"/>
  <c r="BK139"/>
  <c r="BK108"/>
  <c r="J788"/>
  <c r="J761"/>
  <c r="J723"/>
  <c r="J706"/>
  <c r="J677"/>
  <c r="J631"/>
  <c r="J594"/>
  <c r="BK563"/>
  <c r="J510"/>
  <c r="J491"/>
  <c r="J459"/>
  <c r="BK434"/>
  <c r="BK401"/>
  <c r="BK351"/>
  <c r="J324"/>
  <c r="J296"/>
  <c r="J265"/>
  <c r="BK227"/>
  <c r="J186"/>
  <c r="J159"/>
  <c r="BK128"/>
  <c r="J773"/>
  <c r="BK742"/>
  <c r="J695"/>
  <c r="BK673"/>
  <c r="BK637"/>
  <c r="BK607"/>
  <c r="BK573"/>
  <c r="BK541"/>
  <c r="BK520"/>
  <c r="J497"/>
  <c r="J465"/>
  <c r="BK432"/>
  <c r="J401"/>
  <c r="BK375"/>
  <c r="BK356"/>
  <c r="J316"/>
  <c r="BK296"/>
  <c r="J263"/>
  <c r="BK228"/>
  <c r="J195"/>
  <c r="J167"/>
  <c r="J128"/>
  <c r="BK98"/>
  <c r="J745"/>
  <c r="J705"/>
  <c r="BK669"/>
  <c r="J630"/>
  <c r="BK601"/>
  <c r="BK572"/>
  <c r="BK539"/>
  <c r="BK504"/>
  <c r="J478"/>
  <c r="BK446"/>
  <c r="J416"/>
  <c r="J390"/>
  <c r="J356"/>
  <c r="BK336"/>
  <c r="BK308"/>
  <c r="J249"/>
  <c r="J228"/>
  <c r="BK208"/>
  <c r="J183"/>
  <c r="J157"/>
  <c r="J118"/>
  <c r="J97"/>
  <c i="15" r="BK1597"/>
  <c r="J1167"/>
  <c r="J956"/>
  <c r="J815"/>
  <c r="J571"/>
  <c r="BK1425"/>
  <c r="BK1067"/>
  <c r="J895"/>
  <c r="BK720"/>
  <c r="J533"/>
  <c r="J1343"/>
  <c r="J1138"/>
  <c r="J913"/>
  <c r="BK787"/>
  <c r="J577"/>
  <c r="BK1024"/>
  <c r="J908"/>
  <c r="BK633"/>
  <c r="J157"/>
  <c i="16" r="BK105"/>
  <c r="BK125"/>
  <c r="BK100"/>
  <c r="J120"/>
  <c r="J134"/>
  <c r="BK104"/>
  <c i="17" r="BK97"/>
  <c r="BK114"/>
  <c r="J111"/>
  <c i="18" r="J97"/>
  <c i="19" r="BK273"/>
  <c r="J257"/>
  <c r="J223"/>
  <c r="BK191"/>
  <c r="J162"/>
  <c r="J122"/>
  <c r="BK274"/>
  <c r="J246"/>
  <c r="J204"/>
  <c r="J178"/>
  <c r="BK134"/>
  <c r="BK108"/>
  <c r="BK286"/>
  <c r="J261"/>
  <c r="J228"/>
  <c r="BK201"/>
  <c r="J173"/>
  <c r="J149"/>
  <c r="BK105"/>
  <c r="BK261"/>
  <c r="BK222"/>
  <c r="J177"/>
  <c r="J144"/>
  <c r="J114"/>
  <c i="20" r="J198"/>
  <c r="BK172"/>
  <c r="BK135"/>
  <c r="BK196"/>
  <c r="BK167"/>
  <c r="BK129"/>
  <c r="J200"/>
  <c r="J162"/>
  <c r="J123"/>
  <c r="BK190"/>
  <c r="J124"/>
  <c i="21" r="J113"/>
  <c r="BK105"/>
  <c i="2" r="J306"/>
  <c r="J147"/>
  <c r="BK156"/>
  <c i="3" r="J317"/>
  <c r="J112"/>
  <c r="J263"/>
  <c r="BK112"/>
  <c r="J177"/>
  <c i="4" r="J445"/>
  <c r="J564"/>
  <c r="J331"/>
  <c r="BK527"/>
  <c r="J311"/>
  <c r="BK582"/>
  <c r="BK271"/>
  <c i="5" r="J679"/>
  <c r="J300"/>
  <c r="J112"/>
  <c r="BK587"/>
  <c r="BK419"/>
  <c r="J627"/>
  <c r="BK317"/>
  <c r="BK823"/>
  <c r="BK604"/>
  <c r="J334"/>
  <c r="J146"/>
  <c i="6" r="J1395"/>
  <c r="J1225"/>
  <c r="BK1064"/>
  <c r="BK830"/>
  <c r="BK285"/>
  <c r="BK1610"/>
  <c r="J1352"/>
  <c r="BK1198"/>
  <c r="BK843"/>
  <c r="J493"/>
  <c r="BK143"/>
  <c r="BK1367"/>
  <c r="J1198"/>
  <c r="J782"/>
  <c r="BK270"/>
  <c r="J1774"/>
  <c r="J1535"/>
  <c r="J1265"/>
  <c r="J1068"/>
  <c r="BK791"/>
  <c r="BK358"/>
  <c r="BK185"/>
  <c i="7" r="J2012"/>
  <c r="BK1750"/>
  <c r="BK1506"/>
  <c r="J1123"/>
  <c r="BK989"/>
  <c r="J755"/>
  <c r="BK224"/>
  <c r="BK1758"/>
  <c r="J1459"/>
  <c r="J1205"/>
  <c r="J978"/>
  <c r="BK813"/>
  <c r="BK282"/>
  <c r="J1611"/>
  <c r="BK1474"/>
  <c r="BK1248"/>
  <c r="BK1048"/>
  <c r="BK855"/>
  <c r="J400"/>
  <c r="J1859"/>
  <c r="BK1543"/>
  <c r="BK1351"/>
  <c r="J1112"/>
  <c r="BK931"/>
  <c r="BK673"/>
  <c r="BK269"/>
  <c i="8" r="J332"/>
  <c r="BK305"/>
  <c r="BK142"/>
  <c r="BK191"/>
  <c r="BK312"/>
  <c i="9" r="J316"/>
  <c r="BK276"/>
  <c r="J361"/>
  <c r="J180"/>
  <c r="BK246"/>
  <c i="10" r="BK675"/>
  <c r="BK969"/>
  <c r="J594"/>
  <c r="BK134"/>
  <c r="BK221"/>
  <c r="J134"/>
  <c i="11" r="BK268"/>
  <c r="BK248"/>
  <c r="J206"/>
  <c r="BK193"/>
  <c r="J152"/>
  <c r="BK110"/>
  <c r="BK281"/>
  <c r="BK243"/>
  <c r="J212"/>
  <c r="BK174"/>
  <c r="BK142"/>
  <c r="J105"/>
  <c r="BK284"/>
  <c r="BK245"/>
  <c r="J213"/>
  <c r="J172"/>
  <c r="BK152"/>
  <c r="J125"/>
  <c r="J286"/>
  <c r="J252"/>
  <c r="J222"/>
  <c r="BK158"/>
  <c r="J132"/>
  <c r="BK96"/>
  <c i="12" r="J170"/>
  <c r="J147"/>
  <c r="J129"/>
  <c r="J161"/>
  <c r="BK103"/>
  <c r="BK181"/>
  <c r="J159"/>
  <c r="J136"/>
  <c r="J117"/>
  <c r="BK95"/>
  <c r="BK178"/>
  <c r="J151"/>
  <c r="J124"/>
  <c i="13" r="J482"/>
  <c r="J462"/>
  <c r="J427"/>
  <c r="J413"/>
  <c r="BK389"/>
  <c r="BK384"/>
  <c r="BK362"/>
  <c r="J333"/>
  <c r="J312"/>
  <c r="J295"/>
  <c r="BK277"/>
  <c r="J248"/>
  <c r="J202"/>
  <c r="J176"/>
  <c r="J161"/>
  <c r="BK127"/>
  <c r="BK453"/>
  <c r="J430"/>
  <c r="J403"/>
  <c r="J385"/>
  <c r="J369"/>
  <c r="J350"/>
  <c r="J314"/>
  <c r="J284"/>
  <c r="BK261"/>
  <c r="J240"/>
  <c r="BK222"/>
  <c r="J192"/>
  <c r="J158"/>
  <c r="J126"/>
  <c r="BK492"/>
  <c r="J472"/>
  <c r="J439"/>
  <c r="J404"/>
  <c r="J379"/>
  <c r="BK346"/>
  <c r="BK321"/>
  <c r="BK270"/>
  <c r="BK243"/>
  <c r="BK211"/>
  <c r="BK187"/>
  <c r="J162"/>
  <c r="BK133"/>
  <c r="J481"/>
  <c r="BK452"/>
  <c r="J428"/>
  <c r="BK397"/>
  <c r="BK361"/>
  <c r="J331"/>
  <c r="BK295"/>
  <c r="J264"/>
  <c r="BK226"/>
  <c r="J199"/>
  <c r="BK159"/>
  <c r="BK134"/>
  <c i="14" r="BK783"/>
  <c r="BK750"/>
  <c r="BK723"/>
  <c r="BK695"/>
  <c r="BK665"/>
  <c r="BK639"/>
  <c r="J613"/>
  <c r="J583"/>
  <c r="BK555"/>
  <c r="J524"/>
  <c r="J480"/>
  <c r="J452"/>
  <c r="BK427"/>
  <c r="BK389"/>
  <c r="J374"/>
  <c r="J332"/>
  <c r="BK287"/>
  <c r="J260"/>
  <c r="BK218"/>
  <c r="BK191"/>
  <c r="J150"/>
  <c r="J126"/>
  <c r="J791"/>
  <c r="BK763"/>
  <c r="BK736"/>
  <c r="BK711"/>
  <c r="BK679"/>
  <c r="J646"/>
  <c r="J604"/>
  <c r="BK578"/>
  <c r="J537"/>
  <c r="J482"/>
  <c r="BK447"/>
  <c r="J425"/>
  <c r="BK383"/>
  <c r="J350"/>
  <c r="J327"/>
  <c r="J287"/>
  <c r="J262"/>
  <c r="BK219"/>
  <c r="BK182"/>
  <c r="BK150"/>
  <c r="BK124"/>
  <c r="J785"/>
  <c r="BK755"/>
  <c r="J726"/>
  <c r="BK686"/>
  <c r="BK650"/>
  <c r="BK620"/>
  <c r="BK574"/>
  <c r="J534"/>
  <c r="J522"/>
  <c r="BK478"/>
  <c r="J442"/>
  <c r="J410"/>
  <c r="J382"/>
  <c r="J357"/>
  <c r="J344"/>
  <c r="BK310"/>
  <c r="J258"/>
  <c r="BK226"/>
  <c r="BK197"/>
  <c r="BK157"/>
  <c r="BK118"/>
  <c r="BK772"/>
  <c r="BK734"/>
  <c r="BK701"/>
  <c r="J668"/>
  <c r="BK638"/>
  <c r="J610"/>
  <c r="BK582"/>
  <c r="BK532"/>
  <c r="J498"/>
  <c r="J463"/>
  <c r="BK424"/>
  <c r="J397"/>
  <c r="BK367"/>
  <c r="BK343"/>
  <c r="J322"/>
  <c r="J278"/>
  <c r="BK255"/>
  <c r="J229"/>
  <c r="J206"/>
  <c r="BK175"/>
  <c r="BK152"/>
  <c r="BK123"/>
  <c r="BK96"/>
  <c i="15" r="J1625"/>
  <c r="J1208"/>
  <c r="J1034"/>
  <c r="BK895"/>
  <c r="BK759"/>
  <c r="J370"/>
  <c r="J1163"/>
  <c r="BK1011"/>
  <c r="BK828"/>
  <c r="J641"/>
  <c r="J1597"/>
  <c r="J1213"/>
  <c r="J1059"/>
  <c r="BK823"/>
  <c r="J660"/>
  <c r="J273"/>
  <c r="J1293"/>
  <c r="J1104"/>
  <c r="J951"/>
  <c r="J759"/>
  <c r="J620"/>
  <c i="16" r="J148"/>
  <c r="BK137"/>
  <c r="BK106"/>
  <c r="BK140"/>
  <c r="BK110"/>
  <c r="BK121"/>
  <c i="17" r="J122"/>
  <c r="J113"/>
  <c r="J116"/>
  <c r="BK94"/>
  <c i="18" r="J96"/>
  <c i="19" r="J264"/>
  <c r="J240"/>
  <c r="J212"/>
  <c r="BK178"/>
  <c r="J150"/>
  <c r="BK127"/>
  <c r="BK282"/>
  <c r="BK258"/>
  <c r="J199"/>
  <c r="BK156"/>
  <c r="J138"/>
  <c r="BK103"/>
  <c r="BK257"/>
  <c r="BK226"/>
  <c r="J191"/>
  <c r="BK164"/>
  <c r="BK139"/>
  <c r="J103"/>
  <c r="BK245"/>
  <c r="J209"/>
  <c r="BK181"/>
  <c r="BK150"/>
  <c r="BK118"/>
  <c i="20" r="J201"/>
  <c r="BK176"/>
  <c r="J138"/>
  <c r="J109"/>
  <c r="BK159"/>
  <c r="J130"/>
  <c r="J194"/>
  <c r="J159"/>
  <c r="J128"/>
  <c r="J191"/>
  <c r="J151"/>
  <c r="BK116"/>
  <c i="21" r="BK109"/>
  <c i="2" r="BK304"/>
  <c r="BK165"/>
  <c r="BK236"/>
  <c r="J212"/>
  <c i="3" r="BK308"/>
  <c r="BK97"/>
  <c r="BK242"/>
  <c r="J308"/>
  <c r="BK154"/>
  <c i="4" r="J258"/>
  <c r="J553"/>
  <c r="BK368"/>
  <c r="BK564"/>
  <c r="BK233"/>
  <c r="J578"/>
  <c r="BK250"/>
  <c i="5" r="J719"/>
  <c r="J378"/>
  <c r="J811"/>
  <c r="J581"/>
  <c r="J471"/>
  <c r="BK685"/>
  <c r="J460"/>
  <c r="BK225"/>
  <c r="J667"/>
  <c r="BK498"/>
  <c r="J250"/>
  <c i="6" r="BK1637"/>
  <c r="BK1233"/>
  <c r="BK1092"/>
  <c r="BK764"/>
  <c r="BK318"/>
  <c r="J1584"/>
  <c r="J1248"/>
  <c r="J1149"/>
  <c r="BK846"/>
  <c r="J270"/>
  <c r="BK1560"/>
  <c r="BK1228"/>
  <c r="BK1142"/>
  <c r="J734"/>
  <c r="J257"/>
  <c r="BK1746"/>
  <c r="J1370"/>
  <c r="J1286"/>
  <c r="J997"/>
  <c r="BK770"/>
  <c r="J300"/>
  <c i="7" r="BK2031"/>
  <c r="J1976"/>
  <c r="BK1556"/>
  <c r="BK1313"/>
  <c r="J1054"/>
  <c r="BK836"/>
  <c r="BK601"/>
  <c r="BK143"/>
  <c r="BK1593"/>
  <c r="BK1402"/>
  <c r="J1209"/>
  <c r="J931"/>
  <c r="J818"/>
  <c r="BK356"/>
  <c r="BK1778"/>
  <c r="J1478"/>
  <c r="BK1306"/>
  <c r="J1098"/>
  <c r="BK955"/>
  <c r="BK729"/>
  <c r="BK133"/>
  <c r="J1598"/>
  <c r="J1588"/>
  <c r="BK1450"/>
  <c r="J1382"/>
  <c r="BK1200"/>
  <c r="J1063"/>
  <c r="J742"/>
  <c r="J332"/>
  <c i="8" r="J338"/>
  <c r="J300"/>
  <c r="J197"/>
  <c r="BK309"/>
  <c r="BK332"/>
  <c i="9" r="J355"/>
  <c r="BK328"/>
  <c r="BK364"/>
  <c r="J205"/>
  <c r="J243"/>
  <c i="10" r="BK743"/>
  <c r="BK977"/>
  <c r="BK749"/>
  <c r="BK229"/>
  <c r="BK782"/>
  <c r="J189"/>
  <c r="BK437"/>
  <c i="11" r="BK280"/>
  <c r="J246"/>
  <c r="BK223"/>
  <c r="J205"/>
  <c r="BK190"/>
  <c r="J170"/>
  <c r="J139"/>
  <c r="BK126"/>
  <c r="BK105"/>
  <c r="BK271"/>
  <c r="BK254"/>
  <c r="BK229"/>
  <c r="BK200"/>
  <c r="BK175"/>
  <c r="BK153"/>
  <c r="BK127"/>
  <c r="J100"/>
  <c r="J291"/>
  <c r="BK260"/>
  <c r="J232"/>
  <c r="J211"/>
  <c r="J174"/>
  <c r="J162"/>
  <c r="BK146"/>
  <c r="BK129"/>
  <c r="J113"/>
  <c r="J281"/>
  <c r="BK253"/>
  <c r="BK233"/>
  <c r="BK204"/>
  <c r="BK178"/>
  <c r="J147"/>
  <c r="BK124"/>
  <c r="BK104"/>
  <c i="12" r="J185"/>
  <c r="BK162"/>
  <c r="J145"/>
  <c r="BK128"/>
  <c r="BK109"/>
  <c r="J187"/>
  <c r="BK160"/>
  <c r="J137"/>
  <c r="J101"/>
  <c r="BK182"/>
  <c r="BK161"/>
  <c r="BK147"/>
  <c r="BK123"/>
  <c r="BK99"/>
  <c r="BK195"/>
  <c r="BK164"/>
  <c r="J140"/>
  <c r="BK100"/>
  <c i="13" r="BK478"/>
  <c r="BK455"/>
  <c r="BK428"/>
  <c r="J414"/>
  <c r="BK385"/>
  <c r="BK363"/>
  <c r="J339"/>
  <c r="BK305"/>
  <c r="BK285"/>
  <c r="J255"/>
  <c r="J241"/>
  <c r="J200"/>
  <c r="BK180"/>
  <c r="BK162"/>
  <c r="J135"/>
  <c r="J471"/>
  <c r="J445"/>
  <c r="BK424"/>
  <c r="J401"/>
  <c r="J373"/>
  <c r="J354"/>
  <c r="BK330"/>
  <c r="J311"/>
  <c r="J286"/>
  <c r="J265"/>
  <c r="J238"/>
  <c r="BK215"/>
  <c r="BK190"/>
  <c r="BK170"/>
  <c r="J138"/>
  <c r="J122"/>
  <c r="J489"/>
  <c r="BK474"/>
  <c r="J433"/>
  <c r="J396"/>
  <c r="BK375"/>
  <c r="BK345"/>
  <c r="BK317"/>
  <c r="J285"/>
  <c r="BK266"/>
  <c r="J239"/>
  <c r="J217"/>
  <c r="BK208"/>
  <c r="J181"/>
  <c r="J154"/>
  <c r="J127"/>
  <c r="J477"/>
  <c r="BK462"/>
  <c r="BK440"/>
  <c r="J435"/>
  <c r="BK411"/>
  <c r="J390"/>
  <c r="BK373"/>
  <c r="BK349"/>
  <c r="BK334"/>
  <c r="BK306"/>
  <c r="BK284"/>
  <c r="BK263"/>
  <c r="BK221"/>
  <c r="J208"/>
  <c r="BK184"/>
  <c r="BK158"/>
  <c r="J141"/>
  <c r="BK117"/>
  <c i="14" r="BK773"/>
  <c r="BK756"/>
  <c r="J736"/>
  <c r="BK714"/>
  <c r="J693"/>
  <c r="J670"/>
  <c r="J642"/>
  <c r="BK616"/>
  <c r="BK599"/>
  <c r="J564"/>
  <c r="BK552"/>
  <c r="BK525"/>
  <c r="J505"/>
  <c r="BK475"/>
  <c r="BK450"/>
  <c r="J424"/>
  <c r="BK410"/>
  <c r="J381"/>
  <c r="J375"/>
  <c r="BK346"/>
  <c r="J325"/>
  <c r="J302"/>
  <c r="BK266"/>
  <c r="J256"/>
  <c r="J242"/>
  <c r="BK216"/>
  <c r="BK198"/>
  <c r="BK176"/>
  <c r="BK144"/>
  <c r="J134"/>
  <c r="J106"/>
  <c r="BK788"/>
  <c r="BK766"/>
  <c r="J752"/>
  <c r="J737"/>
  <c r="J699"/>
  <c r="BK691"/>
  <c r="BK659"/>
  <c r="J640"/>
  <c r="J599"/>
  <c r="BK584"/>
  <c r="BK557"/>
  <c r="BK519"/>
  <c r="J490"/>
  <c r="J468"/>
  <c r="J445"/>
  <c r="BK421"/>
  <c r="BK403"/>
  <c r="BK368"/>
  <c r="BK352"/>
  <c r="J339"/>
  <c r="J321"/>
  <c r="J285"/>
  <c r="BK258"/>
  <c r="J226"/>
  <c r="J202"/>
  <c r="BK181"/>
  <c r="BK165"/>
  <c r="J145"/>
  <c r="BK122"/>
  <c r="J786"/>
  <c r="BK769"/>
  <c r="J731"/>
  <c r="J691"/>
  <c r="J665"/>
  <c r="J632"/>
  <c r="J596"/>
  <c r="J553"/>
  <c r="J527"/>
  <c r="BK503"/>
  <c r="BK476"/>
  <c r="J440"/>
  <c r="BK404"/>
  <c r="BK376"/>
  <c r="J336"/>
  <c r="J307"/>
  <c r="BK285"/>
  <c r="BK257"/>
  <c r="J225"/>
  <c r="J196"/>
  <c r="J160"/>
  <c r="BK125"/>
  <c r="BK779"/>
  <c r="BK730"/>
  <c r="BK699"/>
  <c r="BK671"/>
  <c r="BK646"/>
  <c r="BK615"/>
  <c r="BK600"/>
  <c r="BK579"/>
  <c r="J540"/>
  <c r="J511"/>
  <c r="J479"/>
  <c r="BK442"/>
  <c r="J411"/>
  <c r="BK380"/>
  <c r="J352"/>
  <c r="BK320"/>
  <c r="J277"/>
  <c r="BK246"/>
  <c r="BK224"/>
  <c r="BK196"/>
  <c r="J174"/>
  <c r="BK151"/>
  <c r="J119"/>
  <c i="15" r="BK1643"/>
  <c r="J1581"/>
  <c r="BK1175"/>
  <c r="BK967"/>
  <c r="BK809"/>
  <c r="J656"/>
  <c r="J1467"/>
  <c r="J1074"/>
  <c r="J884"/>
  <c r="BK754"/>
  <c r="J173"/>
  <c r="J1358"/>
  <c r="BK1150"/>
  <c r="BK1039"/>
  <c r="BK806"/>
  <c r="J625"/>
  <c r="J1621"/>
  <c r="BK1198"/>
  <c r="BK1003"/>
  <c r="BK763"/>
  <c r="BK625"/>
  <c r="BK137"/>
  <c i="16" r="J103"/>
  <c r="BK132"/>
  <c r="J142"/>
  <c r="J114"/>
  <c r="BK126"/>
  <c i="17" r="BK124"/>
  <c r="J117"/>
  <c r="BK117"/>
  <c r="BK96"/>
  <c r="BK95"/>
  <c i="19" r="BK289"/>
  <c r="J258"/>
  <c r="J230"/>
  <c r="BK196"/>
  <c r="BK175"/>
  <c r="BK151"/>
  <c r="BK101"/>
  <c r="BK269"/>
  <c r="J211"/>
  <c r="J180"/>
  <c r="J136"/>
  <c r="BK117"/>
  <c r="J284"/>
  <c r="BK255"/>
  <c r="J217"/>
  <c r="J188"/>
  <c r="J163"/>
  <c r="J130"/>
  <c r="J96"/>
  <c r="J242"/>
  <c r="BK211"/>
  <c r="BK153"/>
  <c r="J131"/>
  <c r="J97"/>
  <c i="20" r="BK179"/>
  <c r="J148"/>
  <c r="BK111"/>
  <c r="BK169"/>
  <c r="BK136"/>
  <c r="BK197"/>
  <c r="BK161"/>
  <c r="BK122"/>
  <c r="J183"/>
  <c r="BK140"/>
  <c i="21" r="BK161"/>
  <c r="BK101"/>
  <c i="2" r="BK170"/>
  <c r="J269"/>
  <c r="BK190"/>
  <c r="BK100"/>
  <c i="3" r="BK212"/>
  <c r="BK221"/>
  <c r="BK326"/>
  <c r="J121"/>
  <c i="4" r="BK331"/>
  <c r="J573"/>
  <c r="BK321"/>
  <c r="BK518"/>
  <c r="J187"/>
  <c r="BK541"/>
  <c r="J243"/>
  <c i="5" r="BK667"/>
  <c r="J323"/>
  <c r="BK762"/>
  <c r="BK554"/>
  <c r="J217"/>
  <c r="BK608"/>
  <c r="BK173"/>
  <c r="J747"/>
  <c r="BK511"/>
  <c r="BK262"/>
  <c r="BK112"/>
  <c i="6" r="BK1286"/>
  <c r="BK1105"/>
  <c r="J800"/>
  <c r="J404"/>
  <c r="J109"/>
  <c r="BK1337"/>
  <c r="BK1117"/>
  <c r="J809"/>
  <c r="BK397"/>
  <c r="BK1605"/>
  <c r="J1342"/>
  <c r="J1153"/>
  <c r="J774"/>
  <c r="BK253"/>
  <c r="BK1752"/>
  <c r="J1517"/>
  <c r="BK1272"/>
  <c r="J1055"/>
  <c r="J722"/>
  <c r="J253"/>
  <c i="7" r="BK2025"/>
  <c r="BK1859"/>
  <c r="BK1513"/>
  <c r="BK1317"/>
  <c r="BK1063"/>
  <c r="BK864"/>
  <c r="J729"/>
  <c r="BK265"/>
  <c r="J1550"/>
  <c r="J1397"/>
  <c r="J1200"/>
  <c r="BK947"/>
  <c r="J775"/>
  <c r="J348"/>
  <c r="J1770"/>
  <c r="BK1459"/>
  <c r="BK1278"/>
  <c r="J1079"/>
  <c r="BK902"/>
  <c r="BK456"/>
  <c r="J165"/>
  <c r="J1593"/>
  <c r="BK1423"/>
  <c r="J1195"/>
  <c r="BK1026"/>
  <c r="J760"/>
  <c r="J328"/>
  <c i="8" r="J356"/>
  <c r="J174"/>
  <c r="BK205"/>
  <c r="J348"/>
  <c r="J185"/>
  <c r="BK297"/>
  <c i="9" r="BK334"/>
  <c r="J147"/>
  <c r="J319"/>
  <c r="BK349"/>
  <c i="10" r="J889"/>
  <c r="J532"/>
  <c r="BK779"/>
  <c r="J325"/>
  <c r="BK798"/>
  <c r="BK402"/>
  <c r="BK725"/>
  <c i="11" r="BK278"/>
  <c r="BK257"/>
  <c r="BK221"/>
  <c r="BK195"/>
  <c r="BK154"/>
  <c r="BK118"/>
  <c r="J283"/>
  <c r="J248"/>
  <c r="J226"/>
  <c r="BK181"/>
  <c r="BK160"/>
  <c r="BK123"/>
  <c r="J296"/>
  <c r="BK263"/>
  <c r="J227"/>
  <c r="BK171"/>
  <c r="J150"/>
  <c r="J119"/>
  <c r="BK282"/>
  <c r="J258"/>
  <c r="BK234"/>
  <c r="J190"/>
  <c r="J156"/>
  <c r="J127"/>
  <c r="BK101"/>
  <c i="12" r="J169"/>
  <c r="BK146"/>
  <c r="BK115"/>
  <c r="J190"/>
  <c r="J144"/>
  <c r="BK105"/>
  <c r="J188"/>
  <c r="J153"/>
  <c r="J126"/>
  <c r="J98"/>
  <c r="BK185"/>
  <c r="J162"/>
  <c r="J116"/>
  <c i="13" r="J475"/>
  <c r="BK450"/>
  <c r="J425"/>
  <c r="BK381"/>
  <c r="J340"/>
  <c r="BK294"/>
  <c r="J260"/>
  <c r="BK231"/>
  <c r="BK203"/>
  <c r="BK172"/>
  <c r="J150"/>
  <c r="BK477"/>
  <c r="J443"/>
  <c r="J408"/>
  <c r="J382"/>
  <c r="BK356"/>
  <c r="BK316"/>
  <c r="J272"/>
  <c r="BK244"/>
  <c r="BK212"/>
  <c r="J187"/>
  <c r="BK141"/>
  <c r="J492"/>
  <c r="J473"/>
  <c r="BK435"/>
  <c r="J394"/>
  <c r="J344"/>
  <c r="J309"/>
  <c r="J269"/>
  <c r="J216"/>
  <c r="BK199"/>
  <c r="J184"/>
  <c r="BK169"/>
  <c r="J149"/>
  <c r="BK131"/>
  <c r="J488"/>
  <c r="J459"/>
  <c r="J431"/>
  <c r="BK404"/>
  <c r="J367"/>
  <c r="J338"/>
  <c r="J305"/>
  <c r="BK265"/>
  <c r="J235"/>
  <c r="BK194"/>
  <c r="BK160"/>
  <c r="J129"/>
  <c i="14" r="J780"/>
  <c r="BK747"/>
  <c r="BK729"/>
  <c r="BK696"/>
  <c r="BK664"/>
  <c r="BK630"/>
  <c r="BK602"/>
  <c r="J567"/>
  <c r="BK540"/>
  <c r="BK507"/>
  <c r="J474"/>
  <c r="BK448"/>
  <c r="BK412"/>
  <c r="BK377"/>
  <c r="J338"/>
  <c r="J310"/>
  <c r="J271"/>
  <c r="J247"/>
  <c r="J217"/>
  <c r="BK172"/>
  <c r="BK136"/>
  <c r="BK789"/>
  <c r="J767"/>
  <c r="J749"/>
  <c r="J710"/>
  <c r="BK627"/>
  <c r="J590"/>
  <c r="BK566"/>
  <c r="BK536"/>
  <c r="BK487"/>
  <c r="BK456"/>
  <c r="J423"/>
  <c r="BK387"/>
  <c r="J349"/>
  <c r="J334"/>
  <c r="BK300"/>
  <c r="BK281"/>
  <c r="BK235"/>
  <c r="BK201"/>
  <c r="BK168"/>
  <c r="J143"/>
  <c r="J109"/>
  <c r="BK770"/>
  <c r="BK733"/>
  <c r="BK693"/>
  <c r="J659"/>
  <c r="BK624"/>
  <c r="J589"/>
  <c r="J552"/>
  <c r="J525"/>
  <c r="BK501"/>
  <c r="BK468"/>
  <c r="BK433"/>
  <c r="BK400"/>
  <c r="BK372"/>
  <c r="BK337"/>
  <c r="BK306"/>
  <c r="J276"/>
  <c r="J238"/>
  <c r="BK204"/>
  <c r="BK174"/>
  <c r="BK142"/>
  <c r="BK95"/>
  <c r="BK731"/>
  <c r="BK706"/>
  <c r="BK681"/>
  <c r="BK647"/>
  <c r="BK629"/>
  <c r="BK597"/>
  <c r="BK571"/>
  <c r="BK537"/>
  <c r="BK502"/>
  <c r="J485"/>
  <c r="BK457"/>
  <c r="BK419"/>
  <c r="BK391"/>
  <c r="J358"/>
  <c r="BK335"/>
  <c r="J297"/>
  <c r="BK247"/>
  <c r="BK225"/>
  <c r="J191"/>
  <c r="BK164"/>
  <c r="J120"/>
  <c r="J107"/>
  <c i="15" r="BK1640"/>
  <c r="J1355"/>
  <c r="J1120"/>
  <c r="BK913"/>
  <c r="BK783"/>
  <c r="BK125"/>
  <c r="BK1195"/>
  <c r="BK1006"/>
  <c r="BK832"/>
  <c r="J646"/>
  <c r="BK1603"/>
  <c r="BK1315"/>
  <c r="BK1120"/>
  <c r="J879"/>
  <c r="BK745"/>
  <c r="BK533"/>
  <c r="J1425"/>
  <c r="BK1095"/>
  <c r="BK940"/>
  <c r="BK660"/>
  <c r="BK474"/>
  <c i="16" r="BK115"/>
  <c r="J136"/>
  <c r="J101"/>
  <c r="BK124"/>
  <c r="BK146"/>
  <c r="J118"/>
  <c i="17" r="BK108"/>
  <c r="BK119"/>
  <c r="J97"/>
  <c r="J99"/>
  <c i="19" r="BK284"/>
  <c r="J252"/>
  <c r="J225"/>
  <c r="BK195"/>
  <c r="BK167"/>
  <c r="J133"/>
  <c r="BK287"/>
  <c r="J259"/>
  <c r="J224"/>
  <c r="BK194"/>
  <c r="BK149"/>
  <c r="J120"/>
  <c r="BK99"/>
  <c r="BK275"/>
  <c r="BK238"/>
  <c r="BK213"/>
  <c r="J189"/>
  <c r="J165"/>
  <c r="BK131"/>
  <c r="J99"/>
  <c r="J244"/>
  <c r="J218"/>
  <c r="J169"/>
  <c r="BK124"/>
  <c r="J98"/>
  <c i="20" r="BK191"/>
  <c r="BK158"/>
  <c r="BK133"/>
  <c r="J110"/>
  <c r="J158"/>
  <c r="BK121"/>
  <c r="J193"/>
  <c r="BK164"/>
  <c r="BK200"/>
  <c r="J186"/>
  <c r="J147"/>
  <c i="21" r="BK119"/>
  <c r="J97"/>
  <c i="2" r="J204"/>
  <c i="1" r="AS72"/>
  <c i="3" r="J183"/>
  <c r="J249"/>
  <c r="BK299"/>
  <c r="J97"/>
  <c i="4" r="BK111"/>
  <c r="BK532"/>
  <c r="BK258"/>
  <c r="J482"/>
  <c r="BK155"/>
  <c r="BK547"/>
  <c r="J123"/>
  <c i="5" r="BK611"/>
  <c r="J291"/>
  <c r="BK747"/>
  <c r="J542"/>
  <c r="J209"/>
  <c r="J644"/>
  <c r="BK334"/>
  <c r="J133"/>
  <c r="J660"/>
  <c r="J502"/>
  <c r="J173"/>
  <c i="6" r="BK1362"/>
  <c r="BK1173"/>
  <c r="BK833"/>
  <c r="BK722"/>
  <c r="BK199"/>
  <c r="BK1375"/>
  <c r="BK1192"/>
  <c r="J854"/>
  <c r="BK705"/>
  <c r="J1634"/>
  <c r="J1357"/>
  <c r="J1163"/>
  <c r="J378"/>
  <c r="BK1782"/>
  <c r="J1746"/>
  <c r="J1291"/>
  <c r="BK1149"/>
  <c r="BK795"/>
  <c r="J346"/>
  <c i="7" r="J2039"/>
  <c r="J1991"/>
  <c r="BK1598"/>
  <c r="J1325"/>
  <c r="BK1106"/>
  <c r="J902"/>
  <c r="J789"/>
  <c r="BK395"/>
  <c r="J1844"/>
  <c r="J1556"/>
  <c r="BK1382"/>
  <c r="BK997"/>
  <c r="BK805"/>
  <c r="BK332"/>
  <c r="J1697"/>
  <c r="J1531"/>
  <c r="BK1243"/>
  <c r="BK1083"/>
  <c r="J858"/>
  <c r="J435"/>
  <c r="J1881"/>
  <c r="J1568"/>
  <c r="J1408"/>
  <c r="J1147"/>
  <c r="BK920"/>
  <c r="J442"/>
  <c r="BK312"/>
  <c i="8" r="J260"/>
  <c r="BK246"/>
  <c r="BK124"/>
  <c r="BK242"/>
  <c r="J317"/>
  <c i="9" r="BK339"/>
  <c r="J298"/>
  <c r="J325"/>
  <c r="J158"/>
  <c i="10" r="BK856"/>
  <c r="J340"/>
  <c r="BK823"/>
  <c r="BK580"/>
  <c r="BK108"/>
  <c r="J725"/>
  <c r="BK99"/>
  <c r="J146"/>
  <c i="11" r="BK279"/>
  <c r="J256"/>
  <c r="BK222"/>
  <c r="J196"/>
  <c r="BK166"/>
  <c r="J128"/>
  <c r="J282"/>
  <c r="J242"/>
  <c r="BK215"/>
  <c r="BK184"/>
  <c r="BK164"/>
  <c r="BK128"/>
  <c r="BK94"/>
  <c r="BK267"/>
  <c r="J229"/>
  <c r="BK197"/>
  <c r="J160"/>
  <c r="BK133"/>
  <c r="BK117"/>
  <c r="J250"/>
  <c r="J235"/>
  <c r="BK196"/>
  <c r="J161"/>
  <c r="J136"/>
  <c r="BK106"/>
  <c i="12" r="J174"/>
  <c r="BK144"/>
  <c r="BK116"/>
  <c r="J191"/>
  <c r="BK159"/>
  <c r="BK122"/>
  <c r="J193"/>
  <c r="J166"/>
  <c r="BK131"/>
  <c r="BK102"/>
  <c r="J186"/>
  <c r="J152"/>
  <c r="BK106"/>
  <c i="13" r="BK466"/>
  <c r="BK432"/>
  <c r="J393"/>
  <c r="BK364"/>
  <c r="BK326"/>
  <c r="J292"/>
  <c r="BK258"/>
  <c r="J230"/>
  <c r="BK177"/>
  <c r="BK157"/>
  <c r="J114"/>
  <c r="J451"/>
  <c r="BK415"/>
  <c r="BK393"/>
  <c r="J364"/>
  <c r="BK335"/>
  <c r="BK309"/>
  <c r="BK269"/>
  <c r="BK235"/>
  <c r="BK193"/>
  <c r="BK155"/>
  <c r="BK129"/>
  <c r="J491"/>
  <c r="J446"/>
  <c r="J412"/>
  <c r="BK369"/>
  <c r="BK327"/>
  <c r="BK296"/>
  <c r="BK251"/>
  <c r="J226"/>
  <c r="J159"/>
  <c r="J485"/>
  <c r="J474"/>
  <c r="BK442"/>
  <c r="J424"/>
  <c r="BK392"/>
  <c r="BK339"/>
  <c r="J322"/>
  <c r="BK292"/>
  <c r="J258"/>
  <c r="BK219"/>
  <c r="J180"/>
  <c r="BK152"/>
  <c r="J119"/>
  <c i="14" r="J765"/>
  <c r="BK738"/>
  <c r="J713"/>
  <c r="J684"/>
  <c r="BK652"/>
  <c r="J618"/>
  <c r="BK586"/>
  <c r="J560"/>
  <c r="BK526"/>
  <c r="J504"/>
  <c r="BK472"/>
  <c r="BK444"/>
  <c r="J400"/>
  <c r="BK359"/>
  <c r="BK327"/>
  <c r="J292"/>
  <c r="J264"/>
  <c r="BK234"/>
  <c r="BK206"/>
  <c r="BK155"/>
  <c r="J123"/>
  <c r="BK790"/>
  <c r="BK765"/>
  <c r="BK739"/>
  <c r="J698"/>
  <c r="J669"/>
  <c r="J643"/>
  <c r="J601"/>
  <c r="J580"/>
  <c r="J541"/>
  <c r="J475"/>
  <c r="J446"/>
  <c r="BK408"/>
  <c r="J370"/>
  <c r="J348"/>
  <c r="BK301"/>
  <c r="BK254"/>
  <c r="J204"/>
  <c r="BK167"/>
  <c r="J144"/>
  <c r="J121"/>
  <c r="BK784"/>
  <c r="BK749"/>
  <c r="J722"/>
  <c r="BK682"/>
  <c r="BK645"/>
  <c r="J616"/>
  <c r="J566"/>
  <c r="J532"/>
  <c r="J502"/>
  <c r="BK474"/>
  <c r="BK439"/>
  <c r="BK407"/>
  <c r="J378"/>
  <c r="BK358"/>
  <c r="BK319"/>
  <c r="J301"/>
  <c r="J251"/>
  <c r="J224"/>
  <c r="BK188"/>
  <c r="J156"/>
  <c r="BK113"/>
  <c r="J771"/>
  <c r="BK720"/>
  <c r="BK684"/>
  <c r="BK655"/>
  <c r="BK634"/>
  <c r="BK606"/>
  <c r="J581"/>
  <c r="J546"/>
  <c r="BK515"/>
  <c r="J483"/>
  <c r="BK458"/>
  <c r="J408"/>
  <c r="BK381"/>
  <c r="BK353"/>
  <c r="BK323"/>
  <c r="J283"/>
  <c r="J259"/>
  <c r="BK233"/>
  <c r="BK202"/>
  <c r="J176"/>
  <c r="J147"/>
  <c r="J124"/>
  <c r="BK101"/>
  <c i="15" r="J1631"/>
  <c r="BK1213"/>
  <c r="J1011"/>
  <c r="J838"/>
  <c r="BK637"/>
  <c r="J1591"/>
  <c r="J1085"/>
  <c r="J929"/>
  <c r="J783"/>
  <c r="BK157"/>
  <c r="J1420"/>
  <c r="BK1167"/>
  <c r="J967"/>
  <c r="BK801"/>
  <c r="BK630"/>
  <c r="J1044"/>
  <c r="BK884"/>
  <c r="BK671"/>
  <c r="BK469"/>
  <c i="16" r="BK113"/>
  <c r="J131"/>
  <c r="J144"/>
  <c r="J113"/>
  <c r="J127"/>
  <c r="BK98"/>
  <c i="17" r="J94"/>
  <c r="J98"/>
  <c r="J124"/>
  <c i="18" r="BK96"/>
  <c i="19" r="J282"/>
  <c r="J250"/>
  <c r="BK228"/>
  <c r="BK199"/>
  <c r="J171"/>
  <c r="BK130"/>
  <c r="J280"/>
  <c r="J253"/>
  <c r="J213"/>
  <c r="J193"/>
  <c r="J140"/>
  <c r="J113"/>
  <c r="J283"/>
  <c r="J254"/>
  <c r="BK223"/>
  <c r="J196"/>
  <c r="J166"/>
  <c r="J142"/>
  <c r="J117"/>
  <c r="BK249"/>
  <c r="BK229"/>
  <c r="J195"/>
  <c r="BK160"/>
  <c r="BK120"/>
  <c i="20" r="J203"/>
  <c r="J181"/>
  <c r="BK146"/>
  <c r="J112"/>
  <c r="J176"/>
  <c r="J137"/>
  <c r="BK109"/>
  <c r="J169"/>
  <c r="J135"/>
  <c r="J195"/>
  <c r="J131"/>
  <c i="21" r="BK174"/>
  <c r="J109"/>
  <c i="8" l="1" r="T340"/>
  <c r="P340"/>
  <c r="R340"/>
  <c i="2" r="T274"/>
  <c r="P141"/>
  <c r="T228"/>
  <c i="3" r="P96"/>
  <c r="R147"/>
  <c r="BK234"/>
  <c r="J234"/>
  <c r="J67"/>
  <c r="T278"/>
  <c r="BK289"/>
  <c r="J289"/>
  <c r="J71"/>
  <c i="4" r="P93"/>
  <c r="R257"/>
  <c r="T526"/>
  <c i="5" r="R102"/>
  <c r="R172"/>
  <c r="R322"/>
  <c r="T470"/>
  <c r="T510"/>
  <c r="R518"/>
  <c r="T566"/>
  <c r="BK610"/>
  <c r="J610"/>
  <c r="J74"/>
  <c r="R651"/>
  <c r="P721"/>
  <c i="6" r="R108"/>
  <c r="BK184"/>
  <c r="J184"/>
  <c r="J66"/>
  <c r="P370"/>
  <c r="T739"/>
  <c r="T803"/>
  <c r="T832"/>
  <c r="T845"/>
  <c r="BK871"/>
  <c r="J871"/>
  <c r="J74"/>
  <c r="R1099"/>
  <c r="T1148"/>
  <c r="BK1227"/>
  <c r="J1227"/>
  <c r="J77"/>
  <c r="BK1336"/>
  <c r="J1336"/>
  <c r="J78"/>
  <c r="T1369"/>
  <c r="BK1516"/>
  <c r="J1516"/>
  <c r="J80"/>
  <c r="P1562"/>
  <c r="P1745"/>
  <c i="7" r="T111"/>
  <c r="T189"/>
  <c r="P406"/>
  <c r="P770"/>
  <c r="BK830"/>
  <c r="J830"/>
  <c r="J72"/>
  <c r="BK857"/>
  <c r="J857"/>
  <c r="J73"/>
  <c r="BK1028"/>
  <c r="J1028"/>
  <c r="J74"/>
  <c r="BK1062"/>
  <c r="J1062"/>
  <c r="J75"/>
  <c r="BK1100"/>
  <c r="J1100"/>
  <c r="J76"/>
  <c r="T1100"/>
  <c r="R1130"/>
  <c r="T1250"/>
  <c r="R1308"/>
  <c r="R1434"/>
  <c r="R1567"/>
  <c r="P1600"/>
  <c r="T1757"/>
  <c r="T1805"/>
  <c r="BK1880"/>
  <c r="J1880"/>
  <c r="J85"/>
  <c r="T1990"/>
  <c i="8" r="BK100"/>
  <c r="J100"/>
  <c r="J65"/>
  <c r="P123"/>
  <c r="BK178"/>
  <c r="J178"/>
  <c r="J67"/>
  <c r="R220"/>
  <c r="P245"/>
  <c r="P299"/>
  <c r="T311"/>
  <c r="T319"/>
  <c i="9" r="BK98"/>
  <c r="T123"/>
  <c r="BK248"/>
  <c r="J248"/>
  <c r="J70"/>
  <c r="P310"/>
  <c r="T318"/>
  <c r="BK327"/>
  <c r="J327"/>
  <c r="J73"/>
  <c i="10" r="BK98"/>
  <c r="T127"/>
  <c r="P709"/>
  <c r="R762"/>
  <c r="P781"/>
  <c r="T891"/>
  <c i="11" r="P93"/>
  <c r="T135"/>
  <c r="P165"/>
  <c r="T201"/>
  <c r="T228"/>
  <c r="R285"/>
  <c i="12" r="T91"/>
  <c r="R104"/>
  <c r="P107"/>
  <c r="T134"/>
  <c r="R167"/>
  <c i="13" r="T112"/>
  <c r="R130"/>
  <c r="T146"/>
  <c r="T178"/>
  <c r="T205"/>
  <c r="BK223"/>
  <c r="J223"/>
  <c r="J70"/>
  <c r="T227"/>
  <c r="T274"/>
  <c r="P293"/>
  <c r="T310"/>
  <c r="BK315"/>
  <c r="J315"/>
  <c r="J75"/>
  <c r="T332"/>
  <c r="T347"/>
  <c r="P360"/>
  <c r="P371"/>
  <c r="P388"/>
  <c r="T405"/>
  <c r="T420"/>
  <c r="BK436"/>
  <c r="J436"/>
  <c r="J83"/>
  <c r="T467"/>
  <c r="T487"/>
  <c r="T490"/>
  <c i="14" r="BK565"/>
  <c r="J565"/>
  <c r="J68"/>
  <c r="BK707"/>
  <c r="J707"/>
  <c r="J69"/>
  <c r="BK746"/>
  <c r="J746"/>
  <c r="J70"/>
  <c r="BK782"/>
  <c r="J782"/>
  <c r="J71"/>
  <c i="15" r="P108"/>
  <c r="P107"/>
  <c r="R580"/>
  <c r="T619"/>
  <c r="R632"/>
  <c r="P670"/>
  <c r="P808"/>
  <c r="R822"/>
  <c r="T1005"/>
  <c r="T1174"/>
  <c r="P1197"/>
  <c r="P1300"/>
  <c r="R1357"/>
  <c r="P1469"/>
  <c r="T1590"/>
  <c r="P1624"/>
  <c r="P1623"/>
  <c i="16" r="T97"/>
  <c r="BK128"/>
  <c r="J128"/>
  <c r="J69"/>
  <c r="BK135"/>
  <c r="J135"/>
  <c r="J71"/>
  <c r="BK143"/>
  <c r="J143"/>
  <c r="J72"/>
  <c i="17" r="P93"/>
  <c r="P92"/>
  <c i="1" r="AU74"/>
  <c i="18" r="R93"/>
  <c r="R92"/>
  <c i="19" r="T95"/>
  <c r="P216"/>
  <c r="P281"/>
  <c i="2" r="R141"/>
  <c r="R98"/>
  <c r="R97"/>
  <c r="R228"/>
  <c i="3" r="T96"/>
  <c r="BK147"/>
  <c r="T234"/>
  <c r="BK278"/>
  <c r="J278"/>
  <c r="J69"/>
  <c r="T289"/>
  <c r="T288"/>
  <c i="4" r="BK93"/>
  <c r="J93"/>
  <c r="J65"/>
  <c r="T257"/>
  <c r="BK526"/>
  <c r="J526"/>
  <c r="J67"/>
  <c i="5" r="BK102"/>
  <c r="J102"/>
  <c r="J65"/>
  <c r="T172"/>
  <c r="BK322"/>
  <c r="J322"/>
  <c r="J67"/>
  <c r="P470"/>
  <c r="R510"/>
  <c r="BK518"/>
  <c r="J518"/>
  <c r="J72"/>
  <c r="R566"/>
  <c r="R610"/>
  <c r="T651"/>
  <c r="BK721"/>
  <c r="J721"/>
  <c r="J76"/>
  <c i="6" r="P108"/>
  <c r="R184"/>
  <c r="T370"/>
  <c r="P739"/>
  <c r="P803"/>
  <c r="BK832"/>
  <c r="J832"/>
  <c r="J72"/>
  <c r="BK845"/>
  <c r="J845"/>
  <c r="J73"/>
  <c r="P871"/>
  <c r="P1099"/>
  <c r="R1148"/>
  <c r="R1227"/>
  <c r="R1336"/>
  <c r="P1369"/>
  <c r="T1516"/>
  <c r="BK1562"/>
  <c r="J1562"/>
  <c r="J81"/>
  <c r="R1745"/>
  <c i="7" r="P111"/>
  <c r="P189"/>
  <c r="BK394"/>
  <c r="J394"/>
  <c r="J67"/>
  <c r="T406"/>
  <c r="BK770"/>
  <c r="J770"/>
  <c r="J69"/>
  <c r="P830"/>
  <c r="P857"/>
  <c r="R1028"/>
  <c r="R1062"/>
  <c r="BK1130"/>
  <c r="J1130"/>
  <c r="J77"/>
  <c r="P1250"/>
  <c r="T1308"/>
  <c r="BK1434"/>
  <c r="J1434"/>
  <c r="J80"/>
  <c r="BK1567"/>
  <c r="J1567"/>
  <c r="J81"/>
  <c r="R1600"/>
  <c r="BK1757"/>
  <c r="J1757"/>
  <c r="J83"/>
  <c r="BK1805"/>
  <c r="J1805"/>
  <c r="J84"/>
  <c r="R1880"/>
  <c r="R1990"/>
  <c i="8" r="R100"/>
  <c r="R123"/>
  <c r="R178"/>
  <c r="P220"/>
  <c r="T245"/>
  <c r="T244"/>
  <c r="T299"/>
  <c r="R311"/>
  <c r="R319"/>
  <c i="9" r="T98"/>
  <c r="T97"/>
  <c r="P123"/>
  <c r="T248"/>
  <c r="R310"/>
  <c r="BK318"/>
  <c r="J318"/>
  <c r="J72"/>
  <c r="P327"/>
  <c i="10" r="P127"/>
  <c r="R709"/>
  <c r="T762"/>
  <c r="BK781"/>
  <c r="J781"/>
  <c r="J71"/>
  <c r="P891"/>
  <c i="11" r="R93"/>
  <c r="BK135"/>
  <c r="J135"/>
  <c r="J65"/>
  <c r="T165"/>
  <c r="P201"/>
  <c r="P228"/>
  <c r="P285"/>
  <c i="12" r="P91"/>
  <c r="BK104"/>
  <c r="J104"/>
  <c r="J65"/>
  <c r="T107"/>
  <c r="R134"/>
  <c r="BK167"/>
  <c r="J167"/>
  <c r="J68"/>
  <c i="13" r="BK109"/>
  <c r="J109"/>
  <c r="J64"/>
  <c r="R109"/>
  <c r="BK112"/>
  <c r="J112"/>
  <c r="J65"/>
  <c r="T130"/>
  <c r="BK146"/>
  <c r="J146"/>
  <c r="J67"/>
  <c r="P178"/>
  <c r="BK205"/>
  <c r="J205"/>
  <c r="J69"/>
  <c r="T223"/>
  <c r="R227"/>
  <c r="BK274"/>
  <c r="J274"/>
  <c r="J72"/>
  <c r="BK293"/>
  <c r="J293"/>
  <c r="J73"/>
  <c r="BK310"/>
  <c r="J310"/>
  <c r="J74"/>
  <c r="T315"/>
  <c r="P332"/>
  <c r="BK347"/>
  <c r="J347"/>
  <c r="J77"/>
  <c r="R360"/>
  <c r="T371"/>
  <c r="R388"/>
  <c r="P405"/>
  <c r="P420"/>
  <c r="R436"/>
  <c r="BK467"/>
  <c r="J467"/>
  <c r="J84"/>
  <c r="BK487"/>
  <c r="J487"/>
  <c r="J85"/>
  <c r="P490"/>
  <c i="14" r="P94"/>
  <c r="T94"/>
  <c r="T192"/>
  <c r="T438"/>
  <c r="T509"/>
  <c r="T565"/>
  <c r="T707"/>
  <c r="T746"/>
  <c r="R782"/>
  <c i="15" r="BK108"/>
  <c r="J108"/>
  <c r="J65"/>
  <c r="BK580"/>
  <c r="J580"/>
  <c r="J69"/>
  <c r="R619"/>
  <c r="P632"/>
  <c r="T670"/>
  <c r="T808"/>
  <c r="P822"/>
  <c r="BK1005"/>
  <c r="J1005"/>
  <c r="J75"/>
  <c r="BK1174"/>
  <c r="J1174"/>
  <c r="J76"/>
  <c r="BK1197"/>
  <c r="J1197"/>
  <c r="J77"/>
  <c r="BK1300"/>
  <c r="J1300"/>
  <c r="J78"/>
  <c r="BK1357"/>
  <c r="J1357"/>
  <c r="J79"/>
  <c r="T1469"/>
  <c r="BK1590"/>
  <c r="J1590"/>
  <c r="J81"/>
  <c r="R1624"/>
  <c r="R1623"/>
  <c i="16" r="P97"/>
  <c r="P128"/>
  <c r="P135"/>
  <c r="T143"/>
  <c i="17" r="R93"/>
  <c r="R92"/>
  <c i="18" r="T93"/>
  <c r="T92"/>
  <c i="19" r="BK95"/>
  <c r="J95"/>
  <c r="J68"/>
  <c r="T216"/>
  <c r="T281"/>
  <c i="20" r="R104"/>
  <c r="BK113"/>
  <c r="J113"/>
  <c r="J71"/>
  <c r="R113"/>
  <c r="P134"/>
  <c r="BK144"/>
  <c r="J144"/>
  <c r="J73"/>
  <c r="T144"/>
  <c r="BK160"/>
  <c r="J160"/>
  <c r="J75"/>
  <c r="R160"/>
  <c r="R166"/>
  <c r="BK174"/>
  <c r="J174"/>
  <c r="J77"/>
  <c r="BK189"/>
  <c r="J189"/>
  <c r="J78"/>
  <c r="R189"/>
  <c i="21" r="BK92"/>
  <c r="J92"/>
  <c r="J65"/>
  <c r="T92"/>
  <c r="T91"/>
  <c r="P118"/>
  <c r="P117"/>
  <c i="2" r="BK141"/>
  <c r="J141"/>
  <c r="J67"/>
  <c r="P228"/>
  <c i="3" r="BK96"/>
  <c r="J96"/>
  <c r="J65"/>
  <c r="T147"/>
  <c r="P234"/>
  <c r="R278"/>
  <c r="P289"/>
  <c r="P288"/>
  <c i="4" r="T93"/>
  <c r="T92"/>
  <c r="T91"/>
  <c r="BK257"/>
  <c r="J257"/>
  <c r="J66"/>
  <c r="P526"/>
  <c i="5" r="P102"/>
  <c r="P172"/>
  <c r="P322"/>
  <c r="R470"/>
  <c r="P510"/>
  <c r="P518"/>
  <c r="P566"/>
  <c r="P610"/>
  <c r="P651"/>
  <c r="R721"/>
  <c i="6" r="T108"/>
  <c r="P184"/>
  <c r="R370"/>
  <c r="R739"/>
  <c r="R803"/>
  <c r="R832"/>
  <c r="R845"/>
  <c r="T871"/>
  <c r="BK1099"/>
  <c r="J1099"/>
  <c r="J75"/>
  <c r="BK1148"/>
  <c r="J1148"/>
  <c r="J76"/>
  <c r="P1227"/>
  <c r="P1336"/>
  <c r="R1369"/>
  <c r="P1516"/>
  <c r="R1562"/>
  <c r="BK1745"/>
  <c r="J1745"/>
  <c r="J83"/>
  <c i="7" r="R111"/>
  <c r="R189"/>
  <c r="R394"/>
  <c r="T394"/>
  <c r="BK406"/>
  <c r="J406"/>
  <c r="J68"/>
  <c r="R770"/>
  <c r="T830"/>
  <c r="R857"/>
  <c r="T1028"/>
  <c r="P1062"/>
  <c r="P1100"/>
  <c r="P1130"/>
  <c r="BK1250"/>
  <c r="J1250"/>
  <c r="J78"/>
  <c r="BK1308"/>
  <c r="J1308"/>
  <c r="J79"/>
  <c r="P1434"/>
  <c r="P1567"/>
  <c r="T1600"/>
  <c r="P1757"/>
  <c r="R1805"/>
  <c r="P1880"/>
  <c r="P1990"/>
  <c i="8" r="T100"/>
  <c r="BK123"/>
  <c r="J123"/>
  <c r="J66"/>
  <c r="T178"/>
  <c r="BK220"/>
  <c r="J220"/>
  <c r="J68"/>
  <c r="R245"/>
  <c r="R299"/>
  <c r="BK311"/>
  <c r="J311"/>
  <c r="J73"/>
  <c r="BK319"/>
  <c r="J319"/>
  <c r="J74"/>
  <c i="9" r="R98"/>
  <c r="R97"/>
  <c r="BK123"/>
  <c r="J123"/>
  <c r="J69"/>
  <c r="R248"/>
  <c r="BK310"/>
  <c r="J310"/>
  <c r="J71"/>
  <c r="P318"/>
  <c r="R327"/>
  <c i="10" r="R98"/>
  <c r="T98"/>
  <c r="BK127"/>
  <c r="J127"/>
  <c r="J66"/>
  <c r="T709"/>
  <c r="P762"/>
  <c r="P761"/>
  <c r="R781"/>
  <c r="R891"/>
  <c i="11" r="BK93"/>
  <c r="J93"/>
  <c r="J64"/>
  <c r="R135"/>
  <c r="R165"/>
  <c r="BK201"/>
  <c r="J201"/>
  <c r="J67"/>
  <c r="BK228"/>
  <c r="J228"/>
  <c r="J68"/>
  <c r="BK285"/>
  <c r="J285"/>
  <c r="J69"/>
  <c i="12" r="R91"/>
  <c r="T104"/>
  <c r="BK107"/>
  <c r="J107"/>
  <c r="J66"/>
  <c r="BK134"/>
  <c r="J134"/>
  <c r="J67"/>
  <c r="T167"/>
  <c i="13" r="P109"/>
  <c r="R112"/>
  <c r="P130"/>
  <c r="P146"/>
  <c r="R178"/>
  <c r="R205"/>
  <c r="P223"/>
  <c r="P227"/>
  <c r="R274"/>
  <c r="R293"/>
  <c r="R310"/>
  <c r="P315"/>
  <c r="R332"/>
  <c r="R347"/>
  <c r="T360"/>
  <c r="R371"/>
  <c r="BK388"/>
  <c r="J388"/>
  <c r="J80"/>
  <c r="R405"/>
  <c r="BK420"/>
  <c r="J420"/>
  <c r="J82"/>
  <c r="T436"/>
  <c r="R467"/>
  <c r="P487"/>
  <c r="BK490"/>
  <c r="J490"/>
  <c r="J86"/>
  <c i="14" r="BK192"/>
  <c r="J192"/>
  <c r="J65"/>
  <c r="R192"/>
  <c r="P438"/>
  <c r="BK509"/>
  <c r="J509"/>
  <c r="J67"/>
  <c r="P509"/>
  <c r="P565"/>
  <c r="P707"/>
  <c r="R746"/>
  <c r="P782"/>
  <c i="15" r="T108"/>
  <c r="T107"/>
  <c r="T580"/>
  <c r="P619"/>
  <c r="T632"/>
  <c r="BK670"/>
  <c r="J670"/>
  <c r="J72"/>
  <c r="BK808"/>
  <c r="J808"/>
  <c r="J73"/>
  <c r="BK822"/>
  <c r="R1005"/>
  <c r="R1174"/>
  <c r="R1197"/>
  <c r="T1300"/>
  <c r="P1357"/>
  <c r="R1469"/>
  <c r="P1590"/>
  <c r="BK1624"/>
  <c r="J1624"/>
  <c r="J83"/>
  <c i="16" r="BK97"/>
  <c r="J97"/>
  <c r="J68"/>
  <c r="T128"/>
  <c r="T135"/>
  <c r="R143"/>
  <c i="17" r="T93"/>
  <c r="T92"/>
  <c i="18" r="P93"/>
  <c r="P92"/>
  <c i="1" r="AU75"/>
  <c i="19" r="R95"/>
  <c r="BK216"/>
  <c r="J216"/>
  <c r="J69"/>
  <c r="R281"/>
  <c i="20" r="P104"/>
  <c r="BK108"/>
  <c r="J108"/>
  <c r="J70"/>
  <c r="R108"/>
  <c r="P113"/>
  <c r="BK134"/>
  <c r="J134"/>
  <c r="J72"/>
  <c r="T134"/>
  <c r="R144"/>
  <c r="P155"/>
  <c r="R155"/>
  <c r="T160"/>
  <c r="BK166"/>
  <c r="J166"/>
  <c r="J76"/>
  <c r="T166"/>
  <c r="T174"/>
  <c r="P189"/>
  <c i="21" r="P92"/>
  <c r="P91"/>
  <c r="P90"/>
  <c i="1" r="AU78"/>
  <c i="21" r="BK118"/>
  <c r="BK117"/>
  <c r="J117"/>
  <c r="J66"/>
  <c i="2" r="T141"/>
  <c r="T98"/>
  <c r="T97"/>
  <c r="BK228"/>
  <c r="J228"/>
  <c r="J68"/>
  <c i="3" r="R96"/>
  <c r="P147"/>
  <c r="R234"/>
  <c r="P278"/>
  <c r="R289"/>
  <c r="R288"/>
  <c i="4" r="R93"/>
  <c r="R92"/>
  <c r="R91"/>
  <c r="P257"/>
  <c r="R526"/>
  <c i="5" r="T102"/>
  <c r="BK172"/>
  <c r="J172"/>
  <c r="J66"/>
  <c r="T322"/>
  <c r="BK470"/>
  <c r="J470"/>
  <c r="J68"/>
  <c r="BK510"/>
  <c r="J510"/>
  <c r="J71"/>
  <c r="T518"/>
  <c r="BK566"/>
  <c r="J566"/>
  <c r="J73"/>
  <c r="T610"/>
  <c r="BK651"/>
  <c r="J651"/>
  <c r="J75"/>
  <c r="T721"/>
  <c i="6" r="BK108"/>
  <c r="J108"/>
  <c r="J65"/>
  <c r="T184"/>
  <c r="BK370"/>
  <c r="J370"/>
  <c r="J67"/>
  <c r="BK739"/>
  <c r="J739"/>
  <c r="J68"/>
  <c r="BK803"/>
  <c r="J803"/>
  <c r="J71"/>
  <c r="P832"/>
  <c r="P845"/>
  <c r="R871"/>
  <c r="T1099"/>
  <c r="P1148"/>
  <c r="T1227"/>
  <c r="T1336"/>
  <c r="BK1369"/>
  <c r="J1369"/>
  <c r="J79"/>
  <c r="R1516"/>
  <c r="T1562"/>
  <c r="T1745"/>
  <c i="7" r="BK111"/>
  <c r="J111"/>
  <c r="J65"/>
  <c r="BK189"/>
  <c r="J189"/>
  <c r="J66"/>
  <c r="P394"/>
  <c r="R406"/>
  <c r="T770"/>
  <c r="R830"/>
  <c r="T857"/>
  <c r="P1028"/>
  <c r="T1062"/>
  <c r="R1100"/>
  <c r="T1130"/>
  <c r="R1250"/>
  <c r="P1308"/>
  <c r="T1434"/>
  <c r="T1567"/>
  <c r="BK1600"/>
  <c r="J1600"/>
  <c r="J82"/>
  <c r="R1757"/>
  <c r="P1805"/>
  <c r="T1880"/>
  <c r="BK1990"/>
  <c r="J1990"/>
  <c r="J86"/>
  <c i="8" r="P100"/>
  <c r="T123"/>
  <c r="P178"/>
  <c r="T220"/>
  <c r="BK245"/>
  <c r="J245"/>
  <c r="J71"/>
  <c r="BK299"/>
  <c r="J299"/>
  <c r="J72"/>
  <c r="P311"/>
  <c r="P319"/>
  <c i="9" r="P98"/>
  <c r="P97"/>
  <c r="R123"/>
  <c r="R122"/>
  <c r="P248"/>
  <c r="T310"/>
  <c r="R318"/>
  <c r="T327"/>
  <c i="10" r="P98"/>
  <c r="P97"/>
  <c r="P96"/>
  <c i="1" r="AU64"/>
  <c i="10" r="R127"/>
  <c r="BK709"/>
  <c r="J709"/>
  <c r="J67"/>
  <c r="BK762"/>
  <c r="J762"/>
  <c r="J70"/>
  <c r="T781"/>
  <c r="BK891"/>
  <c r="J891"/>
  <c r="J72"/>
  <c i="11" r="T93"/>
  <c r="P135"/>
  <c r="BK165"/>
  <c r="J165"/>
  <c r="J66"/>
  <c r="R201"/>
  <c r="R228"/>
  <c r="T285"/>
  <c i="12" r="BK91"/>
  <c r="J91"/>
  <c r="J64"/>
  <c r="P104"/>
  <c r="R107"/>
  <c r="P134"/>
  <c r="P167"/>
  <c i="13" r="T109"/>
  <c r="P112"/>
  <c r="BK130"/>
  <c r="J130"/>
  <c r="J66"/>
  <c r="R146"/>
  <c r="BK178"/>
  <c r="J178"/>
  <c r="J68"/>
  <c r="P205"/>
  <c r="R223"/>
  <c r="BK227"/>
  <c r="J227"/>
  <c r="J71"/>
  <c r="P274"/>
  <c r="T293"/>
  <c r="P310"/>
  <c r="R315"/>
  <c r="BK332"/>
  <c r="J332"/>
  <c r="J76"/>
  <c r="P347"/>
  <c r="BK360"/>
  <c r="J360"/>
  <c r="J78"/>
  <c r="BK371"/>
  <c r="J371"/>
  <c r="J79"/>
  <c r="T388"/>
  <c r="BK405"/>
  <c r="J405"/>
  <c r="J81"/>
  <c r="R420"/>
  <c r="P436"/>
  <c r="P467"/>
  <c r="R487"/>
  <c r="R490"/>
  <c i="14" r="BK94"/>
  <c r="J94"/>
  <c r="J64"/>
  <c r="R94"/>
  <c r="P192"/>
  <c r="BK438"/>
  <c r="J438"/>
  <c r="J66"/>
  <c r="R438"/>
  <c r="R509"/>
  <c r="R565"/>
  <c r="R707"/>
  <c r="P746"/>
  <c r="T782"/>
  <c i="15" r="R108"/>
  <c r="R107"/>
  <c r="P580"/>
  <c r="BK619"/>
  <c r="J619"/>
  <c r="J70"/>
  <c r="BK632"/>
  <c r="J632"/>
  <c r="J71"/>
  <c r="R670"/>
  <c r="R808"/>
  <c r="T822"/>
  <c r="P1005"/>
  <c r="P1174"/>
  <c r="T1197"/>
  <c r="R1300"/>
  <c r="T1357"/>
  <c r="BK1469"/>
  <c r="J1469"/>
  <c r="J80"/>
  <c r="R1590"/>
  <c r="T1624"/>
  <c r="T1623"/>
  <c i="16" r="R97"/>
  <c r="R96"/>
  <c r="R128"/>
  <c r="R135"/>
  <c r="P143"/>
  <c i="17" r="BK93"/>
  <c r="J93"/>
  <c r="J68"/>
  <c i="18" r="BK93"/>
  <c r="J93"/>
  <c r="J68"/>
  <c i="19" r="P95"/>
  <c r="P94"/>
  <c i="1" r="AU76"/>
  <c i="19" r="R216"/>
  <c r="BK281"/>
  <c r="J281"/>
  <c r="J70"/>
  <c i="20" r="BK104"/>
  <c r="J104"/>
  <c r="J69"/>
  <c r="T104"/>
  <c r="P108"/>
  <c r="T108"/>
  <c r="T113"/>
  <c r="R134"/>
  <c r="P144"/>
  <c r="BK155"/>
  <c r="J155"/>
  <c r="J74"/>
  <c r="T155"/>
  <c r="P160"/>
  <c r="P166"/>
  <c r="P174"/>
  <c r="R174"/>
  <c r="T189"/>
  <c i="21" r="R92"/>
  <c r="R91"/>
  <c r="R118"/>
  <c r="R117"/>
  <c r="T118"/>
  <c r="T117"/>
  <c i="2" r="BK99"/>
  <c r="J99"/>
  <c r="J65"/>
  <c r="BK133"/>
  <c r="J133"/>
  <c r="J66"/>
  <c r="BK303"/>
  <c r="J303"/>
  <c r="J74"/>
  <c i="8" r="BK241"/>
  <c r="J241"/>
  <c r="J69"/>
  <c i="9" r="BK363"/>
  <c r="J363"/>
  <c r="J74"/>
  <c i="10" r="BK758"/>
  <c r="J758"/>
  <c r="J68"/>
  <c r="BK971"/>
  <c r="J971"/>
  <c r="J73"/>
  <c r="BK976"/>
  <c r="J976"/>
  <c r="J74"/>
  <c i="15" r="BK570"/>
  <c r="J570"/>
  <c r="J66"/>
  <c r="BK576"/>
  <c r="J576"/>
  <c r="J67"/>
  <c i="16" r="BK133"/>
  <c r="J133"/>
  <c r="J70"/>
  <c i="2" r="BK271"/>
  <c r="J271"/>
  <c r="J69"/>
  <c r="BK275"/>
  <c r="J275"/>
  <c r="J71"/>
  <c r="BK279"/>
  <c r="J279"/>
  <c r="J72"/>
  <c i="3" r="BK262"/>
  <c r="J262"/>
  <c r="J68"/>
  <c i="5" r="BK822"/>
  <c r="J822"/>
  <c r="J78"/>
  <c i="7" r="BK826"/>
  <c r="J826"/>
  <c r="J70"/>
  <c i="3" r="BK328"/>
  <c r="J328"/>
  <c r="J72"/>
  <c i="5" r="BK761"/>
  <c r="J761"/>
  <c r="J77"/>
  <c i="6" r="BK1781"/>
  <c r="J1781"/>
  <c r="J84"/>
  <c i="11" r="BK295"/>
  <c r="J295"/>
  <c r="J70"/>
  <c i="15" r="BK1646"/>
  <c r="J1646"/>
  <c r="J84"/>
  <c i="2" r="BK297"/>
  <c r="J297"/>
  <c r="J73"/>
  <c r="BK305"/>
  <c r="J305"/>
  <c r="J75"/>
  <c i="4" r="BK586"/>
  <c r="J586"/>
  <c r="J68"/>
  <c r="BK589"/>
  <c r="J589"/>
  <c r="J69"/>
  <c i="5" r="BK506"/>
  <c r="J506"/>
  <c r="J69"/>
  <c i="6" r="BK799"/>
  <c r="J799"/>
  <c r="J69"/>
  <c r="BK1636"/>
  <c r="J1636"/>
  <c r="J82"/>
  <c i="7" r="BK2038"/>
  <c r="J2038"/>
  <c r="J87"/>
  <c i="8" r="BK340"/>
  <c r="J340"/>
  <c r="J75"/>
  <c r="BK355"/>
  <c r="J355"/>
  <c r="J76"/>
  <c i="9" r="BK110"/>
  <c r="J110"/>
  <c r="J66"/>
  <c r="BK119"/>
  <c r="J119"/>
  <c r="J67"/>
  <c i="21" r="BK189"/>
  <c r="J189"/>
  <c r="J68"/>
  <c r="F59"/>
  <c r="BE93"/>
  <c r="BE119"/>
  <c r="BE174"/>
  <c r="BE187"/>
  <c r="E78"/>
  <c r="J87"/>
  <c r="BE109"/>
  <c r="BE140"/>
  <c r="BE161"/>
  <c r="BE113"/>
  <c r="BE190"/>
  <c r="J56"/>
  <c r="BE97"/>
  <c r="BE101"/>
  <c r="BE105"/>
  <c i="20" r="J60"/>
  <c r="J63"/>
  <c r="F99"/>
  <c r="BE114"/>
  <c r="BE120"/>
  <c r="BE125"/>
  <c r="BE127"/>
  <c r="BE131"/>
  <c r="BE138"/>
  <c r="BE142"/>
  <c r="BE145"/>
  <c r="BE153"/>
  <c r="BE158"/>
  <c r="BE159"/>
  <c r="BE164"/>
  <c r="BE165"/>
  <c r="BE167"/>
  <c r="BE168"/>
  <c r="BE172"/>
  <c r="BE175"/>
  <c r="BE176"/>
  <c r="BE179"/>
  <c r="BE180"/>
  <c r="BE187"/>
  <c r="BE192"/>
  <c r="BE195"/>
  <c r="BE196"/>
  <c r="BE199"/>
  <c r="E52"/>
  <c r="F62"/>
  <c r="J98"/>
  <c r="BE107"/>
  <c r="BE109"/>
  <c r="BE110"/>
  <c r="BE111"/>
  <c r="BE112"/>
  <c r="BE126"/>
  <c r="BE132"/>
  <c r="BE136"/>
  <c r="BE137"/>
  <c r="BE146"/>
  <c r="BE147"/>
  <c r="BE148"/>
  <c r="BE149"/>
  <c r="BE150"/>
  <c r="BE156"/>
  <c r="BE157"/>
  <c r="BE162"/>
  <c r="BE170"/>
  <c r="BE178"/>
  <c r="BE181"/>
  <c r="BE185"/>
  <c r="BE198"/>
  <c r="BE202"/>
  <c r="BE203"/>
  <c r="BE116"/>
  <c r="BE117"/>
  <c r="BE118"/>
  <c r="BE122"/>
  <c r="BE130"/>
  <c r="BE133"/>
  <c r="BE140"/>
  <c r="BE141"/>
  <c r="BE152"/>
  <c r="BE154"/>
  <c r="BE171"/>
  <c r="BE184"/>
  <c r="BE186"/>
  <c r="BE188"/>
  <c r="BE190"/>
  <c r="BE191"/>
  <c r="BE194"/>
  <c r="BE197"/>
  <c r="BE105"/>
  <c r="BE106"/>
  <c r="BE115"/>
  <c r="BE119"/>
  <c r="BE121"/>
  <c r="BE123"/>
  <c r="BE124"/>
  <c r="BE128"/>
  <c r="BE129"/>
  <c r="BE135"/>
  <c r="BE139"/>
  <c r="BE143"/>
  <c r="BE151"/>
  <c r="BE161"/>
  <c r="BE163"/>
  <c r="BE169"/>
  <c r="BE173"/>
  <c r="BE177"/>
  <c r="BE182"/>
  <c r="BE183"/>
  <c r="BE193"/>
  <c r="BE200"/>
  <c r="BE201"/>
  <c i="19" r="E80"/>
  <c r="F91"/>
  <c r="BE96"/>
  <c r="BE99"/>
  <c r="BE105"/>
  <c r="BE106"/>
  <c r="BE116"/>
  <c r="BE121"/>
  <c r="BE122"/>
  <c r="BE123"/>
  <c r="BE128"/>
  <c r="BE130"/>
  <c r="BE132"/>
  <c r="BE135"/>
  <c r="BE142"/>
  <c r="BE147"/>
  <c r="BE158"/>
  <c r="BE161"/>
  <c r="BE166"/>
  <c r="BE169"/>
  <c r="BE174"/>
  <c r="BE177"/>
  <c r="BE178"/>
  <c r="BE183"/>
  <c r="BE185"/>
  <c r="BE186"/>
  <c r="BE190"/>
  <c r="BE194"/>
  <c r="BE196"/>
  <c r="BE198"/>
  <c r="BE204"/>
  <c r="BE212"/>
  <c r="BE213"/>
  <c r="BE219"/>
  <c r="BE223"/>
  <c r="BE231"/>
  <c r="BE232"/>
  <c r="BE235"/>
  <c r="BE236"/>
  <c r="BE237"/>
  <c r="BE253"/>
  <c r="BE254"/>
  <c r="BE257"/>
  <c r="BE259"/>
  <c r="BE265"/>
  <c r="BE266"/>
  <c r="BE270"/>
  <c r="BE273"/>
  <c r="BE274"/>
  <c r="BE278"/>
  <c r="BE280"/>
  <c r="BE284"/>
  <c r="BE285"/>
  <c r="J60"/>
  <c r="J63"/>
  <c r="J90"/>
  <c r="BE97"/>
  <c r="BE101"/>
  <c r="BE108"/>
  <c r="BE109"/>
  <c r="BE111"/>
  <c r="BE112"/>
  <c r="BE114"/>
  <c r="BE117"/>
  <c r="BE119"/>
  <c r="BE120"/>
  <c r="BE133"/>
  <c r="BE134"/>
  <c r="BE136"/>
  <c r="BE137"/>
  <c r="BE144"/>
  <c r="BE145"/>
  <c r="BE149"/>
  <c r="BE153"/>
  <c r="BE154"/>
  <c r="BE155"/>
  <c r="BE170"/>
  <c r="BE179"/>
  <c r="BE180"/>
  <c r="BE181"/>
  <c r="BE189"/>
  <c r="BE193"/>
  <c r="BE199"/>
  <c r="BE200"/>
  <c r="BE202"/>
  <c r="BE205"/>
  <c r="BE206"/>
  <c r="BE209"/>
  <c r="BE210"/>
  <c r="BE211"/>
  <c r="BE218"/>
  <c r="BE220"/>
  <c r="BE224"/>
  <c r="BE228"/>
  <c r="BE230"/>
  <c r="BE234"/>
  <c r="BE238"/>
  <c r="BE242"/>
  <c r="BE245"/>
  <c r="BE248"/>
  <c r="BE250"/>
  <c r="BE251"/>
  <c r="BE258"/>
  <c r="BE263"/>
  <c r="BE264"/>
  <c r="BE267"/>
  <c r="BE268"/>
  <c r="BE271"/>
  <c r="BE272"/>
  <c r="BE276"/>
  <c r="BE277"/>
  <c r="BE287"/>
  <c r="BE289"/>
  <c r="BE290"/>
  <c r="BE100"/>
  <c r="BE104"/>
  <c r="BE115"/>
  <c r="BE124"/>
  <c r="BE126"/>
  <c r="BE129"/>
  <c r="BE141"/>
  <c r="BE146"/>
  <c r="BE150"/>
  <c r="BE151"/>
  <c r="BE152"/>
  <c r="BE162"/>
  <c r="BE163"/>
  <c r="BE167"/>
  <c r="BE171"/>
  <c r="BE172"/>
  <c r="BE173"/>
  <c r="BE188"/>
  <c r="BE191"/>
  <c r="BE195"/>
  <c r="BE203"/>
  <c r="BE208"/>
  <c r="BE221"/>
  <c r="BE222"/>
  <c r="BE225"/>
  <c r="BE226"/>
  <c r="BE227"/>
  <c r="BE229"/>
  <c r="BE239"/>
  <c r="BE241"/>
  <c r="BE243"/>
  <c r="BE244"/>
  <c r="BE246"/>
  <c r="BE249"/>
  <c r="BE255"/>
  <c r="BE256"/>
  <c r="BE260"/>
  <c r="BE261"/>
  <c r="BE262"/>
  <c r="BE275"/>
  <c r="BE283"/>
  <c r="BE286"/>
  <c r="F62"/>
  <c r="BE98"/>
  <c r="BE102"/>
  <c r="BE103"/>
  <c r="BE107"/>
  <c r="BE110"/>
  <c r="BE113"/>
  <c r="BE118"/>
  <c r="BE125"/>
  <c r="BE127"/>
  <c r="BE131"/>
  <c r="BE138"/>
  <c r="BE139"/>
  <c r="BE140"/>
  <c r="BE143"/>
  <c r="BE148"/>
  <c r="BE156"/>
  <c r="BE157"/>
  <c r="BE159"/>
  <c r="BE160"/>
  <c r="BE164"/>
  <c r="BE165"/>
  <c r="BE168"/>
  <c r="BE175"/>
  <c r="BE176"/>
  <c r="BE182"/>
  <c r="BE184"/>
  <c r="BE187"/>
  <c r="BE192"/>
  <c r="BE197"/>
  <c r="BE201"/>
  <c r="BE207"/>
  <c r="BE214"/>
  <c r="BE215"/>
  <c r="BE217"/>
  <c r="BE233"/>
  <c r="BE240"/>
  <c r="BE247"/>
  <c r="BE252"/>
  <c r="BE269"/>
  <c r="BE279"/>
  <c r="BE282"/>
  <c r="BE288"/>
  <c i="18" r="F89"/>
  <c r="BE94"/>
  <c r="BE95"/>
  <c r="BE97"/>
  <c r="J63"/>
  <c r="J86"/>
  <c r="E52"/>
  <c r="BE96"/>
  <c i="17" r="F62"/>
  <c r="J63"/>
  <c r="J86"/>
  <c r="F89"/>
  <c r="BE97"/>
  <c r="BE103"/>
  <c r="BE109"/>
  <c r="BE112"/>
  <c r="BE115"/>
  <c r="BE117"/>
  <c r="BE118"/>
  <c r="BE123"/>
  <c r="J88"/>
  <c r="BE99"/>
  <c r="BE102"/>
  <c r="BE107"/>
  <c r="BE120"/>
  <c r="E78"/>
  <c r="BE95"/>
  <c r="BE96"/>
  <c r="BE101"/>
  <c r="BE104"/>
  <c r="BE105"/>
  <c r="BE106"/>
  <c r="BE108"/>
  <c r="BE121"/>
  <c r="BE122"/>
  <c r="BE124"/>
  <c r="BE94"/>
  <c r="BE98"/>
  <c r="BE100"/>
  <c r="BE110"/>
  <c r="BE111"/>
  <c r="BE113"/>
  <c r="BE114"/>
  <c r="BE116"/>
  <c r="BE119"/>
  <c i="15" r="J822"/>
  <c r="J74"/>
  <c i="16" r="F63"/>
  <c r="J90"/>
  <c r="BE99"/>
  <c r="BE100"/>
  <c r="BE109"/>
  <c r="BE112"/>
  <c r="BE123"/>
  <c r="BE124"/>
  <c r="BE125"/>
  <c r="BE138"/>
  <c r="BE140"/>
  <c i="15" r="BK107"/>
  <c r="J107"/>
  <c r="J64"/>
  <c i="16" r="E52"/>
  <c r="J62"/>
  <c r="J93"/>
  <c r="BE101"/>
  <c r="BE102"/>
  <c r="BE103"/>
  <c r="BE105"/>
  <c r="BE111"/>
  <c r="BE118"/>
  <c r="BE131"/>
  <c r="BE137"/>
  <c r="BE104"/>
  <c r="BE108"/>
  <c r="BE113"/>
  <c r="BE114"/>
  <c r="BE115"/>
  <c r="BE116"/>
  <c r="BE117"/>
  <c r="BE119"/>
  <c r="BE120"/>
  <c r="BE121"/>
  <c r="BE126"/>
  <c r="BE127"/>
  <c r="BE141"/>
  <c r="BE142"/>
  <c r="BE144"/>
  <c r="BE147"/>
  <c r="BE148"/>
  <c r="F62"/>
  <c r="BE98"/>
  <c r="BE106"/>
  <c r="BE107"/>
  <c r="BE110"/>
  <c r="BE122"/>
  <c r="BE129"/>
  <c r="BE130"/>
  <c r="BE132"/>
  <c r="BE134"/>
  <c r="BE136"/>
  <c r="BE139"/>
  <c r="BE145"/>
  <c r="BE146"/>
  <c i="15" r="J56"/>
  <c r="E94"/>
  <c r="F103"/>
  <c r="BE109"/>
  <c r="BE273"/>
  <c r="BE515"/>
  <c r="BE637"/>
  <c r="BE651"/>
  <c r="BE664"/>
  <c r="BE739"/>
  <c r="BE775"/>
  <c r="BE796"/>
  <c r="BE806"/>
  <c r="BE815"/>
  <c r="BE820"/>
  <c r="BE828"/>
  <c r="BE838"/>
  <c r="BE848"/>
  <c r="BE856"/>
  <c r="BE866"/>
  <c r="BE874"/>
  <c r="BE890"/>
  <c r="BE908"/>
  <c r="BE924"/>
  <c r="BE962"/>
  <c r="BE972"/>
  <c r="BE1120"/>
  <c r="BE1150"/>
  <c r="BE1156"/>
  <c r="BE1167"/>
  <c r="BE1172"/>
  <c r="BE1208"/>
  <c r="BE1223"/>
  <c r="BE1335"/>
  <c r="BE1358"/>
  <c r="BE1420"/>
  <c r="BE1425"/>
  <c r="BE1430"/>
  <c r="BE1436"/>
  <c r="BE1591"/>
  <c r="BE1597"/>
  <c r="BE1625"/>
  <c i="14" r="BK93"/>
  <c r="J93"/>
  <c i="15" r="BE464"/>
  <c r="BE543"/>
  <c r="BE555"/>
  <c r="BE586"/>
  <c r="BE671"/>
  <c r="BE713"/>
  <c r="BE727"/>
  <c r="BE754"/>
  <c r="BE783"/>
  <c r="BE809"/>
  <c r="BE832"/>
  <c r="BE843"/>
  <c r="BE895"/>
  <c r="BE940"/>
  <c r="BE945"/>
  <c r="BE956"/>
  <c r="BE976"/>
  <c r="BE1003"/>
  <c r="BE1006"/>
  <c r="BE1011"/>
  <c r="BE1020"/>
  <c r="BE1024"/>
  <c r="BE1029"/>
  <c r="BE1059"/>
  <c r="BE1104"/>
  <c r="BE1109"/>
  <c r="BE1175"/>
  <c r="BE1185"/>
  <c r="BE1190"/>
  <c r="BE1203"/>
  <c r="BE1293"/>
  <c r="BE1323"/>
  <c r="BE1621"/>
  <c r="J103"/>
  <c r="BE125"/>
  <c r="BE173"/>
  <c r="BE370"/>
  <c r="BE469"/>
  <c r="BE538"/>
  <c r="BE560"/>
  <c r="BE565"/>
  <c r="BE571"/>
  <c r="BE577"/>
  <c r="BE617"/>
  <c r="BE620"/>
  <c r="BE625"/>
  <c r="BE630"/>
  <c r="BE633"/>
  <c r="BE656"/>
  <c r="BE660"/>
  <c r="BE683"/>
  <c r="BE734"/>
  <c r="BE759"/>
  <c r="BE763"/>
  <c r="BE787"/>
  <c r="BE791"/>
  <c r="BE861"/>
  <c r="BE913"/>
  <c r="BE935"/>
  <c r="BE951"/>
  <c r="BE967"/>
  <c r="BE1015"/>
  <c r="BE1034"/>
  <c r="BE1039"/>
  <c r="BE1044"/>
  <c r="BE1095"/>
  <c r="BE1113"/>
  <c r="BE1126"/>
  <c r="BE1138"/>
  <c r="BE1144"/>
  <c r="BE1163"/>
  <c r="BE1198"/>
  <c r="BE1213"/>
  <c r="BE1218"/>
  <c r="BE1271"/>
  <c r="BE1298"/>
  <c r="BE1301"/>
  <c r="BE1343"/>
  <c r="BE1355"/>
  <c r="BE1389"/>
  <c r="BE1467"/>
  <c r="BE1470"/>
  <c r="BE1527"/>
  <c r="BE1616"/>
  <c r="BE137"/>
  <c r="BE157"/>
  <c r="BE185"/>
  <c r="BE474"/>
  <c r="BE533"/>
  <c r="BE550"/>
  <c r="BE581"/>
  <c r="BE641"/>
  <c r="BE646"/>
  <c r="BE668"/>
  <c r="BE720"/>
  <c r="BE745"/>
  <c r="BE750"/>
  <c r="BE801"/>
  <c r="BE823"/>
  <c r="BE879"/>
  <c r="BE884"/>
  <c r="BE903"/>
  <c r="BE919"/>
  <c r="BE929"/>
  <c r="BE986"/>
  <c r="BE1049"/>
  <c r="BE1054"/>
  <c r="BE1067"/>
  <c r="BE1074"/>
  <c r="BE1080"/>
  <c r="BE1085"/>
  <c r="BE1180"/>
  <c r="BE1195"/>
  <c r="BE1256"/>
  <c r="BE1315"/>
  <c r="BE1581"/>
  <c r="BE1603"/>
  <c r="BE1611"/>
  <c r="BE1628"/>
  <c r="BE1631"/>
  <c r="BE1634"/>
  <c r="BE1637"/>
  <c r="BE1640"/>
  <c r="BE1643"/>
  <c r="BE1647"/>
  <c i="14" r="E50"/>
  <c r="F58"/>
  <c r="BE98"/>
  <c r="BE109"/>
  <c r="BE112"/>
  <c r="BE116"/>
  <c r="BE121"/>
  <c r="BE122"/>
  <c r="BE127"/>
  <c r="BE131"/>
  <c r="BE136"/>
  <c r="BE142"/>
  <c r="BE144"/>
  <c r="BE149"/>
  <c r="BE155"/>
  <c r="BE159"/>
  <c r="BE168"/>
  <c r="BE172"/>
  <c r="BE179"/>
  <c r="BE186"/>
  <c r="BE194"/>
  <c r="BE204"/>
  <c r="BE209"/>
  <c r="BE214"/>
  <c r="BE219"/>
  <c r="BE226"/>
  <c r="BE238"/>
  <c r="BE241"/>
  <c r="BE251"/>
  <c r="BE252"/>
  <c r="BE253"/>
  <c r="BE257"/>
  <c r="BE258"/>
  <c r="BE261"/>
  <c r="BE264"/>
  <c r="BE267"/>
  <c r="BE269"/>
  <c r="BE279"/>
  <c r="BE280"/>
  <c r="BE284"/>
  <c r="BE287"/>
  <c r="BE290"/>
  <c r="BE294"/>
  <c r="BE299"/>
  <c r="BE301"/>
  <c r="BE304"/>
  <c r="BE305"/>
  <c r="BE306"/>
  <c r="BE310"/>
  <c r="BE317"/>
  <c r="BE321"/>
  <c r="BE324"/>
  <c r="BE327"/>
  <c r="BE333"/>
  <c r="BE340"/>
  <c r="BE344"/>
  <c r="BE346"/>
  <c r="BE349"/>
  <c r="BE361"/>
  <c r="BE364"/>
  <c r="BE370"/>
  <c r="BE371"/>
  <c r="BE373"/>
  <c r="BE374"/>
  <c r="BE376"/>
  <c r="BE382"/>
  <c r="BE383"/>
  <c r="BE398"/>
  <c r="BE399"/>
  <c r="BE401"/>
  <c r="BE402"/>
  <c r="BE409"/>
  <c r="BE421"/>
  <c r="BE422"/>
  <c r="BE423"/>
  <c r="BE427"/>
  <c r="BE429"/>
  <c r="BE432"/>
  <c r="BE434"/>
  <c r="BE437"/>
  <c r="BE444"/>
  <c r="BE445"/>
  <c r="BE448"/>
  <c r="BE450"/>
  <c r="BE452"/>
  <c r="BE467"/>
  <c r="BE468"/>
  <c r="BE470"/>
  <c r="BE472"/>
  <c r="BE475"/>
  <c r="BE476"/>
  <c r="BE477"/>
  <c r="BE487"/>
  <c r="BE488"/>
  <c r="BE489"/>
  <c r="BE490"/>
  <c r="BE493"/>
  <c r="BE500"/>
  <c r="BE503"/>
  <c r="BE508"/>
  <c r="BE518"/>
  <c r="BE520"/>
  <c r="BE522"/>
  <c r="BE523"/>
  <c r="BE531"/>
  <c r="BE535"/>
  <c r="BE540"/>
  <c r="BE543"/>
  <c r="BE548"/>
  <c r="BE552"/>
  <c r="BE562"/>
  <c r="BE567"/>
  <c r="BE569"/>
  <c r="BE573"/>
  <c r="BE574"/>
  <c r="BE607"/>
  <c r="BE613"/>
  <c r="BE616"/>
  <c r="BE617"/>
  <c r="BE618"/>
  <c r="BE621"/>
  <c r="BE622"/>
  <c r="BE626"/>
  <c r="BE630"/>
  <c r="BE636"/>
  <c r="BE652"/>
  <c r="BE654"/>
  <c r="BE655"/>
  <c r="BE664"/>
  <c r="BE666"/>
  <c r="BE673"/>
  <c r="BE674"/>
  <c r="BE682"/>
  <c r="BE685"/>
  <c r="BE689"/>
  <c r="BE692"/>
  <c r="BE695"/>
  <c r="BE697"/>
  <c r="BE702"/>
  <c r="BE703"/>
  <c r="BE711"/>
  <c r="BE712"/>
  <c r="BE715"/>
  <c r="BE722"/>
  <c r="BE723"/>
  <c r="BE732"/>
  <c r="BE736"/>
  <c r="BE737"/>
  <c r="BE739"/>
  <c r="BE740"/>
  <c r="BE743"/>
  <c r="BE749"/>
  <c r="BE751"/>
  <c r="BE758"/>
  <c r="BE761"/>
  <c r="BE765"/>
  <c r="BE766"/>
  <c r="BE769"/>
  <c r="BE773"/>
  <c r="BE777"/>
  <c r="BE780"/>
  <c r="J58"/>
  <c r="BE96"/>
  <c r="BE100"/>
  <c r="BE102"/>
  <c r="BE105"/>
  <c r="BE108"/>
  <c r="BE114"/>
  <c r="BE119"/>
  <c r="BE120"/>
  <c r="BE123"/>
  <c r="BE126"/>
  <c r="BE130"/>
  <c r="BE134"/>
  <c r="BE138"/>
  <c r="BE140"/>
  <c r="BE143"/>
  <c r="BE147"/>
  <c r="BE150"/>
  <c r="BE151"/>
  <c r="BE154"/>
  <c r="BE158"/>
  <c r="BE162"/>
  <c r="BE165"/>
  <c r="BE175"/>
  <c r="BE177"/>
  <c r="BE180"/>
  <c r="BE184"/>
  <c r="BE190"/>
  <c r="BE201"/>
  <c r="BE205"/>
  <c r="BE206"/>
  <c r="BE207"/>
  <c r="BE210"/>
  <c r="BE212"/>
  <c r="BE213"/>
  <c r="BE215"/>
  <c r="BE216"/>
  <c r="BE218"/>
  <c r="BE221"/>
  <c r="BE234"/>
  <c r="BE240"/>
  <c r="BE242"/>
  <c r="BE246"/>
  <c r="BE247"/>
  <c r="BE249"/>
  <c r="BE254"/>
  <c r="BE255"/>
  <c r="BE260"/>
  <c r="BE265"/>
  <c r="BE270"/>
  <c r="BE271"/>
  <c r="BE278"/>
  <c r="BE281"/>
  <c r="BE282"/>
  <c r="BE286"/>
  <c r="BE288"/>
  <c r="BE291"/>
  <c r="BE293"/>
  <c r="BE312"/>
  <c r="BE313"/>
  <c r="BE320"/>
  <c r="BE325"/>
  <c r="BE326"/>
  <c r="BE331"/>
  <c r="BE332"/>
  <c r="BE338"/>
  <c r="BE339"/>
  <c r="BE342"/>
  <c r="BE345"/>
  <c r="BE350"/>
  <c r="BE352"/>
  <c r="BE354"/>
  <c r="BE359"/>
  <c r="BE362"/>
  <c r="BE367"/>
  <c r="BE380"/>
  <c r="BE384"/>
  <c r="BE387"/>
  <c r="BE389"/>
  <c r="BE391"/>
  <c r="BE406"/>
  <c r="BE408"/>
  <c r="BE411"/>
  <c r="BE412"/>
  <c r="BE415"/>
  <c r="BE418"/>
  <c r="BE420"/>
  <c r="BE424"/>
  <c r="BE425"/>
  <c r="BE435"/>
  <c r="BE436"/>
  <c r="BE446"/>
  <c r="BE449"/>
  <c r="BE456"/>
  <c r="BE461"/>
  <c r="BE465"/>
  <c r="BE469"/>
  <c r="BE473"/>
  <c r="BE486"/>
  <c r="BE492"/>
  <c r="BE495"/>
  <c r="BE506"/>
  <c r="BE514"/>
  <c r="BE516"/>
  <c r="BE527"/>
  <c r="BE536"/>
  <c r="BE537"/>
  <c r="BE545"/>
  <c r="BE550"/>
  <c r="BE556"/>
  <c r="BE559"/>
  <c r="BE560"/>
  <c r="BE563"/>
  <c r="BE566"/>
  <c r="BE568"/>
  <c r="BE570"/>
  <c r="BE571"/>
  <c r="BE575"/>
  <c r="BE580"/>
  <c r="BE581"/>
  <c r="BE583"/>
  <c r="BE584"/>
  <c r="BE588"/>
  <c r="BE589"/>
  <c r="BE590"/>
  <c r="BE592"/>
  <c r="BE597"/>
  <c r="BE599"/>
  <c r="BE600"/>
  <c r="BE603"/>
  <c r="BE604"/>
  <c r="BE608"/>
  <c r="BE609"/>
  <c r="BE611"/>
  <c r="BE612"/>
  <c r="BE625"/>
  <c r="BE629"/>
  <c r="BE641"/>
  <c r="BE642"/>
  <c r="BE643"/>
  <c r="BE646"/>
  <c r="BE653"/>
  <c r="BE661"/>
  <c r="BE663"/>
  <c r="BE665"/>
  <c r="BE670"/>
  <c r="BE676"/>
  <c r="BE679"/>
  <c r="BE683"/>
  <c r="BE688"/>
  <c r="BE696"/>
  <c r="BE698"/>
  <c r="BE701"/>
  <c r="BE705"/>
  <c r="BE710"/>
  <c r="BE713"/>
  <c r="BE714"/>
  <c r="BE717"/>
  <c r="BE719"/>
  <c r="BE720"/>
  <c r="BE734"/>
  <c r="BE735"/>
  <c r="BE738"/>
  <c r="BE750"/>
  <c r="BE752"/>
  <c r="BE753"/>
  <c r="BE757"/>
  <c r="BE759"/>
  <c r="BE763"/>
  <c r="BE764"/>
  <c r="BE771"/>
  <c r="BE776"/>
  <c r="BE786"/>
  <c r="J56"/>
  <c r="J59"/>
  <c r="BE101"/>
  <c r="BE104"/>
  <c r="BE107"/>
  <c r="BE113"/>
  <c r="BE117"/>
  <c r="BE125"/>
  <c r="BE133"/>
  <c r="BE135"/>
  <c r="BE139"/>
  <c r="BE141"/>
  <c r="BE152"/>
  <c r="BE157"/>
  <c r="BE161"/>
  <c r="BE163"/>
  <c r="BE170"/>
  <c r="BE171"/>
  <c r="BE176"/>
  <c r="BE178"/>
  <c r="BE187"/>
  <c r="BE191"/>
  <c r="BE197"/>
  <c r="BE198"/>
  <c r="BE202"/>
  <c r="BE208"/>
  <c r="BE211"/>
  <c r="BE217"/>
  <c r="BE220"/>
  <c r="BE224"/>
  <c r="BE228"/>
  <c r="BE229"/>
  <c r="BE231"/>
  <c r="BE233"/>
  <c r="BE236"/>
  <c r="BE239"/>
  <c r="BE243"/>
  <c r="BE244"/>
  <c r="BE250"/>
  <c r="BE256"/>
  <c r="BE259"/>
  <c r="BE263"/>
  <c r="BE266"/>
  <c r="BE272"/>
  <c r="BE274"/>
  <c r="BE277"/>
  <c r="BE292"/>
  <c r="BE297"/>
  <c r="BE302"/>
  <c r="BE303"/>
  <c r="BE308"/>
  <c r="BE309"/>
  <c r="BE311"/>
  <c r="BE315"/>
  <c r="BE316"/>
  <c r="BE319"/>
  <c r="BE322"/>
  <c r="BE328"/>
  <c r="BE329"/>
  <c r="BE334"/>
  <c r="BE337"/>
  <c r="BE353"/>
  <c r="BE358"/>
  <c r="BE363"/>
  <c r="BE372"/>
  <c r="BE375"/>
  <c r="BE377"/>
  <c r="BE379"/>
  <c r="BE381"/>
  <c r="BE388"/>
  <c r="BE390"/>
  <c r="BE394"/>
  <c r="BE400"/>
  <c r="BE410"/>
  <c r="BE417"/>
  <c r="BE419"/>
  <c r="BE426"/>
  <c r="BE439"/>
  <c r="BE440"/>
  <c r="BE442"/>
  <c r="BE443"/>
  <c r="BE451"/>
  <c r="BE453"/>
  <c r="BE454"/>
  <c r="BE455"/>
  <c r="BE458"/>
  <c r="BE459"/>
  <c r="BE460"/>
  <c r="BE463"/>
  <c r="BE464"/>
  <c r="BE471"/>
  <c r="BE474"/>
  <c r="BE479"/>
  <c r="BE483"/>
  <c r="BE485"/>
  <c r="BE494"/>
  <c r="BE496"/>
  <c r="BE498"/>
  <c r="BE501"/>
  <c r="BE504"/>
  <c r="BE505"/>
  <c r="BE507"/>
  <c r="BE510"/>
  <c r="BE512"/>
  <c r="BE513"/>
  <c r="BE515"/>
  <c r="BE521"/>
  <c r="BE524"/>
  <c r="BE525"/>
  <c r="BE528"/>
  <c r="BE534"/>
  <c r="BE539"/>
  <c r="BE542"/>
  <c r="BE544"/>
  <c r="BE546"/>
  <c r="BE551"/>
  <c r="BE554"/>
  <c r="BE555"/>
  <c r="BE558"/>
  <c r="BE561"/>
  <c r="BE564"/>
  <c r="BE576"/>
  <c r="BE579"/>
  <c r="BE586"/>
  <c r="BE587"/>
  <c r="BE591"/>
  <c r="BE598"/>
  <c r="BE602"/>
  <c r="BE605"/>
  <c r="BE606"/>
  <c r="BE610"/>
  <c r="BE614"/>
  <c r="BE615"/>
  <c r="BE619"/>
  <c r="BE624"/>
  <c r="BE628"/>
  <c r="BE632"/>
  <c r="BE633"/>
  <c r="BE634"/>
  <c r="BE635"/>
  <c r="BE637"/>
  <c r="BE638"/>
  <c r="BE645"/>
  <c r="BE650"/>
  <c r="BE657"/>
  <c r="BE662"/>
  <c r="BE668"/>
  <c r="BE671"/>
  <c r="BE675"/>
  <c r="BE680"/>
  <c r="BE684"/>
  <c r="BE687"/>
  <c r="BE693"/>
  <c r="BE694"/>
  <c r="BE700"/>
  <c r="BE704"/>
  <c r="BE718"/>
  <c r="BE725"/>
  <c r="BE728"/>
  <c r="BE729"/>
  <c r="BE730"/>
  <c r="BE733"/>
  <c r="BE741"/>
  <c r="BE744"/>
  <c r="BE745"/>
  <c r="BE747"/>
  <c r="BE754"/>
  <c r="BE756"/>
  <c r="BE760"/>
  <c r="BE772"/>
  <c r="BE775"/>
  <c r="BE779"/>
  <c r="BE781"/>
  <c r="BE783"/>
  <c r="BE788"/>
  <c r="BE789"/>
  <c r="BE790"/>
  <c r="BE791"/>
  <c r="F59"/>
  <c r="BE95"/>
  <c r="BE97"/>
  <c r="BE99"/>
  <c r="BE103"/>
  <c r="BE106"/>
  <c r="BE110"/>
  <c r="BE111"/>
  <c r="BE115"/>
  <c r="BE118"/>
  <c r="BE124"/>
  <c r="BE128"/>
  <c r="BE129"/>
  <c r="BE132"/>
  <c r="BE137"/>
  <c r="BE145"/>
  <c r="BE146"/>
  <c r="BE148"/>
  <c r="BE153"/>
  <c r="BE156"/>
  <c r="BE160"/>
  <c r="BE164"/>
  <c r="BE166"/>
  <c r="BE167"/>
  <c r="BE169"/>
  <c r="BE173"/>
  <c r="BE174"/>
  <c r="BE181"/>
  <c r="BE182"/>
  <c r="BE183"/>
  <c r="BE185"/>
  <c r="BE188"/>
  <c r="BE189"/>
  <c r="BE193"/>
  <c r="BE195"/>
  <c r="BE196"/>
  <c r="BE199"/>
  <c r="BE200"/>
  <c r="BE203"/>
  <c r="BE222"/>
  <c r="BE223"/>
  <c r="BE225"/>
  <c r="BE227"/>
  <c r="BE230"/>
  <c r="BE232"/>
  <c r="BE235"/>
  <c r="BE237"/>
  <c r="BE245"/>
  <c r="BE248"/>
  <c r="BE262"/>
  <c r="BE268"/>
  <c r="BE273"/>
  <c r="BE275"/>
  <c r="BE276"/>
  <c r="BE283"/>
  <c r="BE285"/>
  <c r="BE289"/>
  <c r="BE295"/>
  <c r="BE296"/>
  <c r="BE298"/>
  <c r="BE300"/>
  <c r="BE307"/>
  <c r="BE314"/>
  <c r="BE318"/>
  <c r="BE323"/>
  <c r="BE330"/>
  <c r="BE335"/>
  <c r="BE336"/>
  <c r="BE341"/>
  <c r="BE343"/>
  <c r="BE347"/>
  <c r="BE348"/>
  <c r="BE351"/>
  <c r="BE355"/>
  <c r="BE356"/>
  <c r="BE357"/>
  <c r="BE360"/>
  <c r="BE365"/>
  <c r="BE366"/>
  <c r="BE368"/>
  <c r="BE369"/>
  <c r="BE378"/>
  <c r="BE385"/>
  <c r="BE386"/>
  <c r="BE392"/>
  <c r="BE393"/>
  <c r="BE395"/>
  <c r="BE396"/>
  <c r="BE397"/>
  <c r="BE403"/>
  <c r="BE404"/>
  <c r="BE405"/>
  <c r="BE407"/>
  <c r="BE413"/>
  <c r="BE414"/>
  <c r="BE416"/>
  <c r="BE428"/>
  <c r="BE430"/>
  <c r="BE431"/>
  <c r="BE433"/>
  <c r="BE441"/>
  <c r="BE447"/>
  <c r="BE457"/>
  <c r="BE462"/>
  <c r="BE466"/>
  <c r="BE478"/>
  <c r="BE480"/>
  <c r="BE481"/>
  <c r="BE482"/>
  <c r="BE484"/>
  <c r="BE491"/>
  <c r="BE497"/>
  <c r="BE499"/>
  <c r="BE502"/>
  <c r="BE511"/>
  <c r="BE517"/>
  <c r="BE519"/>
  <c r="BE526"/>
  <c r="BE529"/>
  <c r="BE530"/>
  <c r="BE532"/>
  <c r="BE533"/>
  <c r="BE538"/>
  <c r="BE541"/>
  <c r="BE547"/>
  <c r="BE549"/>
  <c r="BE553"/>
  <c r="BE557"/>
  <c r="BE572"/>
  <c r="BE577"/>
  <c r="BE578"/>
  <c r="BE582"/>
  <c r="BE585"/>
  <c r="BE593"/>
  <c r="BE594"/>
  <c r="BE595"/>
  <c r="BE596"/>
  <c r="BE601"/>
  <c r="BE620"/>
  <c r="BE623"/>
  <c r="BE627"/>
  <c r="BE631"/>
  <c r="BE639"/>
  <c r="BE640"/>
  <c r="BE644"/>
  <c r="BE647"/>
  <c r="BE648"/>
  <c r="BE649"/>
  <c r="BE651"/>
  <c r="BE656"/>
  <c r="BE658"/>
  <c r="BE659"/>
  <c r="BE660"/>
  <c r="BE667"/>
  <c r="BE669"/>
  <c r="BE672"/>
  <c r="BE677"/>
  <c r="BE678"/>
  <c r="BE681"/>
  <c r="BE686"/>
  <c r="BE690"/>
  <c r="BE691"/>
  <c r="BE699"/>
  <c r="BE706"/>
  <c r="BE708"/>
  <c r="BE709"/>
  <c r="BE716"/>
  <c r="BE721"/>
  <c r="BE724"/>
  <c r="BE726"/>
  <c r="BE727"/>
  <c r="BE731"/>
  <c r="BE742"/>
  <c r="BE748"/>
  <c r="BE755"/>
  <c r="BE762"/>
  <c r="BE767"/>
  <c r="BE768"/>
  <c r="BE770"/>
  <c r="BE774"/>
  <c r="BE778"/>
  <c r="BE784"/>
  <c r="BE785"/>
  <c r="BE787"/>
  <c i="12" r="BK90"/>
  <c r="J90"/>
  <c i="13" r="E50"/>
  <c r="BE114"/>
  <c r="BE121"/>
  <c r="BE123"/>
  <c r="BE126"/>
  <c r="BE131"/>
  <c r="BE135"/>
  <c r="BE139"/>
  <c r="BE147"/>
  <c r="BE148"/>
  <c r="BE149"/>
  <c r="BE155"/>
  <c r="BE162"/>
  <c r="BE164"/>
  <c r="BE165"/>
  <c r="BE169"/>
  <c r="BE174"/>
  <c r="BE175"/>
  <c r="BE183"/>
  <c r="BE187"/>
  <c r="BE188"/>
  <c r="BE191"/>
  <c r="BE192"/>
  <c r="BE194"/>
  <c r="BE196"/>
  <c r="BE197"/>
  <c r="BE203"/>
  <c r="BE211"/>
  <c r="BE217"/>
  <c r="BE224"/>
  <c r="BE229"/>
  <c r="BE233"/>
  <c r="BE236"/>
  <c r="BE237"/>
  <c r="BE241"/>
  <c r="BE244"/>
  <c r="BE247"/>
  <c r="BE251"/>
  <c r="BE253"/>
  <c r="BE254"/>
  <c r="BE268"/>
  <c r="BE272"/>
  <c r="BE281"/>
  <c r="BE285"/>
  <c r="BE289"/>
  <c r="BE290"/>
  <c r="BE296"/>
  <c r="BE298"/>
  <c r="BE307"/>
  <c r="BE308"/>
  <c r="BE309"/>
  <c r="BE313"/>
  <c r="BE316"/>
  <c r="BE320"/>
  <c r="BE322"/>
  <c r="BE325"/>
  <c r="BE329"/>
  <c r="BE333"/>
  <c r="BE343"/>
  <c r="BE345"/>
  <c r="BE348"/>
  <c r="BE353"/>
  <c r="BE354"/>
  <c r="BE362"/>
  <c r="BE369"/>
  <c r="BE374"/>
  <c r="BE375"/>
  <c r="BE381"/>
  <c r="BE386"/>
  <c r="BE387"/>
  <c r="BE393"/>
  <c r="BE395"/>
  <c r="BE400"/>
  <c r="BE401"/>
  <c r="BE402"/>
  <c r="BE407"/>
  <c r="BE412"/>
  <c r="BE423"/>
  <c r="BE424"/>
  <c r="BE430"/>
  <c r="BE433"/>
  <c r="BE444"/>
  <c r="BE448"/>
  <c r="BE455"/>
  <c r="BE459"/>
  <c r="BE469"/>
  <c r="BE471"/>
  <c r="BE472"/>
  <c r="BE485"/>
  <c r="J59"/>
  <c r="F105"/>
  <c r="BE113"/>
  <c r="BE116"/>
  <c r="BE118"/>
  <c r="BE119"/>
  <c r="BE127"/>
  <c r="BE129"/>
  <c r="BE136"/>
  <c r="BE140"/>
  <c r="BE141"/>
  <c r="BE143"/>
  <c r="BE144"/>
  <c r="BE151"/>
  <c r="BE157"/>
  <c r="BE160"/>
  <c r="BE166"/>
  <c r="BE170"/>
  <c r="BE171"/>
  <c r="BE177"/>
  <c r="BE179"/>
  <c r="BE182"/>
  <c r="BE185"/>
  <c r="BE190"/>
  <c r="BE200"/>
  <c r="BE202"/>
  <c r="BE209"/>
  <c r="BE219"/>
  <c r="BE220"/>
  <c r="BE221"/>
  <c r="BE230"/>
  <c r="BE235"/>
  <c r="BE239"/>
  <c r="BE252"/>
  <c r="BE256"/>
  <c r="BE257"/>
  <c r="BE260"/>
  <c r="BE261"/>
  <c r="BE262"/>
  <c r="BE264"/>
  <c r="BE267"/>
  <c r="BE271"/>
  <c r="BE275"/>
  <c r="BE276"/>
  <c r="BE279"/>
  <c r="BE286"/>
  <c r="BE287"/>
  <c r="BE291"/>
  <c r="BE300"/>
  <c r="BE302"/>
  <c r="BE303"/>
  <c r="BE305"/>
  <c r="BE311"/>
  <c r="BE312"/>
  <c r="BE319"/>
  <c r="BE324"/>
  <c r="BE328"/>
  <c r="BE337"/>
  <c r="BE340"/>
  <c r="BE341"/>
  <c r="BE351"/>
  <c r="BE355"/>
  <c r="BE359"/>
  <c r="BE363"/>
  <c r="BE364"/>
  <c r="BE370"/>
  <c r="BE372"/>
  <c r="BE376"/>
  <c r="BE377"/>
  <c r="BE383"/>
  <c r="BE384"/>
  <c r="BE389"/>
  <c r="BE392"/>
  <c r="BE397"/>
  <c r="BE403"/>
  <c r="BE408"/>
  <c r="BE409"/>
  <c r="BE413"/>
  <c r="BE414"/>
  <c r="BE417"/>
  <c r="BE419"/>
  <c r="BE421"/>
  <c r="BE422"/>
  <c r="BE427"/>
  <c r="BE431"/>
  <c r="BE440"/>
  <c r="BE441"/>
  <c r="BE443"/>
  <c r="BE447"/>
  <c r="BE449"/>
  <c r="BE450"/>
  <c r="BE457"/>
  <c r="BE458"/>
  <c r="BE465"/>
  <c r="BE466"/>
  <c r="BE468"/>
  <c r="BE470"/>
  <c r="BE475"/>
  <c r="BE477"/>
  <c r="BE486"/>
  <c r="BE488"/>
  <c r="BE491"/>
  <c r="BE492"/>
  <c r="J56"/>
  <c r="BE117"/>
  <c r="BE120"/>
  <c r="BE134"/>
  <c r="BE142"/>
  <c r="BE150"/>
  <c r="BE153"/>
  <c r="BE156"/>
  <c r="BE159"/>
  <c r="BE161"/>
  <c r="BE163"/>
  <c r="BE167"/>
  <c r="BE168"/>
  <c r="BE172"/>
  <c r="BE176"/>
  <c r="BE180"/>
  <c r="BE181"/>
  <c r="BE195"/>
  <c r="BE198"/>
  <c r="BE199"/>
  <c r="BE201"/>
  <c r="BE208"/>
  <c r="BE213"/>
  <c r="BE216"/>
  <c r="BE226"/>
  <c r="BE228"/>
  <c r="BE232"/>
  <c r="BE240"/>
  <c r="BE242"/>
  <c r="BE245"/>
  <c r="BE248"/>
  <c r="BE249"/>
  <c r="BE258"/>
  <c r="BE259"/>
  <c r="BE270"/>
  <c r="BE277"/>
  <c r="BE280"/>
  <c r="BE282"/>
  <c r="BE284"/>
  <c r="BE292"/>
  <c r="BE294"/>
  <c r="BE295"/>
  <c r="BE297"/>
  <c r="BE304"/>
  <c r="BE306"/>
  <c r="BE318"/>
  <c r="BE323"/>
  <c r="BE326"/>
  <c r="BE327"/>
  <c r="BE331"/>
  <c r="BE338"/>
  <c r="BE339"/>
  <c r="BE342"/>
  <c r="BE346"/>
  <c r="BE352"/>
  <c r="BE358"/>
  <c r="BE361"/>
  <c r="BE367"/>
  <c r="BE373"/>
  <c r="BE379"/>
  <c r="BE380"/>
  <c r="BE385"/>
  <c r="BE391"/>
  <c r="BE404"/>
  <c r="BE406"/>
  <c r="BE418"/>
  <c r="BE425"/>
  <c r="BE426"/>
  <c r="BE428"/>
  <c r="BE432"/>
  <c r="BE435"/>
  <c r="BE437"/>
  <c r="BE438"/>
  <c r="BE439"/>
  <c r="BE454"/>
  <c r="BE456"/>
  <c r="BE460"/>
  <c r="BE461"/>
  <c r="BE462"/>
  <c r="BE464"/>
  <c r="BE474"/>
  <c r="BE478"/>
  <c r="BE479"/>
  <c r="BE481"/>
  <c r="BE482"/>
  <c r="BE110"/>
  <c r="BE111"/>
  <c r="BE115"/>
  <c r="BE122"/>
  <c r="BE124"/>
  <c r="BE125"/>
  <c r="BE128"/>
  <c r="BE132"/>
  <c r="BE133"/>
  <c r="BE137"/>
  <c r="BE138"/>
  <c r="BE145"/>
  <c r="BE152"/>
  <c r="BE154"/>
  <c r="BE158"/>
  <c r="BE173"/>
  <c r="BE184"/>
  <c r="BE186"/>
  <c r="BE189"/>
  <c r="BE193"/>
  <c r="BE204"/>
  <c r="BE206"/>
  <c r="BE210"/>
  <c r="BE212"/>
  <c r="BE214"/>
  <c r="BE215"/>
  <c r="BE218"/>
  <c r="BE222"/>
  <c r="BE225"/>
  <c r="BE231"/>
  <c r="BE234"/>
  <c r="BE238"/>
  <c r="BE243"/>
  <c r="BE246"/>
  <c r="BE250"/>
  <c r="BE255"/>
  <c r="BE263"/>
  <c r="BE265"/>
  <c r="BE266"/>
  <c r="BE269"/>
  <c r="BE273"/>
  <c r="BE278"/>
  <c r="BE283"/>
  <c r="BE288"/>
  <c r="BE299"/>
  <c r="BE301"/>
  <c r="BE314"/>
  <c r="BE317"/>
  <c r="BE321"/>
  <c r="BE330"/>
  <c r="BE334"/>
  <c r="BE335"/>
  <c r="BE336"/>
  <c r="BE344"/>
  <c r="BE349"/>
  <c r="BE350"/>
  <c r="BE356"/>
  <c r="BE357"/>
  <c r="BE365"/>
  <c r="BE366"/>
  <c r="BE368"/>
  <c r="BE378"/>
  <c r="BE382"/>
  <c r="BE390"/>
  <c r="BE394"/>
  <c r="BE396"/>
  <c r="BE398"/>
  <c r="BE399"/>
  <c r="BE410"/>
  <c r="BE411"/>
  <c r="BE415"/>
  <c r="BE416"/>
  <c r="BE429"/>
  <c r="BE434"/>
  <c r="BE442"/>
  <c r="BE445"/>
  <c r="BE446"/>
  <c r="BE451"/>
  <c r="BE452"/>
  <c r="BE453"/>
  <c r="BE463"/>
  <c r="BE473"/>
  <c r="BE476"/>
  <c r="BE480"/>
  <c r="BE483"/>
  <c r="BE484"/>
  <c r="BE489"/>
  <c i="12" r="F58"/>
  <c r="E78"/>
  <c r="F87"/>
  <c r="BE92"/>
  <c r="BE101"/>
  <c r="BE103"/>
  <c r="BE108"/>
  <c r="BE109"/>
  <c r="BE112"/>
  <c r="BE114"/>
  <c r="BE118"/>
  <c r="BE121"/>
  <c r="BE131"/>
  <c r="BE135"/>
  <c r="BE136"/>
  <c r="BE137"/>
  <c r="BE146"/>
  <c r="BE156"/>
  <c r="BE158"/>
  <c r="BE159"/>
  <c r="BE160"/>
  <c r="BE165"/>
  <c r="BE175"/>
  <c r="BE179"/>
  <c r="BE191"/>
  <c r="BE192"/>
  <c r="BE93"/>
  <c r="BE96"/>
  <c r="BE105"/>
  <c r="BE106"/>
  <c r="BE113"/>
  <c r="BE117"/>
  <c r="BE125"/>
  <c r="BE126"/>
  <c r="BE127"/>
  <c r="BE138"/>
  <c r="BE139"/>
  <c r="BE140"/>
  <c r="BE143"/>
  <c r="BE145"/>
  <c r="BE153"/>
  <c r="BE157"/>
  <c r="BE164"/>
  <c r="BE172"/>
  <c r="BE174"/>
  <c r="BE183"/>
  <c r="BE188"/>
  <c r="BE190"/>
  <c r="J58"/>
  <c r="J84"/>
  <c r="J87"/>
  <c r="BE97"/>
  <c r="BE110"/>
  <c r="BE111"/>
  <c r="BE115"/>
  <c r="BE116"/>
  <c r="BE119"/>
  <c r="BE124"/>
  <c r="BE128"/>
  <c r="BE129"/>
  <c r="BE130"/>
  <c r="BE133"/>
  <c r="BE141"/>
  <c r="BE144"/>
  <c r="BE147"/>
  <c r="BE148"/>
  <c r="BE149"/>
  <c r="BE150"/>
  <c r="BE155"/>
  <c r="BE161"/>
  <c r="BE162"/>
  <c r="BE163"/>
  <c r="BE166"/>
  <c r="BE168"/>
  <c r="BE169"/>
  <c r="BE173"/>
  <c r="BE176"/>
  <c r="BE177"/>
  <c r="BE184"/>
  <c r="BE187"/>
  <c r="BE193"/>
  <c r="BE194"/>
  <c r="BE196"/>
  <c r="BE94"/>
  <c r="BE95"/>
  <c r="BE98"/>
  <c r="BE99"/>
  <c r="BE100"/>
  <c r="BE102"/>
  <c r="BE120"/>
  <c r="BE122"/>
  <c r="BE123"/>
  <c r="BE132"/>
  <c r="BE142"/>
  <c r="BE151"/>
  <c r="BE152"/>
  <c r="BE154"/>
  <c r="BE170"/>
  <c r="BE171"/>
  <c r="BE178"/>
  <c r="BE180"/>
  <c r="BE181"/>
  <c r="BE182"/>
  <c r="BE185"/>
  <c r="BE186"/>
  <c r="BE189"/>
  <c r="BE195"/>
  <c r="BE197"/>
  <c i="11" r="J56"/>
  <c r="F59"/>
  <c r="BE94"/>
  <c r="BE99"/>
  <c r="BE108"/>
  <c r="BE120"/>
  <c r="BE121"/>
  <c r="BE128"/>
  <c r="BE129"/>
  <c r="BE132"/>
  <c r="BE133"/>
  <c r="BE137"/>
  <c r="BE138"/>
  <c r="BE142"/>
  <c r="BE143"/>
  <c r="BE150"/>
  <c r="BE151"/>
  <c r="BE152"/>
  <c r="BE153"/>
  <c r="BE154"/>
  <c r="BE155"/>
  <c r="BE164"/>
  <c r="BE167"/>
  <c r="BE168"/>
  <c r="BE169"/>
  <c r="BE171"/>
  <c r="BE179"/>
  <c r="BE187"/>
  <c r="BE188"/>
  <c r="BE194"/>
  <c r="BE197"/>
  <c r="BE200"/>
  <c r="BE207"/>
  <c r="BE210"/>
  <c r="BE213"/>
  <c r="BE215"/>
  <c r="BE216"/>
  <c r="BE222"/>
  <c r="BE223"/>
  <c r="BE227"/>
  <c r="BE229"/>
  <c r="BE230"/>
  <c r="BE237"/>
  <c r="BE239"/>
  <c r="BE240"/>
  <c r="BE241"/>
  <c r="BE254"/>
  <c r="BE255"/>
  <c r="BE256"/>
  <c r="BE258"/>
  <c r="BE259"/>
  <c r="BE263"/>
  <c r="BE271"/>
  <c r="BE276"/>
  <c r="BE283"/>
  <c r="BE288"/>
  <c r="BE292"/>
  <c r="BE293"/>
  <c r="E50"/>
  <c r="J58"/>
  <c r="F88"/>
  <c r="J89"/>
  <c r="BE96"/>
  <c r="BE97"/>
  <c r="BE105"/>
  <c r="BE107"/>
  <c r="BE110"/>
  <c r="BE118"/>
  <c r="BE126"/>
  <c r="BE127"/>
  <c r="BE134"/>
  <c r="BE140"/>
  <c r="BE147"/>
  <c r="BE161"/>
  <c r="BE163"/>
  <c r="BE173"/>
  <c r="BE177"/>
  <c r="BE181"/>
  <c r="BE183"/>
  <c r="BE185"/>
  <c r="BE189"/>
  <c r="BE191"/>
  <c r="BE195"/>
  <c r="BE198"/>
  <c r="BE199"/>
  <c r="BE206"/>
  <c r="BE217"/>
  <c r="BE221"/>
  <c r="BE225"/>
  <c r="BE233"/>
  <c r="BE235"/>
  <c r="BE238"/>
  <c r="BE242"/>
  <c r="BE243"/>
  <c r="BE247"/>
  <c r="BE251"/>
  <c r="BE257"/>
  <c r="BE264"/>
  <c r="BE268"/>
  <c r="BE270"/>
  <c r="BE274"/>
  <c r="BE277"/>
  <c r="BE278"/>
  <c r="BE280"/>
  <c r="BE281"/>
  <c r="BE290"/>
  <c r="BE294"/>
  <c i="10" r="J98"/>
  <c r="J65"/>
  <c i="11" r="BE98"/>
  <c r="BE101"/>
  <c r="BE102"/>
  <c r="BE103"/>
  <c r="BE109"/>
  <c r="BE113"/>
  <c r="BE116"/>
  <c r="BE117"/>
  <c r="BE119"/>
  <c r="BE124"/>
  <c r="BE125"/>
  <c r="BE130"/>
  <c r="BE136"/>
  <c r="BE139"/>
  <c r="BE145"/>
  <c r="BE146"/>
  <c r="BE156"/>
  <c r="BE158"/>
  <c r="BE166"/>
  <c r="BE176"/>
  <c r="BE178"/>
  <c r="BE182"/>
  <c r="BE190"/>
  <c r="BE192"/>
  <c r="BE193"/>
  <c r="BE196"/>
  <c r="BE202"/>
  <c r="BE203"/>
  <c r="BE204"/>
  <c r="BE205"/>
  <c r="BE208"/>
  <c r="BE211"/>
  <c r="BE212"/>
  <c r="BE218"/>
  <c r="BE219"/>
  <c r="BE220"/>
  <c r="BE236"/>
  <c r="BE244"/>
  <c r="BE245"/>
  <c r="BE246"/>
  <c r="BE248"/>
  <c r="BE249"/>
  <c r="BE252"/>
  <c r="BE260"/>
  <c r="BE261"/>
  <c r="BE262"/>
  <c r="BE267"/>
  <c r="BE272"/>
  <c r="BE275"/>
  <c r="BE279"/>
  <c r="BE286"/>
  <c r="BE287"/>
  <c r="BE291"/>
  <c r="BE95"/>
  <c r="BE100"/>
  <c r="BE104"/>
  <c r="BE106"/>
  <c r="BE111"/>
  <c r="BE112"/>
  <c r="BE114"/>
  <c r="BE115"/>
  <c r="BE122"/>
  <c r="BE123"/>
  <c r="BE131"/>
  <c r="BE141"/>
  <c r="BE144"/>
  <c r="BE148"/>
  <c r="BE149"/>
  <c r="BE157"/>
  <c r="BE159"/>
  <c r="BE160"/>
  <c r="BE162"/>
  <c r="BE170"/>
  <c r="BE172"/>
  <c r="BE174"/>
  <c r="BE175"/>
  <c r="BE180"/>
  <c r="BE184"/>
  <c r="BE186"/>
  <c r="BE209"/>
  <c r="BE214"/>
  <c r="BE224"/>
  <c r="BE226"/>
  <c r="BE231"/>
  <c r="BE232"/>
  <c r="BE234"/>
  <c r="BE250"/>
  <c r="BE253"/>
  <c r="BE265"/>
  <c r="BE266"/>
  <c r="BE269"/>
  <c r="BE273"/>
  <c r="BE282"/>
  <c r="BE284"/>
  <c r="BE289"/>
  <c r="BE296"/>
  <c i="9" r="J98"/>
  <c r="J65"/>
  <c i="10" r="J56"/>
  <c r="F59"/>
  <c r="BE99"/>
  <c r="BE152"/>
  <c r="BE189"/>
  <c r="BE221"/>
  <c r="BE229"/>
  <c r="BE325"/>
  <c r="BE340"/>
  <c r="BE371"/>
  <c r="BE484"/>
  <c r="BE580"/>
  <c r="BE608"/>
  <c r="BE710"/>
  <c r="BE759"/>
  <c r="BE779"/>
  <c r="BE889"/>
  <c r="BE928"/>
  <c r="J59"/>
  <c r="BE108"/>
  <c r="BE128"/>
  <c r="BE134"/>
  <c r="BE296"/>
  <c r="BE310"/>
  <c r="BE437"/>
  <c r="BE491"/>
  <c r="BE532"/>
  <c r="BE567"/>
  <c r="BE725"/>
  <c r="BE734"/>
  <c r="BE743"/>
  <c r="BE823"/>
  <c r="BE913"/>
  <c r="BE939"/>
  <c r="BE948"/>
  <c r="E50"/>
  <c r="BE140"/>
  <c r="BE675"/>
  <c r="BE719"/>
  <c r="BE782"/>
  <c r="BE790"/>
  <c r="BE798"/>
  <c r="BE807"/>
  <c r="BE856"/>
  <c r="BE972"/>
  <c r="BE977"/>
  <c r="BE117"/>
  <c r="BE146"/>
  <c r="BE402"/>
  <c r="BE472"/>
  <c r="BE478"/>
  <c r="BE594"/>
  <c r="BE749"/>
  <c r="BE763"/>
  <c r="BE771"/>
  <c r="BE812"/>
  <c r="BE817"/>
  <c r="BE892"/>
  <c r="BE969"/>
  <c i="8" r="BK99"/>
  <c r="J99"/>
  <c r="J64"/>
  <c i="9" r="J56"/>
  <c r="BE99"/>
  <c r="BE147"/>
  <c r="BE158"/>
  <c r="BE188"/>
  <c r="BE205"/>
  <c r="BE298"/>
  <c r="BE319"/>
  <c r="BE328"/>
  <c r="BE339"/>
  <c r="BE355"/>
  <c r="BE361"/>
  <c r="BE364"/>
  <c r="F59"/>
  <c r="J93"/>
  <c r="BE104"/>
  <c r="BE120"/>
  <c r="BE135"/>
  <c r="BE222"/>
  <c r="BE243"/>
  <c r="BE246"/>
  <c r="BE311"/>
  <c r="BE316"/>
  <c r="BE334"/>
  <c r="BE349"/>
  <c r="E50"/>
  <c r="BE124"/>
  <c r="BE257"/>
  <c r="BE308"/>
  <c r="BE111"/>
  <c r="BE169"/>
  <c r="BE180"/>
  <c r="BE239"/>
  <c r="BE249"/>
  <c r="BE265"/>
  <c r="BE276"/>
  <c r="BE287"/>
  <c r="BE325"/>
  <c r="BE344"/>
  <c i="8" r="J56"/>
  <c r="F59"/>
  <c r="BE124"/>
  <c r="BE142"/>
  <c r="BE174"/>
  <c r="BE179"/>
  <c r="BE185"/>
  <c r="BE191"/>
  <c r="BE216"/>
  <c r="BE225"/>
  <c r="BE242"/>
  <c r="BE246"/>
  <c r="BE305"/>
  <c r="BE317"/>
  <c r="BE348"/>
  <c r="J59"/>
  <c r="BE115"/>
  <c r="BE197"/>
  <c r="BE221"/>
  <c r="BE229"/>
  <c r="BE260"/>
  <c r="BE266"/>
  <c r="BE287"/>
  <c r="BE297"/>
  <c r="BE300"/>
  <c r="BE326"/>
  <c i="7" r="BK110"/>
  <c r="J110"/>
  <c r="J64"/>
  <c i="8" r="E50"/>
  <c r="BE154"/>
  <c r="BE164"/>
  <c r="BE292"/>
  <c r="BE309"/>
  <c r="BE320"/>
  <c r="BE332"/>
  <c r="BE101"/>
  <c r="BE108"/>
  <c r="BE119"/>
  <c r="BE130"/>
  <c r="BE205"/>
  <c r="BE211"/>
  <c r="BE233"/>
  <c r="BE283"/>
  <c r="BE312"/>
  <c r="BE338"/>
  <c r="BE341"/>
  <c r="BE356"/>
  <c i="7" r="F59"/>
  <c r="J103"/>
  <c r="BE112"/>
  <c r="BE127"/>
  <c r="BE190"/>
  <c r="BE207"/>
  <c r="BE253"/>
  <c r="BE348"/>
  <c r="BE385"/>
  <c r="BE395"/>
  <c r="BE456"/>
  <c r="BE742"/>
  <c r="BE760"/>
  <c r="BE771"/>
  <c r="BE801"/>
  <c r="BE813"/>
  <c r="BE827"/>
  <c r="BE831"/>
  <c r="BE858"/>
  <c r="BE870"/>
  <c r="BE881"/>
  <c r="BE888"/>
  <c r="BE895"/>
  <c r="BE955"/>
  <c r="BE963"/>
  <c r="BE985"/>
  <c r="BE989"/>
  <c r="BE1015"/>
  <c r="BE1034"/>
  <c r="BE1054"/>
  <c r="BE1075"/>
  <c r="BE1093"/>
  <c r="BE1101"/>
  <c r="BE1118"/>
  <c r="BE1147"/>
  <c r="BE1205"/>
  <c r="BE1248"/>
  <c r="BE1251"/>
  <c r="BE1256"/>
  <c r="BE1306"/>
  <c r="BE1317"/>
  <c r="BE1325"/>
  <c r="BE1331"/>
  <c r="BE1363"/>
  <c r="BE1391"/>
  <c r="BE1397"/>
  <c r="BE1455"/>
  <c r="BE1469"/>
  <c r="BE1491"/>
  <c r="BE1498"/>
  <c r="BE1550"/>
  <c r="BE1573"/>
  <c r="BE1611"/>
  <c r="BE1616"/>
  <c r="BE1697"/>
  <c r="BE1758"/>
  <c r="BE1794"/>
  <c r="BE1849"/>
  <c r="BE1859"/>
  <c r="J59"/>
  <c r="BE143"/>
  <c r="BE153"/>
  <c r="BE175"/>
  <c r="BE265"/>
  <c r="BE269"/>
  <c r="BE282"/>
  <c r="BE328"/>
  <c r="BE364"/>
  <c r="BE414"/>
  <c r="BE524"/>
  <c r="BE673"/>
  <c r="BE678"/>
  <c r="BE737"/>
  <c r="BE755"/>
  <c r="BE775"/>
  <c r="BE783"/>
  <c r="BE789"/>
  <c r="BE809"/>
  <c r="BE818"/>
  <c r="BE836"/>
  <c r="BE864"/>
  <c r="BE926"/>
  <c r="BE939"/>
  <c r="BE1021"/>
  <c r="BE1060"/>
  <c r="BE1063"/>
  <c r="BE1067"/>
  <c r="BE1088"/>
  <c r="BE1190"/>
  <c r="BE1195"/>
  <c r="BE1209"/>
  <c r="BE1229"/>
  <c r="BE1309"/>
  <c r="BE1321"/>
  <c r="BE1336"/>
  <c r="BE1373"/>
  <c r="BE1432"/>
  <c r="BE1435"/>
  <c r="BE1464"/>
  <c r="BE1483"/>
  <c r="BE1506"/>
  <c r="BE1556"/>
  <c r="BE1593"/>
  <c r="BE1601"/>
  <c r="BE1750"/>
  <c r="BE1803"/>
  <c r="BE1806"/>
  <c r="BE1854"/>
  <c r="BE1878"/>
  <c i="6" r="BK802"/>
  <c r="J802"/>
  <c r="J70"/>
  <c i="7" r="BE133"/>
  <c r="BE138"/>
  <c r="BE148"/>
  <c r="BE165"/>
  <c r="BE224"/>
  <c r="BE297"/>
  <c r="BE320"/>
  <c r="BE400"/>
  <c r="BE407"/>
  <c r="BE428"/>
  <c r="BE435"/>
  <c r="BE601"/>
  <c r="BE683"/>
  <c r="BE688"/>
  <c r="BE729"/>
  <c r="BE746"/>
  <c r="BE795"/>
  <c r="BE876"/>
  <c r="BE911"/>
  <c r="BE920"/>
  <c r="BE947"/>
  <c r="BE1039"/>
  <c r="BE1048"/>
  <c r="BE1071"/>
  <c r="BE1079"/>
  <c r="BE1106"/>
  <c r="BE1123"/>
  <c r="BE1218"/>
  <c r="BE1238"/>
  <c r="BE1243"/>
  <c r="BE1270"/>
  <c r="BE1278"/>
  <c r="BE1301"/>
  <c r="BE1313"/>
  <c r="BE1351"/>
  <c r="BE1387"/>
  <c r="BE1408"/>
  <c r="BE1413"/>
  <c r="BE1450"/>
  <c r="BE1478"/>
  <c r="BE1525"/>
  <c r="BE1531"/>
  <c r="BE1537"/>
  <c r="BE1565"/>
  <c r="BE1568"/>
  <c r="BE1578"/>
  <c r="BE1583"/>
  <c r="BE1598"/>
  <c r="BE1606"/>
  <c r="BE1621"/>
  <c r="BE1686"/>
  <c r="BE1770"/>
  <c r="BE1844"/>
  <c r="E50"/>
  <c r="BE157"/>
  <c r="BE185"/>
  <c r="BE241"/>
  <c r="BE312"/>
  <c r="BE332"/>
  <c r="BE344"/>
  <c r="BE356"/>
  <c r="BE370"/>
  <c r="BE376"/>
  <c r="BE442"/>
  <c r="BE765"/>
  <c r="BE779"/>
  <c r="BE805"/>
  <c r="BE822"/>
  <c r="BE855"/>
  <c r="BE902"/>
  <c r="BE931"/>
  <c r="BE971"/>
  <c r="BE978"/>
  <c r="BE997"/>
  <c r="BE1006"/>
  <c r="BE1010"/>
  <c r="BE1026"/>
  <c r="BE1029"/>
  <c r="BE1083"/>
  <c r="BE1098"/>
  <c r="BE1112"/>
  <c r="BE1129"/>
  <c r="BE1131"/>
  <c r="BE1200"/>
  <c r="BE1214"/>
  <c r="BE1297"/>
  <c r="BE1341"/>
  <c r="BE1382"/>
  <c r="BE1402"/>
  <c r="BE1423"/>
  <c r="BE1440"/>
  <c r="BE1445"/>
  <c r="BE1459"/>
  <c r="BE1474"/>
  <c r="BE1513"/>
  <c r="BE1543"/>
  <c r="BE1588"/>
  <c r="BE1626"/>
  <c r="BE1755"/>
  <c r="BE1778"/>
  <c r="BE1787"/>
  <c r="BE1825"/>
  <c r="BE1881"/>
  <c r="BE1976"/>
  <c r="BE1991"/>
  <c r="BE1997"/>
  <c r="BE2002"/>
  <c r="BE2012"/>
  <c r="BE2019"/>
  <c r="BE2025"/>
  <c r="BE2031"/>
  <c r="BE2036"/>
  <c r="BE2039"/>
  <c i="5" r="BK101"/>
  <c r="J101"/>
  <c r="J64"/>
  <c i="6" r="J56"/>
  <c r="BE109"/>
  <c r="BE138"/>
  <c r="BE152"/>
  <c r="BE160"/>
  <c r="BE231"/>
  <c r="BE346"/>
  <c r="BE371"/>
  <c r="BE378"/>
  <c r="BE416"/>
  <c r="BE659"/>
  <c r="BE669"/>
  <c r="BE705"/>
  <c r="BE752"/>
  <c r="BE774"/>
  <c r="BE830"/>
  <c r="BE843"/>
  <c r="BE846"/>
  <c r="BE859"/>
  <c r="BE864"/>
  <c r="BE869"/>
  <c r="BE944"/>
  <c r="BE1059"/>
  <c r="BE1105"/>
  <c r="BE1117"/>
  <c r="BE1153"/>
  <c r="BE1192"/>
  <c r="BE1198"/>
  <c r="BE1214"/>
  <c r="BE1225"/>
  <c r="BE1248"/>
  <c r="BE1322"/>
  <c r="BE1334"/>
  <c r="BE1352"/>
  <c r="BE1357"/>
  <c r="BE1375"/>
  <c r="BE1380"/>
  <c r="BE1605"/>
  <c r="BE1610"/>
  <c r="BE1615"/>
  <c r="BE1637"/>
  <c r="BE1732"/>
  <c r="BE1746"/>
  <c r="BE1752"/>
  <c r="BE1757"/>
  <c r="BE1763"/>
  <c r="BE1768"/>
  <c r="BE1774"/>
  <c r="BE1779"/>
  <c r="BE1782"/>
  <c r="E50"/>
  <c r="F59"/>
  <c r="J103"/>
  <c r="BE122"/>
  <c r="BE128"/>
  <c r="BE170"/>
  <c r="BE199"/>
  <c r="BE300"/>
  <c r="BE307"/>
  <c r="BE330"/>
  <c r="BE338"/>
  <c r="BE397"/>
  <c r="BE404"/>
  <c r="BE664"/>
  <c r="BE718"/>
  <c r="BE734"/>
  <c r="BE740"/>
  <c r="BE748"/>
  <c r="BE758"/>
  <c r="BE764"/>
  <c r="BE782"/>
  <c r="BE787"/>
  <c r="BE791"/>
  <c r="BE800"/>
  <c r="BE809"/>
  <c r="BE838"/>
  <c r="BE850"/>
  <c r="BE854"/>
  <c r="BE997"/>
  <c r="BE1055"/>
  <c r="BE1064"/>
  <c r="BE1079"/>
  <c r="BE1087"/>
  <c r="BE1100"/>
  <c r="BE1146"/>
  <c r="BE1183"/>
  <c r="BE1220"/>
  <c r="BE1233"/>
  <c r="BE1238"/>
  <c r="BE1252"/>
  <c r="BE1272"/>
  <c r="BE1291"/>
  <c r="BE1303"/>
  <c r="BE1347"/>
  <c r="BE1385"/>
  <c r="BE1390"/>
  <c r="BE1514"/>
  <c r="BE1544"/>
  <c r="BE133"/>
  <c r="BE148"/>
  <c r="BE185"/>
  <c r="BE242"/>
  <c r="BE270"/>
  <c r="BE285"/>
  <c r="BE314"/>
  <c r="BE318"/>
  <c r="BE326"/>
  <c r="BE358"/>
  <c r="BE578"/>
  <c r="BE713"/>
  <c r="BE722"/>
  <c r="BE770"/>
  <c r="BE795"/>
  <c r="BE833"/>
  <c r="BE872"/>
  <c r="BE1092"/>
  <c r="BE1097"/>
  <c r="BE1142"/>
  <c r="BE1149"/>
  <c r="BE1163"/>
  <c r="BE1168"/>
  <c r="BE1173"/>
  <c r="BE1209"/>
  <c r="BE1228"/>
  <c r="BE1257"/>
  <c r="BE1265"/>
  <c r="BE1286"/>
  <c r="BE1309"/>
  <c r="BE1342"/>
  <c r="BE1362"/>
  <c r="BE1450"/>
  <c r="BE1528"/>
  <c r="BE1551"/>
  <c r="BE1560"/>
  <c r="BE1634"/>
  <c r="BE143"/>
  <c r="BE180"/>
  <c r="BE215"/>
  <c r="BE253"/>
  <c r="BE257"/>
  <c r="BE352"/>
  <c r="BE364"/>
  <c r="BE390"/>
  <c r="BE493"/>
  <c r="BE729"/>
  <c r="BE744"/>
  <c r="BE778"/>
  <c r="BE804"/>
  <c r="BE891"/>
  <c r="BE1050"/>
  <c r="BE1068"/>
  <c r="BE1125"/>
  <c r="BE1157"/>
  <c r="BE1203"/>
  <c r="BE1243"/>
  <c r="BE1297"/>
  <c r="BE1316"/>
  <c r="BE1337"/>
  <c r="BE1367"/>
  <c r="BE1370"/>
  <c r="BE1395"/>
  <c r="BE1460"/>
  <c r="BE1509"/>
  <c r="BE1517"/>
  <c r="BE1535"/>
  <c r="BE1563"/>
  <c r="BE1584"/>
  <c i="4" r="BK92"/>
  <c r="J92"/>
  <c r="J64"/>
  <c i="5" r="E88"/>
  <c r="BE146"/>
  <c r="BE185"/>
  <c r="BE250"/>
  <c r="BE334"/>
  <c r="BE345"/>
  <c r="BE477"/>
  <c r="BE483"/>
  <c r="BE489"/>
  <c r="BE519"/>
  <c r="BE535"/>
  <c r="BE542"/>
  <c r="BE564"/>
  <c r="BE567"/>
  <c r="BE581"/>
  <c r="BE704"/>
  <c r="BE719"/>
  <c r="BE823"/>
  <c r="F59"/>
  <c r="BE118"/>
  <c r="BE178"/>
  <c r="BE229"/>
  <c r="BE236"/>
  <c r="BE257"/>
  <c r="BE471"/>
  <c r="BE498"/>
  <c r="BE511"/>
  <c r="BE516"/>
  <c r="BE554"/>
  <c r="BE611"/>
  <c r="BE638"/>
  <c r="BE667"/>
  <c r="BE697"/>
  <c r="BE710"/>
  <c r="BE742"/>
  <c r="BE754"/>
  <c r="BE762"/>
  <c r="BE811"/>
  <c r="J56"/>
  <c r="BE103"/>
  <c r="BE112"/>
  <c r="BE137"/>
  <c r="BE157"/>
  <c r="BE217"/>
  <c r="BE225"/>
  <c r="BE243"/>
  <c r="BE267"/>
  <c r="BE271"/>
  <c r="BE278"/>
  <c r="BE282"/>
  <c r="BE291"/>
  <c r="BE317"/>
  <c r="BE323"/>
  <c r="BE452"/>
  <c r="BE460"/>
  <c r="BE494"/>
  <c r="BE502"/>
  <c r="BE559"/>
  <c r="BE608"/>
  <c r="BE622"/>
  <c r="BE627"/>
  <c r="BE633"/>
  <c r="BE660"/>
  <c r="BE685"/>
  <c r="BE691"/>
  <c r="BE722"/>
  <c r="BE730"/>
  <c r="J59"/>
  <c r="BE123"/>
  <c r="BE128"/>
  <c r="BE133"/>
  <c r="BE168"/>
  <c r="BE173"/>
  <c r="BE197"/>
  <c r="BE209"/>
  <c r="BE262"/>
  <c r="BE300"/>
  <c r="BE306"/>
  <c r="BE312"/>
  <c r="BE378"/>
  <c r="BE419"/>
  <c r="BE465"/>
  <c r="BE507"/>
  <c r="BE549"/>
  <c r="BE587"/>
  <c r="BE604"/>
  <c r="BE617"/>
  <c r="BE644"/>
  <c r="BE649"/>
  <c r="BE652"/>
  <c r="BE679"/>
  <c r="BE737"/>
  <c r="BE747"/>
  <c r="BE759"/>
  <c i="3" r="J147"/>
  <c r="J66"/>
  <c i="4" r="J56"/>
  <c r="J59"/>
  <c r="BE111"/>
  <c r="BE115"/>
  <c r="BE150"/>
  <c r="BE164"/>
  <c r="BE311"/>
  <c r="BE331"/>
  <c r="BE368"/>
  <c r="BE434"/>
  <c r="BE438"/>
  <c r="BE445"/>
  <c r="BE510"/>
  <c r="BE518"/>
  <c r="BE527"/>
  <c r="BE564"/>
  <c r="F59"/>
  <c r="BE94"/>
  <c r="BE187"/>
  <c r="BE233"/>
  <c r="BE243"/>
  <c r="BE250"/>
  <c r="BE258"/>
  <c r="BE321"/>
  <c r="BE338"/>
  <c r="BE408"/>
  <c r="BE414"/>
  <c r="BE420"/>
  <c r="BE427"/>
  <c r="BE482"/>
  <c r="BE532"/>
  <c r="BE547"/>
  <c r="BE553"/>
  <c r="BE568"/>
  <c r="BE578"/>
  <c r="E50"/>
  <c r="BE107"/>
  <c r="BE119"/>
  <c r="BE123"/>
  <c r="BE130"/>
  <c r="BE135"/>
  <c r="BE140"/>
  <c r="BE208"/>
  <c r="BE291"/>
  <c r="BE345"/>
  <c r="BE460"/>
  <c r="BE536"/>
  <c r="BE582"/>
  <c r="BE587"/>
  <c r="BE590"/>
  <c r="BE145"/>
  <c r="BE155"/>
  <c r="BE160"/>
  <c r="BE229"/>
  <c r="BE271"/>
  <c r="BE349"/>
  <c r="BE388"/>
  <c r="BE464"/>
  <c r="BE473"/>
  <c r="BE496"/>
  <c r="BE541"/>
  <c r="BE559"/>
  <c r="BE573"/>
  <c i="3" r="F59"/>
  <c r="J88"/>
  <c r="BE97"/>
  <c r="BE140"/>
  <c r="BE183"/>
  <c r="BE263"/>
  <c r="BE290"/>
  <c r="BE299"/>
  <c r="BE326"/>
  <c r="BE203"/>
  <c r="BE230"/>
  <c r="BE235"/>
  <c r="BE249"/>
  <c r="BE256"/>
  <c r="BE279"/>
  <c r="BE308"/>
  <c r="E50"/>
  <c r="J91"/>
  <c r="BE103"/>
  <c r="BE121"/>
  <c r="BE131"/>
  <c r="BE154"/>
  <c r="BE166"/>
  <c r="BE188"/>
  <c r="BE199"/>
  <c r="BE221"/>
  <c r="BE112"/>
  <c r="BE148"/>
  <c r="BE160"/>
  <c r="BE172"/>
  <c r="BE177"/>
  <c r="BE194"/>
  <c r="BE212"/>
  <c r="BE242"/>
  <c r="BE286"/>
  <c r="BE317"/>
  <c r="BE329"/>
  <c i="2" r="E85"/>
  <c r="BE142"/>
  <c r="BE156"/>
  <c r="BE161"/>
  <c r="BE165"/>
  <c r="BE182"/>
  <c r="BE197"/>
  <c r="BE231"/>
  <c r="BE240"/>
  <c r="BE264"/>
  <c r="BE298"/>
  <c r="BE304"/>
  <c r="BE306"/>
  <c r="F59"/>
  <c r="J91"/>
  <c r="J94"/>
  <c r="BE100"/>
  <c r="BE134"/>
  <c r="BE147"/>
  <c r="BE170"/>
  <c r="BE212"/>
  <c r="BE236"/>
  <c r="BE256"/>
  <c r="BE272"/>
  <c r="BE280"/>
  <c r="BE151"/>
  <c r="BE190"/>
  <c r="BE204"/>
  <c r="BE254"/>
  <c r="BE220"/>
  <c r="BE229"/>
  <c r="BE269"/>
  <c r="BE276"/>
  <c i="3" r="F38"/>
  <c i="1" r="BC57"/>
  <c i="5" r="F38"/>
  <c i="1" r="BC59"/>
  <c i="7" r="F37"/>
  <c i="1" r="BB61"/>
  <c i="12" r="F39"/>
  <c i="1" r="BD66"/>
  <c i="12" r="J36"/>
  <c i="1" r="AW66"/>
  <c i="14" r="F36"/>
  <c i="1" r="BA68"/>
  <c i="16" r="F38"/>
  <c i="1" r="BA73"/>
  <c i="17" r="J38"/>
  <c i="1" r="AW74"/>
  <c i="19" r="F41"/>
  <c i="1" r="BD76"/>
  <c i="3" r="J36"/>
  <c i="1" r="AW57"/>
  <c i="5" r="F39"/>
  <c i="1" r="BD59"/>
  <c i="8" r="J36"/>
  <c i="1" r="AW62"/>
  <c i="9" r="F39"/>
  <c i="1" r="BD63"/>
  <c i="10" r="F38"/>
  <c i="1" r="BC64"/>
  <c i="11" r="F37"/>
  <c i="1" r="BB65"/>
  <c i="15" r="J36"/>
  <c i="1" r="AW71"/>
  <c i="20" r="F39"/>
  <c i="1" r="BB77"/>
  <c i="2" r="F39"/>
  <c i="1" r="BD56"/>
  <c i="3" r="F39"/>
  <c i="1" r="BD57"/>
  <c i="4" r="J36"/>
  <c i="1" r="AW58"/>
  <c i="7" r="F36"/>
  <c i="1" r="BA61"/>
  <c i="17" r="F38"/>
  <c i="1" r="BA74"/>
  <c i="18" r="F40"/>
  <c i="1" r="BC75"/>
  <c i="20" r="J38"/>
  <c i="1" r="AW77"/>
  <c i="20" r="F40"/>
  <c i="1" r="BC77"/>
  <c i="21" r="F39"/>
  <c i="1" r="BD78"/>
  <c i="4" r="F38"/>
  <c i="1" r="BC58"/>
  <c i="7" r="F39"/>
  <c i="1" r="BD61"/>
  <c i="15" r="F38"/>
  <c i="1" r="BC71"/>
  <c i="21" r="J36"/>
  <c i="1" r="AW78"/>
  <c i="4" r="F39"/>
  <c i="1" r="BD58"/>
  <c i="6" r="F38"/>
  <c i="1" r="BC60"/>
  <c i="8" r="F37"/>
  <c i="1" r="BB62"/>
  <c i="9" r="F38"/>
  <c i="1" r="BC63"/>
  <c i="11" r="J36"/>
  <c i="1" r="AW65"/>
  <c i="13" r="F39"/>
  <c i="1" r="BD67"/>
  <c i="14" r="J32"/>
  <c i="15" r="F36"/>
  <c i="1" r="BA71"/>
  <c i="21" r="F37"/>
  <c i="1" r="BB78"/>
  <c r="AS70"/>
  <c r="AS69"/>
  <c r="AS54"/>
  <c i="2" r="J36"/>
  <c i="1" r="AW56"/>
  <c i="4" r="F37"/>
  <c i="1" r="BB58"/>
  <c i="6" r="J36"/>
  <c i="1" r="AW60"/>
  <c i="9" r="J36"/>
  <c i="1" r="AW63"/>
  <c i="10" r="F37"/>
  <c i="1" r="BB64"/>
  <c i="12" r="F36"/>
  <c i="1" r="BA66"/>
  <c i="13" r="J36"/>
  <c i="1" r="AW67"/>
  <c i="21" r="F38"/>
  <c i="1" r="BC78"/>
  <c i="2" r="F37"/>
  <c i="1" r="BB56"/>
  <c i="3" r="F37"/>
  <c i="1" r="BB57"/>
  <c i="6" r="F39"/>
  <c i="1" r="BD60"/>
  <c i="15" r="F37"/>
  <c i="1" r="BB71"/>
  <c i="7" r="J36"/>
  <c i="1" r="AW61"/>
  <c i="11" r="F39"/>
  <c i="1" r="BD65"/>
  <c i="13" r="F36"/>
  <c i="1" r="BA67"/>
  <c i="14" r="F38"/>
  <c i="1" r="BC68"/>
  <c i="19" r="J38"/>
  <c i="1" r="AW76"/>
  <c i="20" r="F41"/>
  <c i="1" r="BD77"/>
  <c i="2" r="F38"/>
  <c i="1" r="BC56"/>
  <c i="5" r="F36"/>
  <c i="1" r="BA59"/>
  <c i="6" r="F36"/>
  <c i="1" r="BA60"/>
  <c i="8" r="F39"/>
  <c i="1" r="BD62"/>
  <c i="10" r="F36"/>
  <c i="1" r="BA64"/>
  <c i="14" r="F39"/>
  <c i="1" r="BD68"/>
  <c i="16" r="F39"/>
  <c i="1" r="BB73"/>
  <c i="18" r="F41"/>
  <c i="1" r="BD75"/>
  <c i="19" r="F39"/>
  <c i="1" r="BB76"/>
  <c i="4" r="F36"/>
  <c i="1" r="BA58"/>
  <c i="7" r="F38"/>
  <c i="1" r="BC61"/>
  <c i="15" r="F39"/>
  <c i="1" r="BD71"/>
  <c i="5" r="J36"/>
  <c i="1" r="AW59"/>
  <c i="8" r="F38"/>
  <c i="1" r="BC62"/>
  <c i="8" r="F36"/>
  <c i="1" r="BA62"/>
  <c i="9" r="F37"/>
  <c i="1" r="BB63"/>
  <c i="11" r="F36"/>
  <c i="1" r="BA65"/>
  <c i="12" r="F37"/>
  <c i="1" r="BB66"/>
  <c i="12" r="F38"/>
  <c i="1" r="BC66"/>
  <c i="12" r="J32"/>
  <c i="14" r="J36"/>
  <c i="1" r="AW68"/>
  <c i="16" r="F40"/>
  <c i="1" r="BC73"/>
  <c i="16" r="J38"/>
  <c i="1" r="AW73"/>
  <c i="17" r="F40"/>
  <c i="1" r="BC74"/>
  <c i="18" r="F39"/>
  <c i="1" r="BB75"/>
  <c i="19" r="F40"/>
  <c i="1" r="BC76"/>
  <c i="2" r="F36"/>
  <c i="1" r="BA56"/>
  <c i="5" r="F37"/>
  <c i="1" r="BB59"/>
  <c i="10" r="J36"/>
  <c i="1" r="AW64"/>
  <c i="11" r="F38"/>
  <c i="1" r="BC65"/>
  <c i="13" r="F38"/>
  <c i="1" r="BC67"/>
  <c i="16" r="F41"/>
  <c i="1" r="BD73"/>
  <c i="17" r="F41"/>
  <c i="1" r="BD74"/>
  <c i="17" r="F39"/>
  <c i="1" r="BB74"/>
  <c i="18" r="J38"/>
  <c i="1" r="AW75"/>
  <c i="18" r="F38"/>
  <c i="1" r="BA75"/>
  <c i="19" r="F38"/>
  <c i="1" r="BA76"/>
  <c i="20" r="F38"/>
  <c i="1" r="BA77"/>
  <c i="21" r="F36"/>
  <c i="1" r="BA78"/>
  <c i="14" r="F37"/>
  <c i="1" r="BB68"/>
  <c i="9" r="F36"/>
  <c i="1" r="BA63"/>
  <c i="10" r="F39"/>
  <c i="1" r="BD64"/>
  <c i="13" r="F37"/>
  <c i="1" r="BB67"/>
  <c i="3" r="F36"/>
  <c i="1" r="BA57"/>
  <c i="6" r="F37"/>
  <c i="1" r="BB60"/>
  <c i="2" l="1" r="P98"/>
  <c r="P97"/>
  <c i="1" r="AU56"/>
  <c i="5" r="T101"/>
  <c i="20" r="P103"/>
  <c r="P102"/>
  <c i="1" r="AU77"/>
  <c i="8" r="R244"/>
  <c r="T99"/>
  <c r="T98"/>
  <c i="21" r="T90"/>
  <c i="8" r="R99"/>
  <c i="7" r="P829"/>
  <c r="P110"/>
  <c i="3" r="T95"/>
  <c r="T94"/>
  <c i="16" r="T96"/>
  <c i="10" r="R761"/>
  <c i="6" r="T802"/>
  <c r="R107"/>
  <c i="3" r="R95"/>
  <c r="R94"/>
  <c i="14" r="R93"/>
  <c i="19" r="R94"/>
  <c i="12" r="R90"/>
  <c i="7" r="T829"/>
  <c r="R110"/>
  <c i="5" r="P509"/>
  <c i="20" r="R103"/>
  <c r="R102"/>
  <c i="16" r="P96"/>
  <c i="1" r="AU73"/>
  <c i="13" r="R108"/>
  <c i="11" r="R92"/>
  <c i="6" r="P802"/>
  <c r="P107"/>
  <c r="P106"/>
  <c i="1" r="AU60"/>
  <c i="3" r="BK95"/>
  <c r="J95"/>
  <c r="J64"/>
  <c i="12" r="T90"/>
  <c i="11" r="P92"/>
  <c i="1" r="AU65"/>
  <c i="10" r="BK97"/>
  <c i="8" r="P244"/>
  <c i="7" r="T110"/>
  <c r="T109"/>
  <c i="5" r="T509"/>
  <c i="4" r="P92"/>
  <c r="P91"/>
  <c i="1" r="AU58"/>
  <c i="15" r="P579"/>
  <c r="P106"/>
  <c i="1" r="AU71"/>
  <c i="15" r="BK579"/>
  <c r="J579"/>
  <c r="J68"/>
  <c r="T579"/>
  <c r="T106"/>
  <c i="13" r="P108"/>
  <c i="1" r="AU67"/>
  <c i="10" r="R97"/>
  <c r="R96"/>
  <c i="9" r="R96"/>
  <c i="6" r="R802"/>
  <c r="T107"/>
  <c r="T106"/>
  <c i="14" r="P93"/>
  <c i="1" r="AU68"/>
  <c i="10" r="T761"/>
  <c i="19" r="T94"/>
  <c i="9" r="BK97"/>
  <c r="J97"/>
  <c r="J64"/>
  <c i="21" r="R90"/>
  <c i="20" r="T103"/>
  <c r="T102"/>
  <c i="13" r="T108"/>
  <c i="11" r="T92"/>
  <c i="8" r="P99"/>
  <c r="P98"/>
  <c i="1" r="AU62"/>
  <c i="7" r="R829"/>
  <c i="10" r="T97"/>
  <c r="T96"/>
  <c i="5" r="P101"/>
  <c r="P100"/>
  <c i="1" r="AU59"/>
  <c i="14" r="T93"/>
  <c i="12" r="P90"/>
  <c i="1" r="AU66"/>
  <c i="9" r="P122"/>
  <c r="P96"/>
  <c i="1" r="AU63"/>
  <c i="5" r="R509"/>
  <c i="15" r="R579"/>
  <c r="R106"/>
  <c i="9" r="T122"/>
  <c r="T96"/>
  <c i="5" r="R101"/>
  <c r="R100"/>
  <c i="3" r="P95"/>
  <c r="P94"/>
  <c i="1" r="AU57"/>
  <c i="2" r="BK98"/>
  <c r="J98"/>
  <c r="J64"/>
  <c i="5" r="BK509"/>
  <c r="J509"/>
  <c r="J70"/>
  <c i="8" r="BK244"/>
  <c r="J244"/>
  <c r="J70"/>
  <c i="13" r="BK108"/>
  <c r="J108"/>
  <c r="J63"/>
  <c i="16" r="BK96"/>
  <c r="J96"/>
  <c i="2" r="BK274"/>
  <c r="J274"/>
  <c r="J70"/>
  <c i="3" r="BK288"/>
  <c r="J288"/>
  <c r="J70"/>
  <c i="7" r="BK829"/>
  <c r="J829"/>
  <c r="J71"/>
  <c i="10" r="BK761"/>
  <c r="J761"/>
  <c r="J69"/>
  <c i="15" r="BK1623"/>
  <c r="J1623"/>
  <c r="J82"/>
  <c i="17" r="BK92"/>
  <c r="J92"/>
  <c r="J67"/>
  <c i="6" r="BK107"/>
  <c r="J107"/>
  <c r="J64"/>
  <c i="11" r="BK92"/>
  <c r="J92"/>
  <c r="J63"/>
  <c i="18" r="BK92"/>
  <c r="J92"/>
  <c r="J67"/>
  <c i="21" r="J118"/>
  <c r="J67"/>
  <c i="9" r="BK122"/>
  <c r="J122"/>
  <c r="J68"/>
  <c i="19" r="BK94"/>
  <c r="J94"/>
  <c r="J67"/>
  <c i="20" r="BK103"/>
  <c r="BK102"/>
  <c r="J102"/>
  <c i="21" r="BK91"/>
  <c r="J91"/>
  <c r="J64"/>
  <c i="15" r="BK106"/>
  <c r="J106"/>
  <c r="J63"/>
  <c i="1" r="AG68"/>
  <c i="14" r="J63"/>
  <c i="1" r="AG66"/>
  <c i="12" r="J63"/>
  <c i="8" r="BK98"/>
  <c r="J98"/>
  <c r="J63"/>
  <c i="7" r="BK109"/>
  <c r="J109"/>
  <c i="6" r="BK106"/>
  <c r="J106"/>
  <c r="J63"/>
  <c i="5" r="BK100"/>
  <c r="J100"/>
  <c r="J63"/>
  <c i="4" r="BK91"/>
  <c r="J91"/>
  <c r="J63"/>
  <c i="5" r="J35"/>
  <c i="1" r="AV59"/>
  <c r="AT59"/>
  <c i="13" r="F35"/>
  <c i="1" r="AZ67"/>
  <c i="18" r="F37"/>
  <c i="1" r="AZ75"/>
  <c i="20" r="J37"/>
  <c i="1" r="AV77"/>
  <c r="AT77"/>
  <c i="4" r="F35"/>
  <c i="1" r="AZ58"/>
  <c i="8" r="J35"/>
  <c i="1" r="AV62"/>
  <c r="AT62"/>
  <c i="11" r="F35"/>
  <c i="1" r="AZ65"/>
  <c i="17" r="F37"/>
  <c i="1" r="AZ74"/>
  <c i="18" r="J37"/>
  <c i="1" r="AV75"/>
  <c r="AT75"/>
  <c r="BA72"/>
  <c r="AW72"/>
  <c i="20" r="F37"/>
  <c i="1" r="AZ77"/>
  <c i="21" r="J35"/>
  <c i="1" r="AV78"/>
  <c r="AT78"/>
  <c i="5" r="F35"/>
  <c i="1" r="AZ59"/>
  <c i="13" r="J35"/>
  <c i="1" r="AV67"/>
  <c r="AT67"/>
  <c r="BA55"/>
  <c r="AW55"/>
  <c r="BB55"/>
  <c r="AX55"/>
  <c i="15" r="J35"/>
  <c i="1" r="AV71"/>
  <c r="AT71"/>
  <c i="6" r="F35"/>
  <c i="1" r="AZ60"/>
  <c i="3" r="F35"/>
  <c i="1" r="AZ57"/>
  <c i="10" r="F35"/>
  <c i="1" r="AZ64"/>
  <c r="BD55"/>
  <c r="BC55"/>
  <c r="AY55"/>
  <c i="15" r="F35"/>
  <c i="1" r="AZ71"/>
  <c i="9" r="J35"/>
  <c i="1" r="AV63"/>
  <c r="AT63"/>
  <c i="12" r="F35"/>
  <c i="1" r="AZ66"/>
  <c i="14" r="J35"/>
  <c i="1" r="AV68"/>
  <c r="AT68"/>
  <c r="AN68"/>
  <c i="16" r="J34"/>
  <c i="1" r="AG73"/>
  <c i="7" r="F35"/>
  <c i="1" r="AZ61"/>
  <c i="21" r="F35"/>
  <c i="1" r="AZ78"/>
  <c i="2" r="F35"/>
  <c i="1" r="AZ56"/>
  <c i="6" r="J35"/>
  <c i="1" r="AV60"/>
  <c r="AT60"/>
  <c i="7" r="J35"/>
  <c i="1" r="AV61"/>
  <c r="AT61"/>
  <c r="AU72"/>
  <c i="2" r="J35"/>
  <c i="1" r="AV56"/>
  <c r="AT56"/>
  <c i="4" r="J35"/>
  <c i="1" r="AV58"/>
  <c r="AT58"/>
  <c i="7" r="J32"/>
  <c i="1" r="AG61"/>
  <c i="8" r="F35"/>
  <c i="1" r="AZ62"/>
  <c i="11" r="J35"/>
  <c i="1" r="AV65"/>
  <c r="AT65"/>
  <c i="12" r="J35"/>
  <c i="1" r="AV66"/>
  <c r="AT66"/>
  <c r="AN66"/>
  <c i="16" r="F37"/>
  <c i="1" r="AZ73"/>
  <c i="17" r="J37"/>
  <c i="1" r="AV74"/>
  <c r="AT74"/>
  <c r="BC72"/>
  <c r="AY72"/>
  <c r="BD72"/>
  <c i="19" r="J37"/>
  <c i="1" r="AV76"/>
  <c r="AT76"/>
  <c i="16" r="J37"/>
  <c i="1" r="AV73"/>
  <c r="AT73"/>
  <c r="AN73"/>
  <c i="20" r="J34"/>
  <c i="1" r="AG77"/>
  <c i="3" r="J35"/>
  <c i="1" r="AV57"/>
  <c r="AT57"/>
  <c i="10" r="J35"/>
  <c i="1" r="AV64"/>
  <c r="AT64"/>
  <c r="BB72"/>
  <c r="AX72"/>
  <c i="19" r="F37"/>
  <c i="1" r="AZ76"/>
  <c i="9" r="F35"/>
  <c i="1" r="AZ63"/>
  <c i="14" r="F35"/>
  <c i="1" r="AZ68"/>
  <c i="6" l="1" r="R106"/>
  <c i="7" r="P109"/>
  <c i="1" r="AU61"/>
  <c i="8" r="R98"/>
  <c i="7" r="R109"/>
  <c i="10" r="BK96"/>
  <c r="J96"/>
  <c r="J63"/>
  <c i="5" r="T100"/>
  <c i="2" r="BK97"/>
  <c r="J97"/>
  <c r="J63"/>
  <c i="3" r="BK94"/>
  <c r="J94"/>
  <c i="9" r="BK96"/>
  <c r="J96"/>
  <c r="J63"/>
  <c i="10" r="J97"/>
  <c r="J64"/>
  <c i="20" r="J67"/>
  <c i="21" r="BK90"/>
  <c r="J90"/>
  <c r="J63"/>
  <c i="16" r="J67"/>
  <c i="20" r="J103"/>
  <c r="J68"/>
  <c r="J43"/>
  <c i="16" r="J43"/>
  <c i="14" r="J41"/>
  <c i="12" r="J41"/>
  <c i="1" r="AN61"/>
  <c i="7" r="J63"/>
  <c r="J41"/>
  <c i="1" r="AN77"/>
  <c r="AZ55"/>
  <c r="AV55"/>
  <c r="AT55"/>
  <c r="BA70"/>
  <c r="AW70"/>
  <c r="BB70"/>
  <c r="AX70"/>
  <c r="AU70"/>
  <c r="AU69"/>
  <c i="13" r="J32"/>
  <c i="1" r="AG67"/>
  <c i="4" r="J32"/>
  <c i="1" r="AG58"/>
  <c r="AZ72"/>
  <c r="AV72"/>
  <c r="AT72"/>
  <c r="BC70"/>
  <c r="AY70"/>
  <c i="15" r="J32"/>
  <c i="1" r="AG71"/>
  <c r="AU55"/>
  <c i="3" r="J32"/>
  <c i="1" r="AG57"/>
  <c i="18" r="J34"/>
  <c i="1" r="AG75"/>
  <c i="5" r="J32"/>
  <c i="1" r="AG59"/>
  <c r="AN59"/>
  <c i="19" r="J34"/>
  <c i="1" r="AG76"/>
  <c i="11" r="J32"/>
  <c i="1" r="AG65"/>
  <c i="8" r="J32"/>
  <c i="1" r="AG62"/>
  <c r="AN62"/>
  <c i="6" r="J32"/>
  <c i="1" r="AG60"/>
  <c r="AN60"/>
  <c i="17" r="J34"/>
  <c i="1" r="AG74"/>
  <c r="BD70"/>
  <c i="11" l="1" r="J41"/>
  <c i="18" r="J43"/>
  <c i="13" r="J41"/>
  <c i="17" r="J43"/>
  <c i="3" r="J41"/>
  <c i="19" r="J43"/>
  <c i="3" r="J63"/>
  <c i="15" r="J41"/>
  <c i="1" r="AN71"/>
  <c i="8" r="J41"/>
  <c i="6" r="J41"/>
  <c i="5" r="J41"/>
  <c i="4" r="J41"/>
  <c i="1" r="AN58"/>
  <c r="AN75"/>
  <c r="AN57"/>
  <c r="AN67"/>
  <c r="AN65"/>
  <c r="AN74"/>
  <c r="AN76"/>
  <c r="AG72"/>
  <c r="AZ70"/>
  <c i="2" r="J32"/>
  <c i="1" r="AG56"/>
  <c i="9" r="J32"/>
  <c i="1" r="AG63"/>
  <c r="AN63"/>
  <c r="BC69"/>
  <c r="AY69"/>
  <c r="AU54"/>
  <c r="BA69"/>
  <c r="AW69"/>
  <c i="10" r="J32"/>
  <c i="1" r="AG64"/>
  <c r="BD69"/>
  <c r="BD54"/>
  <c r="W33"/>
  <c i="21" r="J32"/>
  <c i="1" r="AG78"/>
  <c r="BB69"/>
  <c r="AX69"/>
  <c i="2" l="1" r="J41"/>
  <c i="21" r="J41"/>
  <c i="10" r="J41"/>
  <c i="9" r="J41"/>
  <c i="1" r="AN78"/>
  <c r="AN64"/>
  <c r="AN56"/>
  <c r="AN72"/>
  <c r="AG55"/>
  <c r="AN55"/>
  <c r="AG70"/>
  <c r="AG69"/>
  <c r="AZ69"/>
  <c r="AV69"/>
  <c r="BB54"/>
  <c r="W31"/>
  <c r="AV70"/>
  <c r="AT70"/>
  <c r="AN70"/>
  <c r="BA54"/>
  <c r="W30"/>
  <c r="BC54"/>
  <c r="W32"/>
  <c l="1" r="AT69"/>
  <c r="AY54"/>
  <c r="AG54"/>
  <c r="AK26"/>
  <c r="AZ54"/>
  <c r="W29"/>
  <c r="AW54"/>
  <c r="AK30"/>
  <c r="AX54"/>
  <c l="1" r="AN69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<sst xmlns="http://schemas.openxmlformats.org/spreadsheetml/2006/main">
  <si>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</si>
  <si>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</si>
  <si>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</si>
  <si>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</si>
  <si>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</si>
  <si>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{47cf1778-9596-4e7b-a668-f615289eddf6}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</si>
  <si>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</si>
  <si>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</si>
  <si>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</si>
  <si>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</si>
  <si>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</si>
  <si>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</si>
  <si>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</si>
  <si>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</si>
  <si>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N6042021e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</si>
  <si>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</si>
  <si>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</si>
  <si>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OU - stavební úpravy objektu ZW - děkanát Lékařské fakulty</t>
  </si>
  <si>
    <t>KSO:</t>
  </si>
  <si>
    <t/>
  </si>
  <si>
    <t>CC-CZ:</t>
  </si>
  <si>
    <t>Místo:</t>
  </si>
  <si>
    <t xml:space="preserve"> </t>
  </si>
  <si>
    <t>Datum:</t>
  </si>
  <si>
    <t>16. 9. 2021</t>
  </si>
  <si>
    <t>Zadavatel:</t>
  </si>
  <si>
    <t>IČ:</t>
  </si>
  <si>
    <t>61988987</t>
  </si>
  <si>
    <t>Ostravská univerzita, Dvořákova 138/7, Ostrava</t>
  </si>
  <si>
    <t>DIČ:</t>
  </si>
  <si>
    <t>Uchazeč:</t>
  </si>
  <si>
    <t>Vyplň údaj</t>
  </si>
  <si>
    <t>Projektant:</t>
  </si>
  <si>
    <t>60766859</t>
  </si>
  <si>
    <t>Ing.arch.Martin Janda,Lomná 1895, 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</si>
  <si>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</si>
  <si>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</si>
  <si>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</si>
  <si>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</si>
  <si>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</si>
  <si>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</si>
  <si>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</si>
  <si>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</si>
  <si>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</si>
  <si>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</si>
  <si>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</si>
  <si>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</si>
  <si>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</si>
  <si>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</si>
  <si>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</si>
  <si>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</si>
  <si>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</si>
  <si>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</si>
  <si>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</si>
  <si>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</si>
  <si>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</si>
  <si>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</si>
  <si>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</si>
  <si>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</si>
  <si>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</si>
  <si>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</si>
  <si>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</si>
  <si>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</si>
  <si>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</si>
  <si>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</si>
  <si>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</si>
  <si>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</si>
  <si>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</si>
  <si>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</si>
  <si>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</si>
  <si>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</si>
  <si>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</si>
  <si>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</si>
  <si>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</si>
  <si>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</si>
  <si>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</si>
  <si>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</si>
  <si>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</si>
  <si>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 xml:space="preserve">Architektonicko - stavební řešení  Děkanátu LF, mimo velkoprostorovou učebnu</t>
  </si>
  <si>
    <t>STA</t>
  </si>
  <si>
    <t>1</t>
  </si>
  <si>
    <t>{e2830186-0499-46d6-99a5-78c2716eb079}</t>
  </si>
  <si>
    <t>2</t>
  </si>
  <si>
    <t>/</t>
  </si>
  <si>
    <t>01</t>
  </si>
  <si>
    <t>Demolice objektu</t>
  </si>
  <si>
    <t>Soupis</t>
  </si>
  <si>
    <t>{160eb18a-e180-4796-9c22-5091bf0b7e12}</t>
  </si>
  <si>
    <t>02</t>
  </si>
  <si>
    <t>Založení spodní stavby</t>
  </si>
  <si>
    <t>{05bd5767-92af-4e36-aa91-aad4c64e00e9}</t>
  </si>
  <si>
    <t>03</t>
  </si>
  <si>
    <t>Architektonicko - stavební řešení 1. NP</t>
  </si>
  <si>
    <t>{db2e6cb6-8513-461d-ae4f-86cba35720aa}</t>
  </si>
  <si>
    <t>04</t>
  </si>
  <si>
    <t>Architektonicko - stavební řešení 2.NP</t>
  </si>
  <si>
    <t>{72694c39-1c88-4867-a2e1-67e91fde436c}</t>
  </si>
  <si>
    <t>05</t>
  </si>
  <si>
    <t>Architektonicko - stavební řešení 3.NP</t>
  </si>
  <si>
    <t>{bd31724a-9bd5-44aa-ae5c-7bbbfc336d41}</t>
  </si>
  <si>
    <t>06</t>
  </si>
  <si>
    <t>Architektonicko - stavební řešení 4. NP</t>
  </si>
  <si>
    <t>{c9e39a55-4255-4c54-8797-a39565d6a576}</t>
  </si>
  <si>
    <t>07</t>
  </si>
  <si>
    <t>Architektonicko - stavební řešení 5.NP</t>
  </si>
  <si>
    <t>{ab13d08e-93f1-4f0c-9a58-410a32f197b9}</t>
  </si>
  <si>
    <t>08</t>
  </si>
  <si>
    <t>Architektonicko - stavební řešení střecha</t>
  </si>
  <si>
    <t>{bc4a0052-4ff0-4a84-b631-a2fb2b13e88e}</t>
  </si>
  <si>
    <t>09</t>
  </si>
  <si>
    <t>Architektonicko - stavební řešení fasáda</t>
  </si>
  <si>
    <t>{f0078721-a5f4-48a0-a78c-cb3dd366478d}</t>
  </si>
  <si>
    <t>011</t>
  </si>
  <si>
    <t>Vytápění</t>
  </si>
  <si>
    <t>{a5769091-da02-4264-bfed-1d0c3d49e251}</t>
  </si>
  <si>
    <t>012</t>
  </si>
  <si>
    <t>Zdravotechnika</t>
  </si>
  <si>
    <t>{4627f968-ed7b-4339-a519-32849c440b90}</t>
  </si>
  <si>
    <t>013</t>
  </si>
  <si>
    <t>Elektroinstalace</t>
  </si>
  <si>
    <t>{c408fa09-cc00-4bd8-b65f-cc0ab6235500}</t>
  </si>
  <si>
    <t>014</t>
  </si>
  <si>
    <t>Vzduchotechnika</t>
  </si>
  <si>
    <t>{81ee4a90-8978-4ce2-87a1-3fc6ddc2bbd5}</t>
  </si>
  <si>
    <t>SO 02</t>
  </si>
  <si>
    <t>Architektonicko - stavební řešení velkoprostorové učebny</t>
  </si>
  <si>
    <t>{96ac1026-ed0b-44fe-a240-98852ec701b3}</t>
  </si>
  <si>
    <t>021</t>
  </si>
  <si>
    <t>{c26a1b3a-089a-4df8-8c59-21b7923c538a}</t>
  </si>
  <si>
    <t>3</t>
  </si>
  <si>
    <t>###NOINSERT###</t>
  </si>
  <si>
    <t>010</t>
  </si>
  <si>
    <t>Elektrická požární signalizace</t>
  </si>
  <si>
    <t>{75220b27-b80c-4317-8d3c-d09a7939e544}</t>
  </si>
  <si>
    <t>0101</t>
  </si>
  <si>
    <t>4</t>
  </si>
  <si>
    <t>{9ef8b2b2-8426-4cac-8a0a-156f3ab855fd}</t>
  </si>
  <si>
    <t>0102</t>
  </si>
  <si>
    <t>Kabelové trasy</t>
  </si>
  <si>
    <t>{385f46e5-030c-401d-b984-54847d1df86a}</t>
  </si>
  <si>
    <t>0103</t>
  </si>
  <si>
    <t>EPS - ostatní</t>
  </si>
  <si>
    <t>{720456ba-8270-484f-8fb3-d7f88e524ee1}</t>
  </si>
  <si>
    <t>{6d1c5eab-d250-40ce-9c23-4f4deb299f4d}</t>
  </si>
  <si>
    <t>015</t>
  </si>
  <si>
    <t>Aula audiovizuální technika</t>
  </si>
  <si>
    <t>{47471feb-392e-4926-9d69-de973cefca6d}</t>
  </si>
  <si>
    <t>022</t>
  </si>
  <si>
    <t>{d32a5476-324b-4b65-972c-be4956d93e20}</t>
  </si>
  <si>
    <t>KRYCÍ LIST SOUPISU PRACÍ</t>
  </si>
  <si>
    <t>Objekt:</t>
  </si>
  <si>
    <t xml:space="preserve">SO 01 - Architektonicko - stavební řešení  Děkanátu LF, mimo velkoprostorovou učebnu</t>
  </si>
  <si>
    <t>Soupis:</t>
  </si>
  <si>
    <t>01 - Demolice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</si>
  <si>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</si>
  <si>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</si>
  <si>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</si>
  <si>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</si>
  <si>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</si>
  <si>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</si>
  <si>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</si>
  <si>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</si>
  <si>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</si>
  <si>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</si>
  <si>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</si>
  <si>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</si>
  <si>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</si>
  <si>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766 - Konstrukce truhlářské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</si>
  <si>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</si>
  <si>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</si>
  <si>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</si>
  <si>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</si>
  <si>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</si>
  <si>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</si>
  <si>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</si>
  <si>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</si>
  <si>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</si>
  <si>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</si>
  <si>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</si>
  <si>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</si>
  <si>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</si>
  <si>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</si>
  <si>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</si>
  <si>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</si>
  <si>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</si>
  <si>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</si>
  <si>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</si>
  <si>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</si>
  <si>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174151102</t>
  </si>
  <si>
    <t>Zásyp sypaninou z jakékoliv horniny strojně s uložením výkopku ve vrstvách se zhutněním v uzavřených prostorách s urovnáním povrchu zásypu</t>
  </si>
  <si>
    <t>m3</t>
  </si>
  <si>
    <t>CS ÚRS 2021 02</t>
  </si>
  <si>
    <t>-1084090290</t>
  </si>
  <si>
    <t>Online PSC</t>
  </si>
  <si>
    <t>https://podminky.urs.cz/item/CS_URS_2021_02/174151102</t>
  </si>
  <si>
    <t>VV</t>
  </si>
  <si>
    <t>bourací práce - sklepní prostory</t>
  </si>
  <si>
    <t>3,19*5,8*2,1</t>
  </si>
  <si>
    <t>5,06*5,8*2,1</t>
  </si>
  <si>
    <t>5,74*3,63*2,1</t>
  </si>
  <si>
    <t>1,7*5,74*2,1</t>
  </si>
  <si>
    <t>1,96*2,14*2,1</t>
  </si>
  <si>
    <t>3,14*3,88*2,1</t>
  </si>
  <si>
    <t>1,09*1,96*2,1</t>
  </si>
  <si>
    <t>3,09*3,88*2,5</t>
  </si>
  <si>
    <t>2,26*3,63*2,5</t>
  </si>
  <si>
    <t>1,9*3,88*2,5</t>
  </si>
  <si>
    <t>2,44*6,08*2,5</t>
  </si>
  <si>
    <t>8,16*1,61*2,5</t>
  </si>
  <si>
    <t>11,27*5,93*2,5</t>
  </si>
  <si>
    <t>1,01*1,3*2,1</t>
  </si>
  <si>
    <t>0,98*1,3*2,1</t>
  </si>
  <si>
    <t>1,55*1,3*2,1</t>
  </si>
  <si>
    <t>1,21*3,78*2,1</t>
  </si>
  <si>
    <t>1,28*5,5*2,1</t>
  </si>
  <si>
    <t>1,36*5,5*2,1</t>
  </si>
  <si>
    <t>5,67*4,24*2,1</t>
  </si>
  <si>
    <t>0,46*0,6*2,1</t>
  </si>
  <si>
    <t>3,74*4,13*2,1</t>
  </si>
  <si>
    <t>1,71*4,13*2,1</t>
  </si>
  <si>
    <t>3,02*4,13*2,1</t>
  </si>
  <si>
    <t>5,57*4,13*2,1</t>
  </si>
  <si>
    <t>14,65*1,44*2,1</t>
  </si>
  <si>
    <t>0,9*0,6*2,1*4</t>
  </si>
  <si>
    <t>14,5*0,8*0,5</t>
  </si>
  <si>
    <t>7,5*1,5*2</t>
  </si>
  <si>
    <t>Součet</t>
  </si>
  <si>
    <t>Svislé a kompletní konstrukce</t>
  </si>
  <si>
    <t>310238411</t>
  </si>
  <si>
    <t>Zazdívka otvorů ve zdivu nadzákladovém cihlami pálenými plochy přes 0,25 m2 do 1 m2 na maltu cementovou</t>
  </si>
  <si>
    <t>-1242955973</t>
  </si>
  <si>
    <t>https://podminky.urs.cz/item/CS_URS_2021_02/310238411</t>
  </si>
  <si>
    <t>zazdívka sklepních oken</t>
  </si>
  <si>
    <t>(1,5*0,3*0,65)*5</t>
  </si>
  <si>
    <t>(1,4*1,1*0,65)*2</t>
  </si>
  <si>
    <t>0,9*1,7*0,65</t>
  </si>
  <si>
    <t>9</t>
  </si>
  <si>
    <t>Ostatní konstrukce a práce, bourání</t>
  </si>
  <si>
    <t>941211112</t>
  </si>
  <si>
    <t>Montáž lešení řadového rámového lehkého pracovního s podlahami s provozním zatížením tř. 3 do 200 kg/m2 šířky tř. SW06 přes 0,6 do 0,9 m, výšky přes 10 do 25 m</t>
  </si>
  <si>
    <t>m2</t>
  </si>
  <si>
    <t>-1401742583</t>
  </si>
  <si>
    <t>https://podminky.urs.cz/item/CS_URS_2021_02/941211112</t>
  </si>
  <si>
    <t>(1,2+15+1,5+4+1,5+15+1,2+1,2+14,19+1,2+1,2+34,02+1,2+1,2+14,19+1,2)*9</t>
  </si>
  <si>
    <t>(1,5+4+1,5)*3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</si>
  <si>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</si>
  <si>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</si>
  <si>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52821968</t>
  </si>
  <si>
    <t>https://podminky.urs.cz/item/CS_URS_2021_02/941211211</t>
  </si>
  <si>
    <t>1002*30</t>
  </si>
  <si>
    <t>5</t>
  </si>
  <si>
    <t>941211812</t>
  </si>
  <si>
    <t>Demontáž lešení řadového rámového lehkého pracovního s provozním zatížením tř. 3 do 200 kg/m2 šířky tř. SW06 přes 0,6 do 0,9 m, výšky přes 10 do 25 m</t>
  </si>
  <si>
    <t>105241226</t>
  </si>
  <si>
    <t>https://podminky.urs.cz/item/CS_URS_2021_02/941211812</t>
  </si>
  <si>
    <t>6</t>
  </si>
  <si>
    <t>944611111</t>
  </si>
  <si>
    <t>Montáž ochranné plachty zavěšené na konstrukci lešení z textilie z umělých vláken</t>
  </si>
  <si>
    <t>733302651</t>
  </si>
  <si>
    <t>https://podminky.urs.cz/item/CS_URS_2021_02/944611111</t>
  </si>
  <si>
    <t>7</t>
  </si>
  <si>
    <t>944611211</t>
  </si>
  <si>
    <t>Montáž ochranné plachty Příplatek za první a každý další den použití plachty k ceně -1111</t>
  </si>
  <si>
    <t>-1881270964</t>
  </si>
  <si>
    <t>https://podminky.urs.cz/item/CS_URS_2021_02/944611211</t>
  </si>
  <si>
    <t>8</t>
  </si>
  <si>
    <t>944611811</t>
  </si>
  <si>
    <t>Demontáž ochranné plachty zavěšené na konstrukci lešení z textilie z umělých vláken</t>
  </si>
  <si>
    <t>617515169</t>
  </si>
  <si>
    <t>https://podminky.urs.cz/item/CS_URS_2021_02/944611811</t>
  </si>
  <si>
    <t>966080103</t>
  </si>
  <si>
    <t>Bourání kontaktního zateplení včetně povrchové úpravy omítkou nebo nátěrem z polystyrénových desek, tloušťky přes 60 do 120 mm</t>
  </si>
  <si>
    <t>227678431</t>
  </si>
  <si>
    <t>https://podminky.urs.cz/item/CS_URS_2021_02/966080103</t>
  </si>
  <si>
    <t>(14,19+34,02)*2*8,99</t>
  </si>
  <si>
    <t>-(2,03*2)*14</t>
  </si>
  <si>
    <t>-1,16*2,05</t>
  </si>
  <si>
    <t>-(0,89*1,4)*4</t>
  </si>
  <si>
    <t>-(0,83*1,4)*2</t>
  </si>
  <si>
    <t>-(0,87*1,4)*2</t>
  </si>
  <si>
    <t>-1,41*2</t>
  </si>
  <si>
    <t>-(1,99*1,5)*19</t>
  </si>
  <si>
    <t>-(0,69*1,4)*4</t>
  </si>
  <si>
    <t>10</t>
  </si>
  <si>
    <t>968082015</t>
  </si>
  <si>
    <t>Vybourání plastových rámů oken s křídly, dveřních zárubní, vrat rámu oken s křídly, plochy do 1 m2</t>
  </si>
  <si>
    <t>732337057</t>
  </si>
  <si>
    <t>https://podminky.urs.cz/item/CS_URS_2021_02/968082015</t>
  </si>
  <si>
    <t>suterén</t>
  </si>
  <si>
    <t>1,5*0,6*5</t>
  </si>
  <si>
    <t>1,1*0,4*4</t>
  </si>
  <si>
    <t>2.NP</t>
  </si>
  <si>
    <t>0,6*1,4*4</t>
  </si>
  <si>
    <t>11</t>
  </si>
  <si>
    <t>968082016</t>
  </si>
  <si>
    <t>Vybourání plastových rámů oken s křídly, dveřních zárubní, vrat rámu oken s křídly, plochy přes 1 do 2 m2</t>
  </si>
  <si>
    <t>1908242079</t>
  </si>
  <si>
    <t>https://podminky.urs.cz/item/CS_URS_2021_02/968082016</t>
  </si>
  <si>
    <t>1.NP bourací práce</t>
  </si>
  <si>
    <t>0,83*1,4*2</t>
  </si>
  <si>
    <t>0,87*1,4*2</t>
  </si>
  <si>
    <t>0,89*1,4*4</t>
  </si>
  <si>
    <t>12</t>
  </si>
  <si>
    <t>968082017</t>
  </si>
  <si>
    <t>Vybourání plastových rámů oken s křídly, dveřních zárubní, vrat rámu oken s křídly, plochy přes 2 do 4 m2</t>
  </si>
  <si>
    <t>-653769224</t>
  </si>
  <si>
    <t>https://podminky.urs.cz/item/CS_URS_2021_02/968082017</t>
  </si>
  <si>
    <t>1,4*1,6*2</t>
  </si>
  <si>
    <t>1,99*1,5*19</t>
  </si>
  <si>
    <t>13</t>
  </si>
  <si>
    <t>968082018</t>
  </si>
  <si>
    <t>Vybourání plastových rámů oken s křídly, dveřních zárubní, vrat rámu oken s křídly, plochy přes 4 m2</t>
  </si>
  <si>
    <t>802179426</t>
  </si>
  <si>
    <t>https://podminky.urs.cz/item/CS_URS_2021_02/968082018</t>
  </si>
  <si>
    <t>(2,03*2)*7</t>
  </si>
  <si>
    <t>(2,02*2)*2</t>
  </si>
  <si>
    <t>(2,04*2)*4</t>
  </si>
  <si>
    <t>2,05*2</t>
  </si>
  <si>
    <t>14</t>
  </si>
  <si>
    <t>968082022</t>
  </si>
  <si>
    <t>Vybourání plastových rámů oken s křídly, dveřních zárubní, vrat dveřních zárubní, plochy přes 2 do 4 m2</t>
  </si>
  <si>
    <t>-748235930</t>
  </si>
  <si>
    <t>https://podminky.urs.cz/item/CS_URS_2021_02/968082022</t>
  </si>
  <si>
    <t>suterén dveře</t>
  </si>
  <si>
    <t>0,9*2,1</t>
  </si>
  <si>
    <t>1.NP</t>
  </si>
  <si>
    <t>1,41*2,1</t>
  </si>
  <si>
    <t>1,16*2,05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</si>
  <si>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</si>
  <si>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</si>
  <si>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-421789939</t>
  </si>
  <si>
    <t>https://podminky.urs.cz/item/CS_URS_2021_02/981013316</t>
  </si>
  <si>
    <t>bourací práce</t>
  </si>
  <si>
    <t>34,02*14,19*9</t>
  </si>
  <si>
    <t>2,7*1,3*3,6</t>
  </si>
  <si>
    <t>3,5*1*9</t>
  </si>
  <si>
    <t>8*3,78*3</t>
  </si>
  <si>
    <t>997</t>
  </si>
  <si>
    <t>Přesun sutě</t>
  </si>
  <si>
    <t>16</t>
  </si>
  <si>
    <t>997013115</t>
  </si>
  <si>
    <t>Vnitrostaveništní doprava suti a vybouraných hmot vodorovně do 50 m svisle s použitím mechanizace pro budovy a haly výšky přes 15 do 18 m</t>
  </si>
  <si>
    <t>t</t>
  </si>
  <si>
    <t>-2106650533</t>
  </si>
  <si>
    <t>https://podminky.urs.cz/item/CS_URS_2021_02/997013115</t>
  </si>
  <si>
    <t>17</t>
  </si>
  <si>
    <t>997013501</t>
  </si>
  <si>
    <t>Odvoz suti a vybouraných hmot na skládku nebo meziskládku se složením, na vzdálenost do 1 km</t>
  </si>
  <si>
    <t>1991828330</t>
  </si>
  <si>
    <t>https://podminky.urs.cz/item/CS_URS_2021_02/997013501</t>
  </si>
  <si>
    <t>2934,926</t>
  </si>
  <si>
    <t>-809,269*2</t>
  </si>
  <si>
    <t>18</t>
  </si>
  <si>
    <t>997013509</t>
  </si>
  <si>
    <t>Odvoz suti a vybouraných hmot na skládku nebo meziskládku se složením, na vzdálenost Příplatek k ceně za každý další i započatý 1 km přes 1 km</t>
  </si>
  <si>
    <t>2141382777</t>
  </si>
  <si>
    <t>https://podminky.urs.cz/item/CS_URS_2021_02/997013509</t>
  </si>
  <si>
    <t>1316,388*6</t>
  </si>
  <si>
    <t>19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</si>
  <si>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</si>
  <si>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</si>
  <si>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2126923551</t>
  </si>
  <si>
    <t>https://podminky.urs.cz/item/CS_URS_2021_02/997013609</t>
  </si>
  <si>
    <t>suť pro zásyp</t>
  </si>
  <si>
    <t>dřevo</t>
  </si>
  <si>
    <t>-0,48</t>
  </si>
  <si>
    <t>polystyreny</t>
  </si>
  <si>
    <t>-10,731</t>
  </si>
  <si>
    <t>plast</t>
  </si>
  <si>
    <t>-7,294</t>
  </si>
  <si>
    <t>asfalt</t>
  </si>
  <si>
    <t>-4,714</t>
  </si>
  <si>
    <t>20</t>
  </si>
  <si>
    <t>997013811</t>
  </si>
  <si>
    <t>Poplatek za uložení stavebního odpadu na skládce (skládkovné) dřevěného zatříděného do Katalogu odpadů pod kódem 17 02 01</t>
  </si>
  <si>
    <t>159849546</t>
  </si>
  <si>
    <t>https://podminky.urs.cz/item/CS_URS_2021_02/997013811</t>
  </si>
  <si>
    <t>997013813</t>
  </si>
  <si>
    <t>Poplatek za uložení stavebního odpadu na skládce (skládkovné) z plastických hmot zatříděného do Katalogu odpadů pod kódem 17 02 03</t>
  </si>
  <si>
    <t>733234916</t>
  </si>
  <si>
    <t>https://podminky.urs.cz/item/CS_URS_2021_02/997013813</t>
  </si>
  <si>
    <t>0,702</t>
  </si>
  <si>
    <t>0,575</t>
  </si>
  <si>
    <t>3,121</t>
  </si>
  <si>
    <t>2,448</t>
  </si>
  <si>
    <t>0,448</t>
  </si>
  <si>
    <t>22</t>
  </si>
  <si>
    <t>997013814</t>
  </si>
  <si>
    <t>Poplatek za uložení stavebního odpadu na skládce (skládkovné) z izolačních materiálů zatříděného do Katalogu odpadů pod kódem 17 06 04</t>
  </si>
  <si>
    <t>-778566600</t>
  </si>
  <si>
    <t>https://podminky.urs.cz/item/CS_URS_2021_02/997013814</t>
  </si>
  <si>
    <t>0,449</t>
  </si>
  <si>
    <t>10,282</t>
  </si>
  <si>
    <t>23</t>
  </si>
  <si>
    <t>997013847</t>
  </si>
  <si>
    <t>Poplatek za uložení stavebního odpadu na skládce (skládkovné) asfaltového s obsahem dehtu zatříděného do Katalogu odpadů pod kódem 17 03 01</t>
  </si>
  <si>
    <t>866129539</t>
  </si>
  <si>
    <t>https://podminky.urs.cz/item/CS_URS_2021_02/997013847</t>
  </si>
  <si>
    <t>998</t>
  </si>
  <si>
    <t>Přesun hmot</t>
  </si>
  <si>
    <t>24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</si>
  <si>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</si>
  <si>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</si>
  <si>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1027491425</t>
  </si>
  <si>
    <t>https://podminky.urs.cz/item/CS_URS_2021_02/998011001</t>
  </si>
  <si>
    <t>PSV</t>
  </si>
  <si>
    <t>Práce a dodávky PSV</t>
  </si>
  <si>
    <t>712</t>
  </si>
  <si>
    <t>Povlakové krytiny</t>
  </si>
  <si>
    <t>25</t>
  </si>
  <si>
    <t>712300832</t>
  </si>
  <si>
    <t>Odstranění ze střech plochých do 10° krytiny povlakové dvouvrstvé</t>
  </si>
  <si>
    <t>CS ÚRS 2020 01</t>
  </si>
  <si>
    <t>386693629</t>
  </si>
  <si>
    <t>33,22*14,19</t>
  </si>
  <si>
    <t>713</t>
  </si>
  <si>
    <t>Izolace tepelné</t>
  </si>
  <si>
    <t>26</t>
  </si>
  <si>
    <t>713130843</t>
  </si>
  <si>
    <t>Odstranění tepelné izolace stěn a příček z rohoží, pásů, dílců, desek, bloků připevněných lepením z vláknitých materiálů, tloušťka izolace přes 100 mm</t>
  </si>
  <si>
    <t>-1050952607</t>
  </si>
  <si>
    <t>https://podminky.urs.cz/item/CS_URS_2021_02/713130843</t>
  </si>
  <si>
    <t>tepelná izolace stěn v suterénu</t>
  </si>
  <si>
    <t>(5,74+3,63)*2*2,6</t>
  </si>
  <si>
    <t>(1,7+5,74)*2*2,6</t>
  </si>
  <si>
    <t>(-0,8*1,97)*2</t>
  </si>
  <si>
    <t>(1,96+2,14)*2*2,6</t>
  </si>
  <si>
    <t>-0,8*1,97</t>
  </si>
  <si>
    <t>(3,09+3,88)*2*2,6</t>
  </si>
  <si>
    <t>(2,26+3,63)*2*2,6</t>
  </si>
  <si>
    <t>(3,88+1,9)*2*2,6</t>
  </si>
  <si>
    <t>-(0,8*1,97)*2</t>
  </si>
  <si>
    <t>(6,08+2,44+1,5+1+0,7+1+4+2,44)*2,6</t>
  </si>
  <si>
    <t>(0,8*1,97)*3</t>
  </si>
  <si>
    <t>766</t>
  </si>
  <si>
    <t>Konstrukce truhlářské</t>
  </si>
  <si>
    <t>27</t>
  </si>
  <si>
    <t>766691914</t>
  </si>
  <si>
    <t>Ostatní práce vyvěšení nebo zavěšení křídel s případným uložením a opětovným zavěšením po provedení stavebních změn dřevěných dveřních, plochy do 2 m2</t>
  </si>
  <si>
    <t>kus</t>
  </si>
  <si>
    <t>-2052918132</t>
  </si>
  <si>
    <t>https://podminky.urs.cz/item/CS_URS_2021_02/766691914</t>
  </si>
  <si>
    <t>bourací práce - suterén</t>
  </si>
  <si>
    <t>OST</t>
  </si>
  <si>
    <t>Ostatní</t>
  </si>
  <si>
    <t>28</t>
  </si>
  <si>
    <t>OST 01</t>
  </si>
  <si>
    <t>Odpojení budovy od všech médií - elektroinstalace, plyn, vodovodní přípojky,kanalizace</t>
  </si>
  <si>
    <t>hod</t>
  </si>
  <si>
    <t>vlastní</t>
  </si>
  <si>
    <t>512</t>
  </si>
  <si>
    <t>-600872115</t>
  </si>
  <si>
    <t>VRN</t>
  </si>
  <si>
    <t>Vedlejší rozpočtové náklady</t>
  </si>
  <si>
    <t>29</t>
  </si>
  <si>
    <t>VRN 01</t>
  </si>
  <si>
    <t>Zařízení staveniště</t>
  </si>
  <si>
    <t>%</t>
  </si>
  <si>
    <t>1800461196</t>
  </si>
  <si>
    <t>02 - Založení spodní stavby</t>
  </si>
  <si>
    <t xml:space="preserve">    2 - Zakládání</t>
  </si>
  <si>
    <t xml:space="preserve">    6 - Úpravy povrchů, podlahy a osazování výplní</t>
  </si>
  <si>
    <t xml:space="preserve">    711 - Izolace proti vodě, vlhkosti a plynům</t>
  </si>
  <si>
    <t>133251101</t>
  </si>
  <si>
    <t>Hloubení nezapažených šachet strojně v hornině třídy těžitelnosti I skupiny 3 do 20 m3</t>
  </si>
  <si>
    <t>-1853206425</t>
  </si>
  <si>
    <t>https://podminky.urs.cz/item/CS_URS_2021_02/133251101</t>
  </si>
  <si>
    <t>výkres D1.2.B - 01 betonové kce</t>
  </si>
  <si>
    <t>dojezdová šachta výtahu</t>
  </si>
  <si>
    <t>4,255*3,6*1,55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</si>
  <si>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</si>
  <si>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</si>
  <si>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797889755</t>
  </si>
  <si>
    <t>https://podminky.urs.cz/item/CS_URS_2021_02/162751117</t>
  </si>
  <si>
    <t>obsyp</t>
  </si>
  <si>
    <t>-(4,255*0,5*1,55)*2</t>
  </si>
  <si>
    <t>-(2,6*0,3*1,55)*2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</si>
  <si>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</si>
  <si>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</si>
  <si>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-1341445247</t>
  </si>
  <si>
    <t>https://podminky.urs.cz/item/CS_URS_2021_02/162751119</t>
  </si>
  <si>
    <t>171201221</t>
  </si>
  <si>
    <t>Poplatek za uložení stavebního odpadu na skládce (skládkovné) zeminy a kamení zatříděného do Katalogu odpadů pod kódem 17 05 04</t>
  </si>
  <si>
    <t>1570818991</t>
  </si>
  <si>
    <t>https://podminky.urs.cz/item/CS_URS_2021_02/171201221</t>
  </si>
  <si>
    <t>14,73*2 'Přepočtené koeficientem množství</t>
  </si>
  <si>
    <t>171251201</t>
  </si>
  <si>
    <t>Uložení sypaniny na skládky nebo meziskládky bez hutnění s upravením uložené sypaniny do předepsaného tvaru</t>
  </si>
  <si>
    <t>-738758379</t>
  </si>
  <si>
    <t>https://podminky.urs.cz/item/CS_URS_2021_02/171251201</t>
  </si>
  <si>
    <t>174151101</t>
  </si>
  <si>
    <t>Zásyp sypaninou z jakékoliv horniny strojně s uložením výkopku ve vrstvách se zhutněním jam, šachet, rýh nebo kolem objektů v těchto vykopávkách</t>
  </si>
  <si>
    <t>-1672534008</t>
  </si>
  <si>
    <t>https://podminky.urs.cz/item/CS_URS_2021_02/174151101</t>
  </si>
  <si>
    <t>4,255*0,5*1,55*2</t>
  </si>
  <si>
    <t>2,6*0,3*1,55*2</t>
  </si>
  <si>
    <t>Zakládání</t>
  </si>
  <si>
    <t>226212311</t>
  </si>
  <si>
    <t>Velkoprofilové vrty náběrovým vrtáním svislé zapažené ocelovými pažnicemi průměru přes 550 do 650 mm, v hl od 0 do 20 m v hornině tř. I</t>
  </si>
  <si>
    <t>m</t>
  </si>
  <si>
    <t>-1106168859</t>
  </si>
  <si>
    <t>https://podminky.urs.cz/item/CS_URS_2021_02/226212311</t>
  </si>
  <si>
    <t>piloty P1</t>
  </si>
  <si>
    <t>12*17</t>
  </si>
  <si>
    <t>226213311</t>
  </si>
  <si>
    <t>Velkoprofilové vrty náběrovým vrtáním svislé zapažené ocelovými pažnicemi průměru přes 850 do 1050 mm, v hl od 0 do 20 m v hornině tř. I</t>
  </si>
  <si>
    <t>1214941817</t>
  </si>
  <si>
    <t>https://podminky.urs.cz/item/CS_URS_2021_02/226213311</t>
  </si>
  <si>
    <t>piloty P2</t>
  </si>
  <si>
    <t>12*18</t>
  </si>
  <si>
    <t>226213811</t>
  </si>
  <si>
    <t>Velkoprofilové vrty náběrovým vrtáním svislé zapažené ocelovými pažnicemi průměru přes 1050 do 1250 mm, v hl od 0 do 30 m v hornině tř. I</t>
  </si>
  <si>
    <t>1552178901</t>
  </si>
  <si>
    <t>https://podminky.urs.cz/item/CS_URS_2021_02/226213811</t>
  </si>
  <si>
    <t>piloty P3</t>
  </si>
  <si>
    <t>4*22</t>
  </si>
  <si>
    <t>231212212</t>
  </si>
  <si>
    <t>Zřízení výplně pilot zapažených s vytažením pažnic z vrtu svislých z betonu železového, v hl od 0 do 20 m, při průměru piloty přes 450 do 650 mm</t>
  </si>
  <si>
    <t>-1133743081</t>
  </si>
  <si>
    <t>https://podminky.urs.cz/item/CS_URS_2021_02/231212212</t>
  </si>
  <si>
    <t>M</t>
  </si>
  <si>
    <t>58932940</t>
  </si>
  <si>
    <t>beton C 25/30 XF3 kamenivo frakce 0/8</t>
  </si>
  <si>
    <t>-2001991345</t>
  </si>
  <si>
    <t>(PI*0,3*0,3*12)*17*1,035</t>
  </si>
  <si>
    <t>231212213</t>
  </si>
  <si>
    <t>Zřízení výplně pilot zapažených s vytažením pažnic z vrtu svislých z betonu železového, v hl od 0 do 20 m, při průměru piloty přes 650 do 1250 mm</t>
  </si>
  <si>
    <t>-2116273740</t>
  </si>
  <si>
    <t>https://podminky.urs.cz/item/CS_URS_2021_02/231212213</t>
  </si>
  <si>
    <t>58932940a</t>
  </si>
  <si>
    <t>-916793257</t>
  </si>
  <si>
    <t>(PI*0,45*0,45*18)*12*1,035</t>
  </si>
  <si>
    <t>231212313</t>
  </si>
  <si>
    <t>Zřízení výplně pilot zapažených s vytažením pažnic z vrtu svislých z betonu železového, v hl od 0 do 30 m, při průměru pilotu přes 650 do 1250 mm</t>
  </si>
  <si>
    <t>1411784307</t>
  </si>
  <si>
    <t>https://podminky.urs.cz/item/CS_URS_2021_02/231212313</t>
  </si>
  <si>
    <t>58932940b</t>
  </si>
  <si>
    <t>-1541742919</t>
  </si>
  <si>
    <t>(PI*0,6*0,6*22)*4*1,035</t>
  </si>
  <si>
    <t>231611114</t>
  </si>
  <si>
    <t>Výztuž pilot betonovaných do země z oceli 10 505 (R)</t>
  </si>
  <si>
    <t>-2082407163</t>
  </si>
  <si>
    <t>https://podminky.urs.cz/item/CS_URS_2021_02/231611114</t>
  </si>
  <si>
    <t>(59,698+142,223+103,009)*80/1000</t>
  </si>
  <si>
    <t>273322511</t>
  </si>
  <si>
    <t>Základy z betonu železového (bez výztuže) desky z betonu se zvýšenými nároky na prostředí tř. C 25/30</t>
  </si>
  <si>
    <t>-112390043</t>
  </si>
  <si>
    <t>https://podminky.urs.cz/item/CS_URS_2021_02/273322511</t>
  </si>
  <si>
    <t>výkres D1.2.B - 01 betonové kce podkladní beton</t>
  </si>
  <si>
    <t>3,255*2,6*0,35</t>
  </si>
  <si>
    <t>objekt</t>
  </si>
  <si>
    <t>33,300*13,600*0,35</t>
  </si>
  <si>
    <t>-(2,655*2)*0,35</t>
  </si>
  <si>
    <t>273351121</t>
  </si>
  <si>
    <t>Bednění základů desek zřízení</t>
  </si>
  <si>
    <t>1255690721</t>
  </si>
  <si>
    <t>https://podminky.urs.cz/item/CS_URS_2021_02/273351121</t>
  </si>
  <si>
    <t>dojezdová šachta výtahu vč.podladního betonu</t>
  </si>
  <si>
    <t>(3,255+2,6)*2*0,45</t>
  </si>
  <si>
    <t>(33,300+13,600)*2*0,45</t>
  </si>
  <si>
    <t>(2,655+2)*2*0,45</t>
  </si>
  <si>
    <t>273351122</t>
  </si>
  <si>
    <t>Bednění základů desek odstranění</t>
  </si>
  <si>
    <t>487416340</t>
  </si>
  <si>
    <t>https://podminky.urs.cz/item/CS_URS_2021_02/273351122</t>
  </si>
  <si>
    <t xml:space="preserve">výkres D1.2.B - 01 betonové kce </t>
  </si>
  <si>
    <t>dojezdová šachta výtahu vč. podkladního betonu</t>
  </si>
  <si>
    <t>273361821</t>
  </si>
  <si>
    <t>Výztuž základů desek z betonářské oceli 10 505 (R) nebo BSt 500</t>
  </si>
  <si>
    <t>54823739</t>
  </si>
  <si>
    <t>https://podminky.urs.cz/item/CS_URS_2021_02/273361821</t>
  </si>
  <si>
    <t>159,611*130/1000</t>
  </si>
  <si>
    <t>311321411</t>
  </si>
  <si>
    <t>Nadzákladové zdi z betonu železového (bez výztuže) nosné bez zvláštních nároků na vliv prostředí tř. C 25/30</t>
  </si>
  <si>
    <t>-540082633</t>
  </si>
  <si>
    <t>https://podminky.urs.cz/item/CS_URS_2021_02/311321411</t>
  </si>
  <si>
    <t>(3,255*0,3*1,1)*2</t>
  </si>
  <si>
    <t>(2*0,3*1,1)*2</t>
  </si>
  <si>
    <t>311351121</t>
  </si>
  <si>
    <t>Bednění nadzákladových zdí nosných rovné oboustranné za každou stranu zřízení</t>
  </si>
  <si>
    <t>-1629567996</t>
  </si>
  <si>
    <t>https://podminky.urs.cz/item/CS_URS_2021_02/311351121</t>
  </si>
  <si>
    <t>(3,255+2,6)*2*1,1</t>
  </si>
  <si>
    <t>(2,655+2)*2*1,1</t>
  </si>
  <si>
    <t>311351122</t>
  </si>
  <si>
    <t>Bednění nadzákladových zdí nosných rovné oboustranné za každou stranu odstranění</t>
  </si>
  <si>
    <t>351200199</t>
  </si>
  <si>
    <t>https://podminky.urs.cz/item/CS_URS_2021_02/311351122</t>
  </si>
  <si>
    <t>311361821</t>
  </si>
  <si>
    <t>Výztuž nadzákladových zdí nosných svislých nebo odkloněných od svislice, rovných nebo oblých z betonářské oceli 10 505 (R) nebo BSt 500</t>
  </si>
  <si>
    <t>1460634653</t>
  </si>
  <si>
    <t>https://podminky.urs.cz/item/CS_URS_2021_02/311361821</t>
  </si>
  <si>
    <t>3,468*130/1000</t>
  </si>
  <si>
    <t>Úpravy povrchů, podlahy a osazování výplní</t>
  </si>
  <si>
    <t>632622120</t>
  </si>
  <si>
    <t>Podklad nebo potěr z obalovaného kameniva s rozprostřením směsi a se zhutněním, tl. po zhutnění 100 mm</t>
  </si>
  <si>
    <t>-2061544362</t>
  </si>
  <si>
    <t>https://podminky.urs.cz/item/CS_URS_2021_02/632622120</t>
  </si>
  <si>
    <t>3,255*2,6</t>
  </si>
  <si>
    <t>-(3,14*0,3*0,3)*2</t>
  </si>
  <si>
    <t>-(3,14*0,45*0,45)</t>
  </si>
  <si>
    <t>-(3,14*0,6*0,6)</t>
  </si>
  <si>
    <t>33,300*13,600</t>
  </si>
  <si>
    <t>-(3,14*0,3*0,3)*15</t>
  </si>
  <si>
    <t>-(3,14*0,45*0,45)*11</t>
  </si>
  <si>
    <t>-(3,14*0,6*0,6)*3</t>
  </si>
  <si>
    <t>-3,255*2,6</t>
  </si>
  <si>
    <t>998001011</t>
  </si>
  <si>
    <t>Přesun hmot pro piloty nebo podzemní stěny betonované na místě</t>
  </si>
  <si>
    <t>-1228111985</t>
  </si>
  <si>
    <t>https://podminky.urs.cz/item/CS_URS_2021_02/998001011</t>
  </si>
  <si>
    <t>0,024+0,035+0,02</t>
  </si>
  <si>
    <t>145,006</t>
  </si>
  <si>
    <t>345,46</t>
  </si>
  <si>
    <t>250,209</t>
  </si>
  <si>
    <t>998012103</t>
  </si>
  <si>
    <t>Přesun hmot pro budovy občanské výstavby, bydlení, výrobu a služby s nosnou svislou konstrukcí monolitickou betonovou tyčovou s vyzdívaným obvodovým pláštěm vodorovná dopravní vzdálenost do 100 m pro budovy výšky přes 12 do 24 m</t>
  </si>
  <si>
    <t>-1706697074</t>
  </si>
  <si>
    <t>https://podminky.urs.cz/item/CS_URS_2021_02/998012103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</si>
  <si>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</si>
  <si>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</si>
  <si>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</si>
  <si>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</si>
  <si>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-1848974366</t>
  </si>
  <si>
    <t>https://podminky.urs.cz/item/CS_URS_2021_02/711111001</t>
  </si>
  <si>
    <t>11163150</t>
  </si>
  <si>
    <t>lak penetrační asfaltový</t>
  </si>
  <si>
    <t>32</t>
  </si>
  <si>
    <t>-1790545869</t>
  </si>
  <si>
    <t>452,88*0,0003 'Přepočtené koeficientem množství</t>
  </si>
  <si>
    <t>30</t>
  </si>
  <si>
    <t>711141559</t>
  </si>
  <si>
    <t>Provedení izolace proti zemní vlhkosti pásy přitavením NAIP na ploše vodorovné V</t>
  </si>
  <si>
    <t>555175022</t>
  </si>
  <si>
    <t>https://podminky.urs.cz/item/CS_URS_2021_02/711141559</t>
  </si>
  <si>
    <t>31</t>
  </si>
  <si>
    <t>62853004</t>
  </si>
  <si>
    <t>pás asfaltový natavitelný modifikovaný SBS tl 4,0mm s vložkou ze skleněné tkaniny a spalitelnou PE fólií nebo jemnozrnným minerálním posypem na horním povrchu</t>
  </si>
  <si>
    <t>754736560</t>
  </si>
  <si>
    <t>452,88*1,15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</si>
  <si>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</si>
  <si>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</si>
  <si>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-1684935757</t>
  </si>
  <si>
    <t>https://podminky.urs.cz/item/CS_URS_2021_02/998711203</t>
  </si>
  <si>
    <t>33</t>
  </si>
  <si>
    <t>-404798618</t>
  </si>
  <si>
    <t>03 - Architektonicko - stavební řešení 1. NP</t>
  </si>
  <si>
    <t xml:space="preserve">    4 - Vodorovné konstrukce</t>
  </si>
  <si>
    <t>311272241</t>
  </si>
  <si>
    <t>Zdivo z pórobetonových tvárnic na tenké maltové lože, tl. zdiva 300 mm pevnost tvárnic přes P2 do P4, objemová hmotnost přes 450 do 600 kg/m3 na pero a drážku</t>
  </si>
  <si>
    <t>1609919027</t>
  </si>
  <si>
    <t>https://podminky.urs.cz/item/CS_URS_2021_02/311272241</t>
  </si>
  <si>
    <t>D.1.1.07 půdorys 1.NP</t>
  </si>
  <si>
    <t>(6,6+6,5+4,1+3,8+4,1+6,505+6,6)*3,07</t>
  </si>
  <si>
    <t>-(1*1+2*2+3*0,8*3+2,2+1*2+1,2*2,1)</t>
  </si>
  <si>
    <t>(6,5+6,5)*5,75</t>
  </si>
  <si>
    <t>-(6,5*4,4+6,195*4,5)</t>
  </si>
  <si>
    <t>(3,8+3,8+3,9+5,4+5,6+3,9+3,8+3,9)*5,75</t>
  </si>
  <si>
    <t>-(1*2,05+1,6*2,02+1*2,05)</t>
  </si>
  <si>
    <t>-3,14*0,6*0,6*3</t>
  </si>
  <si>
    <t>-3,14*0,9*0,9*2</t>
  </si>
  <si>
    <t>-3,14*0,5*0,5*2</t>
  </si>
  <si>
    <t>317143452</t>
  </si>
  <si>
    <t>Překlady nosné z pórobetonu osazené do tenkého maltového lože, pro zdi tl. 300 mm, délky překladu přes 1300 do 1500 mm</t>
  </si>
  <si>
    <t>1873248501</t>
  </si>
  <si>
    <t>https://podminky.urs.cz/item/CS_URS_2021_02/317143452</t>
  </si>
  <si>
    <t>317143453</t>
  </si>
  <si>
    <t>Překlady nosné z pórobetonu osazené do tenkého maltového lože, pro zdi tl. 300 mm, délky překladu přes 1500 do 1800 mm</t>
  </si>
  <si>
    <t>1730177675</t>
  </si>
  <si>
    <t>https://podminky.urs.cz/item/CS_URS_2021_02/317143453</t>
  </si>
  <si>
    <t>317143454</t>
  </si>
  <si>
    <t>Překlady nosné z pórobetonu osazené do tenkého maltového lože, pro zdi tl. 300 mm, délky překladu přes 1800 do 2100 mm</t>
  </si>
  <si>
    <t>487525973</t>
  </si>
  <si>
    <t>https://podminky.urs.cz/item/CS_URS_2021_02/317143454</t>
  </si>
  <si>
    <t>317143455</t>
  </si>
  <si>
    <t>Překlady nosné z pórobetonu osazené do tenkého maltového lože, pro zdi tl. 300 mm, délky překladu přes 2100 do 2400 mm</t>
  </si>
  <si>
    <t>857885983</t>
  </si>
  <si>
    <t>https://podminky.urs.cz/item/CS_URS_2021_02/317143455</t>
  </si>
  <si>
    <t>330321610</t>
  </si>
  <si>
    <t>Sloupy, pilíře, táhla, rámové stojky, vzpěry z betonu železového (bez výztuže) bez zvláštních nároků na vliv prostředí tř. C 30/37</t>
  </si>
  <si>
    <t>-1714380513</t>
  </si>
  <si>
    <t>https://podminky.urs.cz/item/CS_URS_2021_02/330321610</t>
  </si>
  <si>
    <t>(0,4*0,4)*10*3,07</t>
  </si>
  <si>
    <t>(0,4*0,4)*5,8</t>
  </si>
  <si>
    <t>(0,5*0,5)*8*5,8</t>
  </si>
  <si>
    <t>331351121</t>
  </si>
  <si>
    <t>Bednění hranatých sloupů a pilířů včetně vzepření průřezu pravoúhlého čtyřúhelníka výšky do 4 m, průřezu přes 0,08 do 0,16 m2 zřízení</t>
  </si>
  <si>
    <t>405286492</t>
  </si>
  <si>
    <t>https://podminky.urs.cz/item/CS_URS_2021_02/331351121</t>
  </si>
  <si>
    <t>(0,4+0,4)*2*10*3,07</t>
  </si>
  <si>
    <t>331351122</t>
  </si>
  <si>
    <t>Bednění hranatých sloupů a pilířů včetně vzepření průřezu pravoúhlého čtyřúhelníka výšky do 4 m, průřezu přes 0,08 do 0,16 m2 odstranění</t>
  </si>
  <si>
    <t>1119310610</t>
  </si>
  <si>
    <t>https://podminky.urs.cz/item/CS_URS_2021_02/331351122</t>
  </si>
  <si>
    <t>331351321</t>
  </si>
  <si>
    <t>Bednění hranatých sloupů a pilířů včetně vzepření průřezu pravoúhlého čtyřúhelníka výšky přes 4 do 6 m, průřezu přes 0,08 do 0,16 m2 zřízení</t>
  </si>
  <si>
    <t>-1737989114</t>
  </si>
  <si>
    <t>https://podminky.urs.cz/item/CS_URS_2021_02/331351321</t>
  </si>
  <si>
    <t>(0,4+0,4)*2*5,8</t>
  </si>
  <si>
    <t>331351322</t>
  </si>
  <si>
    <t>Bednění hranatých sloupů a pilířů včetně vzepření průřezu pravoúhlého čtyřúhelníka výšky přes 4 do 6 m, průřezu přes 0,08 do 0,16 m2 odstranění</t>
  </si>
  <si>
    <t>297287865</t>
  </si>
  <si>
    <t>https://podminky.urs.cz/item/CS_URS_2021_02/331351322</t>
  </si>
  <si>
    <t>331351325</t>
  </si>
  <si>
    <t>Bednění hranatých sloupů a pilířů včetně vzepření průřezu pravoúhlého čtyřúhelníka výšky přes 4 do 6 m, průřezu přes 0,16 m2 zřízení</t>
  </si>
  <si>
    <t>-1833938071</t>
  </si>
  <si>
    <t>https://podminky.urs.cz/item/CS_URS_2021_02/331351325</t>
  </si>
  <si>
    <t>(0,5+0,5)*2*8*5,8</t>
  </si>
  <si>
    <t>331351326</t>
  </si>
  <si>
    <t>Bednění hranatých sloupů a pilířů včetně vzepření průřezu pravoúhlého čtyřúhelníka výšky přes 4 do 6 m, průřezu přes 0,16 m2 odstranění</t>
  </si>
  <si>
    <t>-1855313831</t>
  </si>
  <si>
    <t>https://podminky.urs.cz/item/CS_URS_2021_02/331351326</t>
  </si>
  <si>
    <t>331361821</t>
  </si>
  <si>
    <t>Výztuž sloupů, pilířů, rámových stojek, táhel nebo vzpěr hranatých svislých nebo šikmých (odkloněných) z betonářské oceli 10 505 (R) nebo BSt 500</t>
  </si>
  <si>
    <t>-872524479</t>
  </si>
  <si>
    <t>https://podminky.urs.cz/item/CS_URS_2021_02/331361821</t>
  </si>
  <si>
    <t>17,44*300/1000</t>
  </si>
  <si>
    <t>341321410</t>
  </si>
  <si>
    <t>Stěny a příčky z betonu železového (bez výztuže) nosné tř. C 25/30</t>
  </si>
  <si>
    <t>35727777</t>
  </si>
  <si>
    <t>https://podminky.urs.cz/item/CS_URS_2021_02/341321410</t>
  </si>
  <si>
    <t>8,8*0,2*3,45</t>
  </si>
  <si>
    <t>2,4*0,2*3,45</t>
  </si>
  <si>
    <t>4*0,15*3,45</t>
  </si>
  <si>
    <t>2,5*0,2*3,45</t>
  </si>
  <si>
    <t>-1,24*2,25*0,2</t>
  </si>
  <si>
    <t>2,65*0,2*3,45</t>
  </si>
  <si>
    <t>Mezisoučet</t>
  </si>
  <si>
    <t>schodiště</t>
  </si>
  <si>
    <t>(1,3+0,13)*1,8*0,155</t>
  </si>
  <si>
    <t>(1,2)*1,8*0,13</t>
  </si>
  <si>
    <t>((1,8+1,05)/2*1,5)*0,155</t>
  </si>
  <si>
    <t>1.02 velkoprostorová učebna</t>
  </si>
  <si>
    <t>11,9*3,624*0,2</t>
  </si>
  <si>
    <t>((4,4+4,25)/2*1)*0,3*2</t>
  </si>
  <si>
    <t>((4,25+4,1)/2*1)*0,3*2</t>
  </si>
  <si>
    <t>((4,1+3,95)/2*1)*0,3*2</t>
  </si>
  <si>
    <t>((3,95+3,42)/2*1,9)*0,3*2</t>
  </si>
  <si>
    <t>11,5*0,9*0,3</t>
  </si>
  <si>
    <t>341351111</t>
  </si>
  <si>
    <t>Bednění stěn a příček nosných rovné oboustranné za každou stranu zřízení</t>
  </si>
  <si>
    <t>1723935422</t>
  </si>
  <si>
    <t>https://podminky.urs.cz/item/CS_URS_2021_02/341351111</t>
  </si>
  <si>
    <t>(8,8+2,7+4,2+0,15+4+2,4+5,5+2,5+0,2+0,3+2,65+0,3+0,2+2,7)*3,45</t>
  </si>
  <si>
    <t>(1,24+2,25*2)*0,2</t>
  </si>
  <si>
    <t>-1,24*2,25</t>
  </si>
  <si>
    <t>(2+2,65)*2*3,45</t>
  </si>
  <si>
    <t>12,5*3,624</t>
  </si>
  <si>
    <t>11,9*3,424</t>
  </si>
  <si>
    <t>((4,4+4,25)/2*1)*2</t>
  </si>
  <si>
    <t>((4,25+4,1)/2*1)*2</t>
  </si>
  <si>
    <t>((4,1+3,95)/2*1)*2</t>
  </si>
  <si>
    <t>((3,95+3,42)/2*1,9)*2</t>
  </si>
  <si>
    <t>(11,5+11,5)*0,9</t>
  </si>
  <si>
    <t>341351112</t>
  </si>
  <si>
    <t>Bednění stěn a příček nosných rovné oboustranné za každou stranu odstranění</t>
  </si>
  <si>
    <t>-773493596</t>
  </si>
  <si>
    <t>https://podminky.urs.cz/item/CS_URS_2021_02/341351112</t>
  </si>
  <si>
    <t>341361821</t>
  </si>
  <si>
    <t>Výztuž stěn a příček nosných svislých nebo šikmých, rovných nebo oblých z betonářské oceli 10 505 (R) nebo BSt 500</t>
  </si>
  <si>
    <t>1206217762</t>
  </si>
  <si>
    <t>https://podminky.urs.cz/item/CS_URS_2021_02/341361821</t>
  </si>
  <si>
    <t>38,976*150/1000</t>
  </si>
  <si>
    <t>342272235</t>
  </si>
  <si>
    <t>Příčky z pórobetonových tvárnic hladkých na tenké maltové lože objemová hmotnost do 500 kg/m3, tloušťka příčky 125 mm</t>
  </si>
  <si>
    <t>-1890528811</t>
  </si>
  <si>
    <t>https://podminky.urs.cz/item/CS_URS_2021_02/342272235</t>
  </si>
  <si>
    <t>recepce</t>
  </si>
  <si>
    <t>1,1*1,1</t>
  </si>
  <si>
    <t>0,4*1,1</t>
  </si>
  <si>
    <t>((1,1+0,7)/2*1)</t>
  </si>
  <si>
    <t>0,8*0,7</t>
  </si>
  <si>
    <t>1,1*0,7</t>
  </si>
  <si>
    <t>342351111</t>
  </si>
  <si>
    <t>Bednění stěn a příček výplňových a oddělovacích pevných rovné oboustranné za každou stranu zřízení</t>
  </si>
  <si>
    <t>-159873890</t>
  </si>
  <si>
    <t>https://podminky.urs.cz/item/CS_URS_2021_02/342351111</t>
  </si>
  <si>
    <t>schodiště do učebny</t>
  </si>
  <si>
    <t>(1,3+0,13+0,155+1,2+1,2+1,3)*0,9</t>
  </si>
  <si>
    <t>1,8*1*2</t>
  </si>
  <si>
    <t>0,155*0,9</t>
  </si>
  <si>
    <t>342351112</t>
  </si>
  <si>
    <t>Bednění stěn a příček výplňových a oddělovacích pevných rovné oboustranné za každou stranu odstranění</t>
  </si>
  <si>
    <t>-444245079</t>
  </si>
  <si>
    <t>https://podminky.urs.cz/item/CS_URS_2021_02/342351112</t>
  </si>
  <si>
    <t>Vodorovné konstrukce</t>
  </si>
  <si>
    <t>411321616</t>
  </si>
  <si>
    <t>Stropy z betonu železového (bez výztuže) stropů deskových, plochých střech, desek balkonových, desek hřibových stropů včetně hlavic hřibových sloupů tř. C 30/37</t>
  </si>
  <si>
    <t>-2125544282</t>
  </si>
  <si>
    <t>https://podminky.urs.cz/item/CS_URS_2021_02/411321616</t>
  </si>
  <si>
    <t>14,3*13,6*0,25</t>
  </si>
  <si>
    <t>-(2,5*5,5*0,25)</t>
  </si>
  <si>
    <t>-(2*2,65*0,25)</t>
  </si>
  <si>
    <t>-(0,84*0,95*0,25)</t>
  </si>
  <si>
    <t>(14,53+13,6+14,53)*0,23*0,1</t>
  </si>
  <si>
    <t>7,19*13,6*0,25</t>
  </si>
  <si>
    <t>(7,19+7,19)*0,23*0,1</t>
  </si>
  <si>
    <t>12,25*13,6*0,2</t>
  </si>
  <si>
    <t>(19,44+13,6+19,44)*0,23*0,1</t>
  </si>
  <si>
    <t>411351011</t>
  </si>
  <si>
    <t>Bednění stropních konstrukcí - bez podpěrné konstrukce desek tloušťky stropní desky přes 5 do 25 cm zřízení</t>
  </si>
  <si>
    <t>-1224768229</t>
  </si>
  <si>
    <t>https://podminky.urs.cz/item/CS_URS_2021_02/411351011</t>
  </si>
  <si>
    <t>14,3*13,6</t>
  </si>
  <si>
    <t>(2,4+5,5)*2*0,25</t>
  </si>
  <si>
    <t>(2+2,65)*2*0,25</t>
  </si>
  <si>
    <t>-(2,7*8,8)</t>
  </si>
  <si>
    <t>(2,65*0,3)</t>
  </si>
  <si>
    <t>(0,84+0,95)*2*0,25</t>
  </si>
  <si>
    <t>-(1,24*1,35)</t>
  </si>
  <si>
    <t>7,19*13,6</t>
  </si>
  <si>
    <t>12,25*13,6</t>
  </si>
  <si>
    <t>(14,53+13,6+14,52)*(0,25+0,23+0,1)</t>
  </si>
  <si>
    <t>(7,19+7,19)*(0,25+0,23+0,1)</t>
  </si>
  <si>
    <t>(12,25+13,6+12,25)*(0,2+0,23+0,1)</t>
  </si>
  <si>
    <t>12,5*5</t>
  </si>
  <si>
    <t>411351012</t>
  </si>
  <si>
    <t>Bednění stropních konstrukcí - bez podpěrné konstrukce desek tloušťky stropní desky přes 5 do 25 cm odstranění</t>
  </si>
  <si>
    <t>-1674275310</t>
  </si>
  <si>
    <t>https://podminky.urs.cz/item/CS_URS_2021_02/411351012</t>
  </si>
  <si>
    <t>411354313</t>
  </si>
  <si>
    <t>Podpěrná konstrukce stropů - desek, kleneb a skořepin výška podepření do 4 m tloušťka stropu přes 15 do 25 cm zřízení</t>
  </si>
  <si>
    <t>-382161766</t>
  </si>
  <si>
    <t>https://podminky.urs.cz/item/CS_URS_2021_02/411354313</t>
  </si>
  <si>
    <t>-(2,5*5,5)</t>
  </si>
  <si>
    <t>-(2*2,65)</t>
  </si>
  <si>
    <t>(14,53+13,6+14,53)*0,23</t>
  </si>
  <si>
    <t>411354314</t>
  </si>
  <si>
    <t>Podpěrná konstrukce stropů - desek, kleneb a skořepin výška podepření do 4 m tloušťka stropu přes 15 do 25 cm odstranění</t>
  </si>
  <si>
    <t>-1251375299</t>
  </si>
  <si>
    <t>https://podminky.urs.cz/item/CS_URS_2021_02/411354314</t>
  </si>
  <si>
    <t>411354333</t>
  </si>
  <si>
    <t>Podpěrná konstrukce stropů - desek, kleneb a skořepin výška podepření přes 4 do 6 m tloušťka stropu přes 15 do 25 cm zřízení</t>
  </si>
  <si>
    <t>-163240128</t>
  </si>
  <si>
    <t>https://podminky.urs.cz/item/CS_URS_2021_02/411354333</t>
  </si>
  <si>
    <t>(19,44+13,6+19,44)*0,23</t>
  </si>
  <si>
    <t>411354334</t>
  </si>
  <si>
    <t>Podpěrná konstrukce stropů - desek, kleneb a skořepin výška podepření přes 4 do 6 m tloušťka stropu přes 15 do 25 cm odstranění</t>
  </si>
  <si>
    <t>1549855256</t>
  </si>
  <si>
    <t>https://podminky.urs.cz/item/CS_URS_2021_02/411354334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</si>
  <si>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</si>
  <si>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</si>
  <si>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384640011</t>
  </si>
  <si>
    <t>https://podminky.urs.cz/item/CS_URS_2021_02/411361821</t>
  </si>
  <si>
    <t>103,942*120/1000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</si>
  <si>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</si>
  <si>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</si>
  <si>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-107880815</t>
  </si>
  <si>
    <t>https://podminky.urs.cz/item/CS_URS_2021_02/413321616</t>
  </si>
  <si>
    <t>(14,305*0,38*0,4)</t>
  </si>
  <si>
    <t>(12,8*0,38*0,4)</t>
  </si>
  <si>
    <t>4,5*0,38*0,4</t>
  </si>
  <si>
    <t>6,3*0,38*0,4</t>
  </si>
  <si>
    <t>7,4*0,4*0,38</t>
  </si>
  <si>
    <t>6,94*0,4*0,5</t>
  </si>
  <si>
    <t>12,5*0,6*0,5</t>
  </si>
  <si>
    <t>12,6*0,6*0,5</t>
  </si>
  <si>
    <t>11,5*0,6*0,5</t>
  </si>
  <si>
    <t>413351111</t>
  </si>
  <si>
    <t>Bednění nosníků a průvlaků - bez podpěrné konstrukce výška nosníku po spodní líc stropní desky do 100 cm zřízení</t>
  </si>
  <si>
    <t>-1314444804</t>
  </si>
  <si>
    <t>https://podminky.urs.cz/item/CS_URS_2021_02/413351111</t>
  </si>
  <si>
    <t>(14,305+13,6+14,305)*0,38</t>
  </si>
  <si>
    <t>(13,505+12,8+13,505)*0,38</t>
  </si>
  <si>
    <t>(6,6+6,5+4,1+3,8+4,1+6,505+6,6)*0,4</t>
  </si>
  <si>
    <t>(0,4+4,5+0,4+4,5)*0,38</t>
  </si>
  <si>
    <t>(0,4+6,3+0,4+6,3)*0,38</t>
  </si>
  <si>
    <t>(4,3+1,6+4,1)*0,4</t>
  </si>
  <si>
    <t>(7,4+7,4)*0,38</t>
  </si>
  <si>
    <t>(7,4+7,4)*0,4</t>
  </si>
  <si>
    <t>(6,94+6,94)*0,5*2</t>
  </si>
  <si>
    <t>(6,5+6,5)*0,4</t>
  </si>
  <si>
    <t>(12,5+13,6)*2*0,6</t>
  </si>
  <si>
    <t>(11,5+3,8)*2*0,6</t>
  </si>
  <si>
    <t>(11,5+3,9)*2*0,6</t>
  </si>
  <si>
    <t>(11,5+3,8+3,8+3,9+5,4+5,6+3,9+3,8+3,9+11,5+11,5)*0,5</t>
  </si>
  <si>
    <t>413351112</t>
  </si>
  <si>
    <t>Bednění nosníků a průvlaků - bez podpěrné konstrukce výška nosníku po spodní líc stropní desky do 100 cm odstranění</t>
  </si>
  <si>
    <t>-1791820351</t>
  </si>
  <si>
    <t>https://podminky.urs.cz/item/CS_URS_2021_02/413351112</t>
  </si>
  <si>
    <t>413352111</t>
  </si>
  <si>
    <t>Podpěrná konstrukce nosníků a průvlaků výšky podepření do 4 m výšky nosníku (po spodní hranu stropní desky) do 100 cm zřízení</t>
  </si>
  <si>
    <t>119845640</t>
  </si>
  <si>
    <t>https://podminky.urs.cz/item/CS_URS_2021_02/413352111</t>
  </si>
  <si>
    <t>413352112</t>
  </si>
  <si>
    <t>Podpěrná konstrukce nosníků a průvlaků výšky podepření do 4 m výšky nosníku (po spodní hranu stropní desky) do 100 cm odstranění</t>
  </si>
  <si>
    <t>693850235</t>
  </si>
  <si>
    <t>https://podminky.urs.cz/item/CS_URS_2021_02/413352112</t>
  </si>
  <si>
    <t>34</t>
  </si>
  <si>
    <t>413352211</t>
  </si>
  <si>
    <t>Podpěrná konstrukce nosníků a průvlaků výšky podepření přes 4 do 6 m výšky nosníku (po spodní hranu stropní desky) do 100 cm zřízení</t>
  </si>
  <si>
    <t>322564528</t>
  </si>
  <si>
    <t>https://podminky.urs.cz/item/CS_URS_2021_02/413352211</t>
  </si>
  <si>
    <t>35</t>
  </si>
  <si>
    <t>413352212</t>
  </si>
  <si>
    <t>Podpěrná konstrukce nosníků a průvlaků výšky podepření přes 4 do 6 m výšky nosníku (po spodní hranu stropní desky) do 100 cm odstranění</t>
  </si>
  <si>
    <t>-1849186668</t>
  </si>
  <si>
    <t>https://podminky.urs.cz/item/CS_URS_2021_02/413352212</t>
  </si>
  <si>
    <t>36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</si>
  <si>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</si>
  <si>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</si>
  <si>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-1277469717</t>
  </si>
  <si>
    <t>https://podminky.urs.cz/item/CS_URS_2021_02/413361821</t>
  </si>
  <si>
    <t>34,922*120/1000</t>
  </si>
  <si>
    <t>37</t>
  </si>
  <si>
    <t>430321414</t>
  </si>
  <si>
    <t>Schodišťové konstrukce a rampy z betonu železového (bez výztuže) stupně, schodnice, ramena, podesty s nosníky tř. C 25/30</t>
  </si>
  <si>
    <t>-119071766</t>
  </si>
  <si>
    <t>https://podminky.urs.cz/item/CS_URS_2021_02/430321414</t>
  </si>
  <si>
    <t>1.04 schodiště</t>
  </si>
  <si>
    <t>0,5*0,4*1,18</t>
  </si>
  <si>
    <t>((0,4+0,25)/2*0,286)*1,18*20</t>
  </si>
  <si>
    <t>1,1*2,4*0,25</t>
  </si>
  <si>
    <t>38</t>
  </si>
  <si>
    <t>430321616</t>
  </si>
  <si>
    <t>Schodišťové konstrukce a rampy z betonu železového (bez výztuže) stupně, schodnice, ramena, podesty s nosníky tř. C 30/37</t>
  </si>
  <si>
    <t>-245709723</t>
  </si>
  <si>
    <t>https://podminky.urs.cz/item/CS_URS_2021_02/430321616</t>
  </si>
  <si>
    <t>0,15*0,9*12,5</t>
  </si>
  <si>
    <t>((0,4+0,25)/2*0,9)*11,9*7</t>
  </si>
  <si>
    <t>((0,4+0,25)/2*0,9)*12,5*3</t>
  </si>
  <si>
    <t>((0,4+0,25)/2*2)*12,5</t>
  </si>
  <si>
    <t>vstupní schodiště do učebny</t>
  </si>
  <si>
    <t>0,25*0,333*1,355</t>
  </si>
  <si>
    <t>0,4*0,333*1,355</t>
  </si>
  <si>
    <t>0,55*0,333*1,355</t>
  </si>
  <si>
    <t>0,7*0,333*1,355</t>
  </si>
  <si>
    <t>0,85*0,333*1,355</t>
  </si>
  <si>
    <t>1*1,43*1,355</t>
  </si>
  <si>
    <t>39</t>
  </si>
  <si>
    <t>430361821</t>
  </si>
  <si>
    <t>Výztuž schodišťových konstrukcí a ramp stupňů, schodnic, ramen, podest s nosníky z betonářské oceli 10 505 (R) nebo BSt 500</t>
  </si>
  <si>
    <t>57254857</t>
  </si>
  <si>
    <t>https://podminky.urs.cz/item/CS_URS_2021_02/430361821</t>
  </si>
  <si>
    <t>3,09*125/1000</t>
  </si>
  <si>
    <t>40</t>
  </si>
  <si>
    <t>431351121</t>
  </si>
  <si>
    <t>Bednění podest, podstupňových desek a ramp včetně podpěrné konstrukce výšky do 4 m půdorysně přímočarých zřízení</t>
  </si>
  <si>
    <t>-121384973</t>
  </si>
  <si>
    <t>https://podminky.urs.cz/item/CS_URS_2021_02/431351121</t>
  </si>
  <si>
    <t>5,6*11,9</t>
  </si>
  <si>
    <t>3,1*1,18</t>
  </si>
  <si>
    <t>1,1*2,4</t>
  </si>
  <si>
    <t>3,3*1,18</t>
  </si>
  <si>
    <t>41</t>
  </si>
  <si>
    <t>431351122</t>
  </si>
  <si>
    <t>Bednění podest, podstupňových desek a ramp včetně podpěrné konstrukce výšky do 4 m půdorysně přímočarých odstranění</t>
  </si>
  <si>
    <t>-83585776</t>
  </si>
  <si>
    <t>https://podminky.urs.cz/item/CS_URS_2021_02/431351122</t>
  </si>
  <si>
    <t>42</t>
  </si>
  <si>
    <t>433351131</t>
  </si>
  <si>
    <t>Bednění schodnic včetně podpěrné konstrukce výšky do 4 m půdorysně přímočarých zřízení</t>
  </si>
  <si>
    <t>-2063144554</t>
  </si>
  <si>
    <t>https://podminky.urs.cz/item/CS_URS_2021_02/433351131</t>
  </si>
  <si>
    <t>3,1*0,4</t>
  </si>
  <si>
    <t>3,3*0,4</t>
  </si>
  <si>
    <t>0,15*0,333</t>
  </si>
  <si>
    <t>0,3*0,333</t>
  </si>
  <si>
    <t>0,45*0,333</t>
  </si>
  <si>
    <t>0,6*0,333</t>
  </si>
  <si>
    <t>0,75*0,333</t>
  </si>
  <si>
    <t>0,9*1,43</t>
  </si>
  <si>
    <t>1,355*0,9</t>
  </si>
  <si>
    <t>43</t>
  </si>
  <si>
    <t>433351132</t>
  </si>
  <si>
    <t>Bednění schodnic včetně podpěrné konstrukce výšky do 4 m půdorysně přímočarých odstranění</t>
  </si>
  <si>
    <t>1365680170</t>
  </si>
  <si>
    <t>https://podminky.urs.cz/item/CS_URS_2021_02/433351132</t>
  </si>
  <si>
    <t>44</t>
  </si>
  <si>
    <t>434351141</t>
  </si>
  <si>
    <t>Bednění stupňů betonovaných na podstupňové desce nebo na terénu půdorysně přímočarých zřízení</t>
  </si>
  <si>
    <t>-411766063</t>
  </si>
  <si>
    <t>https://podminky.urs.cz/item/CS_URS_2021_02/434351141</t>
  </si>
  <si>
    <t>1,18*0,168*11</t>
  </si>
  <si>
    <t>0,15*1,355*6</t>
  </si>
  <si>
    <t>45</t>
  </si>
  <si>
    <t>434351142</t>
  </si>
  <si>
    <t>Bednění stupňů betonovaných na podstupňové desce nebo na terénu půdorysně přímočarých odstranění</t>
  </si>
  <si>
    <t>-2116508328</t>
  </si>
  <si>
    <t>https://podminky.urs.cz/item/CS_URS_2021_02/434351142</t>
  </si>
  <si>
    <t>46</t>
  </si>
  <si>
    <t>897676899</t>
  </si>
  <si>
    <t>D.1.1.07 půdorys 1.NP + 2.NP</t>
  </si>
  <si>
    <t>(1,2+14,06+1,2+1,2+20,5+4,2+1,2+1,2+13,035+1,2+1,2+18,36+1,2+1,2+33,765+1,2)*7,5</t>
  </si>
  <si>
    <t>47</t>
  </si>
  <si>
    <t>-397797968</t>
  </si>
  <si>
    <t>869,4*120</t>
  </si>
  <si>
    <t>48</t>
  </si>
  <si>
    <t>-1489042011</t>
  </si>
  <si>
    <t>49</t>
  </si>
  <si>
    <t>943211111</t>
  </si>
  <si>
    <t>Montáž lešení prostorového rámového lehkého pracovního s podlahami s provozním zatížením tř. 3 do 200 kg/m2, výšky do 10 m</t>
  </si>
  <si>
    <t>-1676969539</t>
  </si>
  <si>
    <t>https://podminky.urs.cz/item/CS_URS_2021_02/943211111</t>
  </si>
  <si>
    <t>výtahová šachta</t>
  </si>
  <si>
    <t>2*2,65*3,45</t>
  </si>
  <si>
    <t>50</t>
  </si>
  <si>
    <t>943211211</t>
  </si>
  <si>
    <t>Montáž lešení prostorového rámového lehkého pracovního s podlahami Příplatek za první a každý další den použití lešení k ceně -1111</t>
  </si>
  <si>
    <t>-438768730</t>
  </si>
  <si>
    <t>https://podminky.urs.cz/item/CS_URS_2021_02/943211211</t>
  </si>
  <si>
    <t>18,285*45</t>
  </si>
  <si>
    <t>51</t>
  </si>
  <si>
    <t>943211811</t>
  </si>
  <si>
    <t>Demontáž lešení prostorového rámového lehkého pracovního s podlahami s provozním zatížením tř. 3 do 200 kg/m2, výšky do 10 m</t>
  </si>
  <si>
    <t>202601742</t>
  </si>
  <si>
    <t>https://podminky.urs.cz/item/CS_URS_2021_02/943211811</t>
  </si>
  <si>
    <t>52</t>
  </si>
  <si>
    <t>713387738</t>
  </si>
  <si>
    <t>53</t>
  </si>
  <si>
    <t>1213845924</t>
  </si>
  <si>
    <t>869,4*90</t>
  </si>
  <si>
    <t>54</t>
  </si>
  <si>
    <t>1399485779</t>
  </si>
  <si>
    <t>55</t>
  </si>
  <si>
    <t>949101112</t>
  </si>
  <si>
    <t>Lešení pomocné pracovní pro objekty pozemních staveb pro zatížení do 150 kg/m2, o výšce lešeňové podlahy přes 1,9 do 3,5 m</t>
  </si>
  <si>
    <t>-1457327126</t>
  </si>
  <si>
    <t>https://podminky.urs.cz/item/CS_URS_2021_02/949101112</t>
  </si>
  <si>
    <t>93,7+207,4+2,4+13,3+3,9+7,1+2,3+3,3+3,1+8+15,3+13,1+43,1+20,8+19,2+1+1,3+3,5+9,1</t>
  </si>
  <si>
    <t>56</t>
  </si>
  <si>
    <t>950101</t>
  </si>
  <si>
    <t>Stykovací výztuž do betonových konstrukcí 150 15/10</t>
  </si>
  <si>
    <t>-680165990</t>
  </si>
  <si>
    <t>stykovací výztuž</t>
  </si>
  <si>
    <t>2,4</t>
  </si>
  <si>
    <t>57</t>
  </si>
  <si>
    <t>950102</t>
  </si>
  <si>
    <t>Stykovací výztuž do betonových konstrukcí 190 15/10</t>
  </si>
  <si>
    <t>2088355992</t>
  </si>
  <si>
    <t>58</t>
  </si>
  <si>
    <t>-1793956972</t>
  </si>
  <si>
    <t>59</t>
  </si>
  <si>
    <t>996979965</t>
  </si>
  <si>
    <t>04 - Architektonicko - stavební řešení 2.NP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</si>
  <si>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</si>
  <si>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</si>
  <si>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</si>
  <si>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</si>
  <si>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777 - Podlahy lité</t>
  </si>
  <si>
    <t xml:space="preserve">    784 - Dokončovací práce - malby a tapety</t>
  </si>
  <si>
    <t>311272031</t>
  </si>
  <si>
    <t>Zdivo z pórobetonových tvárnic na tenké maltové lože, tl. zdiva 200 mm pevnost tvárnic přes P2 do P4, objemová hmotnost přes 450 do 600 kg/m3 hladkých</t>
  </si>
  <si>
    <t>-267337842</t>
  </si>
  <si>
    <t>https://podminky.urs.cz/item/CS_URS_2021_02/311272031</t>
  </si>
  <si>
    <t>půdorys 2.NP D.1.1.08</t>
  </si>
  <si>
    <t>5,21*2,65</t>
  </si>
  <si>
    <t>4,4*2,635</t>
  </si>
  <si>
    <t>-(0,8*0,25)*2</t>
  </si>
  <si>
    <t>4,48*2,65</t>
  </si>
  <si>
    <t>1,3*2,65</t>
  </si>
  <si>
    <t>1758919318</t>
  </si>
  <si>
    <t>(6+6,505+4,1+3,8+4,1+6,505+6,6)*2,25</t>
  </si>
  <si>
    <t>-(1*0,315+1*0,5*2)</t>
  </si>
  <si>
    <t>1687322412</t>
  </si>
  <si>
    <t>(0,4*0,4*2,25)*10</t>
  </si>
  <si>
    <t>1587026808</t>
  </si>
  <si>
    <t>(0,4+0,4)*2*2,25*10</t>
  </si>
  <si>
    <t>-53669070</t>
  </si>
  <si>
    <t>-2114790039</t>
  </si>
  <si>
    <t>3,6*300/1000</t>
  </si>
  <si>
    <t>1719850906</t>
  </si>
  <si>
    <t>(8,8+2,4+2,65+2,5+2,5)*2,65*0,2</t>
  </si>
  <si>
    <t>5,5*0,15*2,65</t>
  </si>
  <si>
    <t>-(1,24*2,25)*0,2</t>
  </si>
  <si>
    <t>-(1*2,02)*0,15</t>
  </si>
  <si>
    <t>-(1*2,02)*0,2</t>
  </si>
  <si>
    <t>-1240144851</t>
  </si>
  <si>
    <t>(8,8+2,7+5,9+0,3+2,65+0,3+0,2+2,7)*2,65</t>
  </si>
  <si>
    <t>(5,5+2,4+5,5+2,4)*2,65</t>
  </si>
  <si>
    <t>(1+2,02*2)*0,2</t>
  </si>
  <si>
    <t>(1+2,02*2)*0,15</t>
  </si>
  <si>
    <t>-(1,24*2,25+1*2,02*2)</t>
  </si>
  <si>
    <t>(2+2,65)*2*2,9</t>
  </si>
  <si>
    <t>1146005759</t>
  </si>
  <si>
    <t>-228110777</t>
  </si>
  <si>
    <t>10,912*120/1000</t>
  </si>
  <si>
    <t>-970381201</t>
  </si>
  <si>
    <t>(14,31+13,6+14,31)*0,23*0,1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</si>
  <si>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</si>
  <si>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</si>
  <si>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-881598989</t>
  </si>
  <si>
    <t>https://podminky.urs.cz/item/CS_URS_2021_02/411324646</t>
  </si>
  <si>
    <t>13,6*14,31*0,25</t>
  </si>
  <si>
    <t>-(2,35*5,545+2*2,655)*0,25</t>
  </si>
  <si>
    <t>-638347640</t>
  </si>
  <si>
    <t>12,8*13,91</t>
  </si>
  <si>
    <t>(14,31+14,06+14,31)*(0,23+0,1)</t>
  </si>
  <si>
    <t>(5,5+2,4)*2*0,25</t>
  </si>
  <si>
    <t>2,65*0,3</t>
  </si>
  <si>
    <t>-1,24*1,35</t>
  </si>
  <si>
    <t>-1748001389</t>
  </si>
  <si>
    <t>-1098362450</t>
  </si>
  <si>
    <t>(14,31+14,06+14,31)*0,23</t>
  </si>
  <si>
    <t>-872314462</t>
  </si>
  <si>
    <t>-147574059</t>
  </si>
  <si>
    <t>43,869*130/1000</t>
  </si>
  <si>
    <t>413322626</t>
  </si>
  <si>
    <t>Nosníky z betonu železového (bez výztuže) včetně stěnových i jeřábových drah, volných trámů, průvlaků, rámových příčlí, ztužidel, konzol, vodorovných táhel apod., tyčových konstrukcí pohledového tř. C 30/37</t>
  </si>
  <si>
    <t>1088989473</t>
  </si>
  <si>
    <t>https://podminky.urs.cz/item/CS_URS_2021_02/413322626</t>
  </si>
  <si>
    <t>14,31*0,38*0,4</t>
  </si>
  <si>
    <t>12,8*0,38*0,4</t>
  </si>
  <si>
    <t>1608124167</t>
  </si>
  <si>
    <t>(14,31+13,6+14,31)*0,38</t>
  </si>
  <si>
    <t>(13,91+12,8+13,91)*0,38</t>
  </si>
  <si>
    <t>(6,6+6,505+4,1+3,8+4,1+6,505+6,6)*0,4</t>
  </si>
  <si>
    <t>-1182457388</t>
  </si>
  <si>
    <t>413351191</t>
  </si>
  <si>
    <t>Bednění nosníků a průvlaků - bez podpěrné konstrukce Příplatek k cenám za pohledový beton</t>
  </si>
  <si>
    <t>-579127704</t>
  </si>
  <si>
    <t>https://podminky.urs.cz/item/CS_URS_2021_02/413351191</t>
  </si>
  <si>
    <t>-869495203</t>
  </si>
  <si>
    <t>1312785538</t>
  </si>
  <si>
    <t>-1270804349</t>
  </si>
  <si>
    <t>6,296*130/1000</t>
  </si>
  <si>
    <t>-858610134</t>
  </si>
  <si>
    <t>((0,4+0,3)/2*0,286)*1,18*16</t>
  </si>
  <si>
    <t>2,4*1,8*0,27</t>
  </si>
  <si>
    <t>1,8*2,4*0,265</t>
  </si>
  <si>
    <t>-752913697</t>
  </si>
  <si>
    <t>4,201*125/1000</t>
  </si>
  <si>
    <t>-2096760307</t>
  </si>
  <si>
    <t>(1,2+0,2+0,3)*2,4</t>
  </si>
  <si>
    <t>2,8*1,18</t>
  </si>
  <si>
    <t>2,4*2,05</t>
  </si>
  <si>
    <t>-205915095</t>
  </si>
  <si>
    <t>1705494545</t>
  </si>
  <si>
    <t>2,8*0,4*2</t>
  </si>
  <si>
    <t>-1750498736</t>
  </si>
  <si>
    <t>1064298934</t>
  </si>
  <si>
    <t>1,18*0,169*18</t>
  </si>
  <si>
    <t>1766909307</t>
  </si>
  <si>
    <t>611131125</t>
  </si>
  <si>
    <t>Podkladní a spojovací vrstva vnitřních omítaných ploch penetrace disperzní nanášená ručně schodišťových konstrukcí</t>
  </si>
  <si>
    <t>-131864479</t>
  </si>
  <si>
    <t>https://podminky.urs.cz/item/CS_URS_2021_02/611131125</t>
  </si>
  <si>
    <t>2.04 schodiště</t>
  </si>
  <si>
    <t>(2,4+5,5)*2*2,65</t>
  </si>
  <si>
    <t>-(1*2,02)*2</t>
  </si>
  <si>
    <t>2,8*1,18*2</t>
  </si>
  <si>
    <t>611311135</t>
  </si>
  <si>
    <t>Potažení vnitřních ploch vápenným štukem tloušťky do 3 mm schodišťových konstrukcí stropů, stěn, ramen nebo nosníků</t>
  </si>
  <si>
    <t>1857643823</t>
  </si>
  <si>
    <t>https://podminky.urs.cz/item/CS_URS_2021_02/611311135</t>
  </si>
  <si>
    <t>612131121</t>
  </si>
  <si>
    <t>Podkladní a spojovací vrstva vnitřních omítaných ploch penetrace disperzní nanášená ručně stěn</t>
  </si>
  <si>
    <t>978816797</t>
  </si>
  <si>
    <t>https://podminky.urs.cz/item/CS_URS_2021_02/612131121</t>
  </si>
  <si>
    <t>D.1.1.08 půdorys 2.NP</t>
  </si>
  <si>
    <t>2.05 strojovna VZT</t>
  </si>
  <si>
    <t>(13,805+4,4)*2*2,65</t>
  </si>
  <si>
    <t>(6,6+6,505+4,1+3,8)*0,1</t>
  </si>
  <si>
    <t>(0,1*2,25)*6</t>
  </si>
  <si>
    <t>2.06 technická místnost</t>
  </si>
  <si>
    <t>(3,8+5,21+2,5)*2,65</t>
  </si>
  <si>
    <t>3,8*0,1</t>
  </si>
  <si>
    <t>0,1*2,25*2</t>
  </si>
  <si>
    <t>-0,9*1,97</t>
  </si>
  <si>
    <t>2.07 sklad</t>
  </si>
  <si>
    <t>(4,48+6,605)*2,65</t>
  </si>
  <si>
    <t>(4,48+6,505)*0,1</t>
  </si>
  <si>
    <t>0,38*2,65*2</t>
  </si>
  <si>
    <t>(0,1*2,25)*4</t>
  </si>
  <si>
    <t>2.08 rozvodna NN</t>
  </si>
  <si>
    <t>2,42*2,96</t>
  </si>
  <si>
    <t>2,42*0,1</t>
  </si>
  <si>
    <t>0,28*2,65*2</t>
  </si>
  <si>
    <t>0,1*2,65</t>
  </si>
  <si>
    <t>2.09 místnost EPS a RPO</t>
  </si>
  <si>
    <t>2,42*2,65</t>
  </si>
  <si>
    <t>2.10 serverovna</t>
  </si>
  <si>
    <t>2*2,65</t>
  </si>
  <si>
    <t>2*0,1</t>
  </si>
  <si>
    <t>2,25*0,1</t>
  </si>
  <si>
    <t>0,2*2,65</t>
  </si>
  <si>
    <t>612142001</t>
  </si>
  <si>
    <t>Potažení vnitřních ploch pletivem v ploše nebo pruzích, na plném podkladu sklovláknitým vtlačením do tmelu stěn</t>
  </si>
  <si>
    <t>897644587</t>
  </si>
  <si>
    <t>https://podminky.urs.cz/item/CS_URS_2021_02/612142001</t>
  </si>
  <si>
    <t>612311131</t>
  </si>
  <si>
    <t>Potažení vnitřních ploch vápenným štukem tloušťky do 3 mm svislých konstrukcí stěn</t>
  </si>
  <si>
    <t>-582996842</t>
  </si>
  <si>
    <t>https://podminky.urs.cz/item/CS_URS_2021_02/612311131</t>
  </si>
  <si>
    <t>642942951</t>
  </si>
  <si>
    <t>Osazování zárubní nebo rámů kovových dveřních lisovaných nebo z úhelníků bez dveřních křídel skrytých do 2,5 m2</t>
  </si>
  <si>
    <t>1594529399</t>
  </si>
  <si>
    <t>https://podminky.urs.cz/item/CS_URS_2021_02/642942951</t>
  </si>
  <si>
    <t>D/6</t>
  </si>
  <si>
    <t>D/7</t>
  </si>
  <si>
    <t>553301</t>
  </si>
  <si>
    <t>hliníková obložková zárubeň 800mm</t>
  </si>
  <si>
    <t>-2116661857</t>
  </si>
  <si>
    <t>553302</t>
  </si>
  <si>
    <t>hliníková protipožární obložková zárubeň 900mm</t>
  </si>
  <si>
    <t>942278226</t>
  </si>
  <si>
    <t>434510003</t>
  </si>
  <si>
    <t>-382038378</t>
  </si>
  <si>
    <t>1167890445</t>
  </si>
  <si>
    <t>-1016648648</t>
  </si>
  <si>
    <t>13,3+60,4+19,8+29,5+10,7+10,8+8,9</t>
  </si>
  <si>
    <t>757457196</t>
  </si>
  <si>
    <t>3,2</t>
  </si>
  <si>
    <t>1557229761</t>
  </si>
  <si>
    <t>5,6</t>
  </si>
  <si>
    <t>950103</t>
  </si>
  <si>
    <t>Stykovací výztuž do betonových konstrukcí 220 15/10</t>
  </si>
  <si>
    <t>736563756</t>
  </si>
  <si>
    <t>-1965272983</t>
  </si>
  <si>
    <t>721</t>
  </si>
  <si>
    <t>Zdravotechnika - vnitřní kanalizace</t>
  </si>
  <si>
    <t>721211422</t>
  </si>
  <si>
    <t>Podlahové vpusti se svislým odtokem DN 50/75/110 mřížka nerez 138x138</t>
  </si>
  <si>
    <t>-1380281193</t>
  </si>
  <si>
    <t>https://podminky.urs.cz/item/CS_URS_2021_02/721211422</t>
  </si>
  <si>
    <t>998721203</t>
  </si>
  <si>
    <t>Přesun hmot pro vnitřní kanalizace stanovený procentní sazbou (%) z ceny vodorovná dopravní vzdálenost do 50 m v objektech výšky přes 12 do 24 m</t>
  </si>
  <si>
    <t>-658463996</t>
  </si>
  <si>
    <t>https://podminky.urs.cz/item/CS_URS_2021_02/998721203</t>
  </si>
  <si>
    <t>763</t>
  </si>
  <si>
    <t>Konstrukce suché výstavby</t>
  </si>
  <si>
    <t>763111362</t>
  </si>
  <si>
    <t>Příčka ze sádrokartonových desek s nosnou konstrukcí z jednoduchých ocelových profilů UW, CW jednoduše opláštěná deskou akustickou tl. 12,5 mm s izolací, EI 45, příčka tl. 125 mm, profil 100, Rw do 53 dB</t>
  </si>
  <si>
    <t>-211125744</t>
  </si>
  <si>
    <t>https://podminky.urs.cz/item/CS_URS_2021_02/763111362</t>
  </si>
  <si>
    <t>6,605*2,65</t>
  </si>
  <si>
    <t>4,2*2,65</t>
  </si>
  <si>
    <t>2,14*2,65</t>
  </si>
  <si>
    <t>2,66*2,65</t>
  </si>
  <si>
    <t>1,8*2,65</t>
  </si>
  <si>
    <t>763111717</t>
  </si>
  <si>
    <t>Příčka ze sádrokartonových desek ostatní konstrukce a práce na příčkách ze sádrokartonových desek základní penetrační nátěr (oboustranný)</t>
  </si>
  <si>
    <t>1916318671</t>
  </si>
  <si>
    <t>https://podminky.urs.cz/item/CS_URS_2021_02/763111717</t>
  </si>
  <si>
    <t>66,22</t>
  </si>
  <si>
    <t>2,65*0,6</t>
  </si>
  <si>
    <t>2,385</t>
  </si>
  <si>
    <t>2,65*1,44</t>
  </si>
  <si>
    <t>763111771</t>
  </si>
  <si>
    <t>Příčka ze sádrokartonových desek Příplatek k cenám za rovinnost speciální tmelení kvality Q3</t>
  </si>
  <si>
    <t>186907821</t>
  </si>
  <si>
    <t>https://podminky.urs.cz/item/CS_URS_2021_02/763111771</t>
  </si>
  <si>
    <t>763164533</t>
  </si>
  <si>
    <t>Obklad konstrukcí sádrokartonovými deskami včetně ochranných úhelníků ve tvaru L rozvinuté šíře přes 0,4 do 0,8 m, opláštěný deskou akustickou, tl. 12,5 mm</t>
  </si>
  <si>
    <t>1153372845</t>
  </si>
  <si>
    <t>https://podminky.urs.cz/item/CS_URS_2021_02/763164533</t>
  </si>
  <si>
    <t>2,65</t>
  </si>
  <si>
    <t>763164553</t>
  </si>
  <si>
    <t>Obklad konstrukcí sádrokartonovými deskami včetně ochranných úhelníků ve tvaru L rozvinuté šíře přes 0,8 m, opláštěný deskou akustickou, tl. 12,5 mm</t>
  </si>
  <si>
    <t>-65321450</t>
  </si>
  <si>
    <t>https://podminky.urs.cz/item/CS_URS_2021_02/763164553</t>
  </si>
  <si>
    <t>(0,3+0,6)*2,65</t>
  </si>
  <si>
    <t>763164633</t>
  </si>
  <si>
    <t>Obklad konstrukcí sádrokartonovými deskami včetně ochranných úhelníků ve tvaru U rozvinuté šíře přes 0,6 do 1,2 m, opláštěný deskou akustickou, tl. 12,5 mm</t>
  </si>
  <si>
    <t>1825287960</t>
  </si>
  <si>
    <t>https://podminky.urs.cz/item/CS_URS_2021_02/763164633</t>
  </si>
  <si>
    <t>998763403</t>
  </si>
  <si>
    <t>Přesun hmot pro konstrukce montované z desek stanovený procentní sazbou (%) z ceny vodorovná dopravní vzdálenost do 50 m v objektech výšky přes 12 do 24 m</t>
  </si>
  <si>
    <t>-1628327074</t>
  </si>
  <si>
    <t>https://podminky.urs.cz/item/CS_URS_2021_02/998763403</t>
  </si>
  <si>
    <t>764</t>
  </si>
  <si>
    <t>Konstrukce klempířské</t>
  </si>
  <si>
    <t>764208105</t>
  </si>
  <si>
    <t>Montáž oplechování říms a ozdobných prvků rovných, bez rohů, rozvinuté šířky do 400 mm</t>
  </si>
  <si>
    <t>1252185378</t>
  </si>
  <si>
    <t>https://podminky.urs.cz/item/CS_URS_2021_02/764208105</t>
  </si>
  <si>
    <t>klempířské výrobky</t>
  </si>
  <si>
    <t>K2a</t>
  </si>
  <si>
    <t>K2b</t>
  </si>
  <si>
    <t>21,5</t>
  </si>
  <si>
    <t>K2d</t>
  </si>
  <si>
    <t>K2e</t>
  </si>
  <si>
    <t>1,98</t>
  </si>
  <si>
    <t>K2h</t>
  </si>
  <si>
    <t>764208107</t>
  </si>
  <si>
    <t>Montáž oplechování říms a ozdobných prvků rovných, bez rohů, rozvinuté šířky přes 400 do 670 mm</t>
  </si>
  <si>
    <t>-1423142727</t>
  </si>
  <si>
    <t>https://podminky.urs.cz/item/CS_URS_2021_02/764208107</t>
  </si>
  <si>
    <t>K2c</t>
  </si>
  <si>
    <t>60</t>
  </si>
  <si>
    <t>55350263</t>
  </si>
  <si>
    <t>tabule plechová tvrdá tl 0,6mm s povrchovou úpravou</t>
  </si>
  <si>
    <t>-1356607171</t>
  </si>
  <si>
    <t>57*0,39</t>
  </si>
  <si>
    <t>21,5*0,1</t>
  </si>
  <si>
    <t>7*0,335</t>
  </si>
  <si>
    <t>1,98*0,1</t>
  </si>
  <si>
    <t>50*0,2</t>
  </si>
  <si>
    <t>57*0,47</t>
  </si>
  <si>
    <t>61</t>
  </si>
  <si>
    <t>764208145</t>
  </si>
  <si>
    <t>Montáž oplechování říms a ozdobných prvků Příplatek k cenám za zvýšenou pracnost při provedení rohu nebo koutu rovné římsy do rš 400 mm</t>
  </si>
  <si>
    <t>90912603</t>
  </si>
  <si>
    <t>https://podminky.urs.cz/item/CS_URS_2021_02/764208145</t>
  </si>
  <si>
    <t>62</t>
  </si>
  <si>
    <t>998764203</t>
  </si>
  <si>
    <t>Přesun hmot pro konstrukce klempířské stanovený procentní sazbou (%) z ceny vodorovná dopravní vzdálenost do 50 m v objektech výšky přes 12 do 24 m</t>
  </si>
  <si>
    <t>554315971</t>
  </si>
  <si>
    <t>https://podminky.urs.cz/item/CS_URS_2021_02/998764203</t>
  </si>
  <si>
    <t>63</t>
  </si>
  <si>
    <t>766211100</t>
  </si>
  <si>
    <t>Montáž madel schodišťových dřevěných dílčích</t>
  </si>
  <si>
    <t>1888878672</t>
  </si>
  <si>
    <t>https://podminky.urs.cz/item/CS_URS_2021_02/766211100</t>
  </si>
  <si>
    <t>zámečnické výrobky</t>
  </si>
  <si>
    <t>Z/14</t>
  </si>
  <si>
    <t>2,624+2,629</t>
  </si>
  <si>
    <t>64</t>
  </si>
  <si>
    <t>7660012</t>
  </si>
  <si>
    <t xml:space="preserve">madlo dřevěné, průřez 40x60 mm, zaoblené hrany    Z/14</t>
  </si>
  <si>
    <t>-154771287</t>
  </si>
  <si>
    <t>65</t>
  </si>
  <si>
    <t>7660013</t>
  </si>
  <si>
    <t>držák madla</t>
  </si>
  <si>
    <t>ks</t>
  </si>
  <si>
    <t>-1180385189</t>
  </si>
  <si>
    <t>3+3</t>
  </si>
  <si>
    <t>66</t>
  </si>
  <si>
    <t>766660172</t>
  </si>
  <si>
    <t>Montáž dveřních křídel dřevěných nebo plastových otevíravých do obložkové zárubně povrchově upravených jednokřídlových, šířky přes 800 mm</t>
  </si>
  <si>
    <t>2033771849</t>
  </si>
  <si>
    <t>https://podminky.urs.cz/item/CS_URS_2021_02/766660172</t>
  </si>
  <si>
    <t>67</t>
  </si>
  <si>
    <t>61162087</t>
  </si>
  <si>
    <t>dveře jednokřídlé dřevotřískové povrch laminátový plné 900x1970-2100mm</t>
  </si>
  <si>
    <t>694003298</t>
  </si>
  <si>
    <t>68</t>
  </si>
  <si>
    <t>766660182</t>
  </si>
  <si>
    <t>Montáž dveřních křídel dřevěných nebo plastových otevíravých do obložkové zárubně protipožárních jednokřídlových, šířky přes 800 mm</t>
  </si>
  <si>
    <t>-1569523923</t>
  </si>
  <si>
    <t>https://podminky.urs.cz/item/CS_URS_2021_02/766660182</t>
  </si>
  <si>
    <t>69</t>
  </si>
  <si>
    <t>61165314</t>
  </si>
  <si>
    <t>dveře jednokřídlé dřevotřískové protipožární EI (EW) 30 D3 povrch laminátový plné 900x1970-2100mm</t>
  </si>
  <si>
    <t>1606832041</t>
  </si>
  <si>
    <t>70</t>
  </si>
  <si>
    <t>998766203</t>
  </si>
  <si>
    <t>Přesun hmot pro konstrukce truhlářské stanovený procentní sazbou (%) z ceny vodorovná dopravní vzdálenost do 50 m v objektech výšky přes 12 do 24 m</t>
  </si>
  <si>
    <t>-655903919</t>
  </si>
  <si>
    <t>https://podminky.urs.cz/item/CS_URS_2021_02/998766203</t>
  </si>
  <si>
    <t>767</t>
  </si>
  <si>
    <t>Konstrukce zámečnické</t>
  </si>
  <si>
    <t>71</t>
  </si>
  <si>
    <t>767163221</t>
  </si>
  <si>
    <t>Montáž kompletního kovového zábradlí přímého z dílců na schodišti kotveného do betonu</t>
  </si>
  <si>
    <t>-1228904745</t>
  </si>
  <si>
    <t>https://podminky.urs.cz/item/CS_URS_2021_02/767163221</t>
  </si>
  <si>
    <t>Z/1c</t>
  </si>
  <si>
    <t>2,624</t>
  </si>
  <si>
    <t>Z/1d</t>
  </si>
  <si>
    <t>2,629</t>
  </si>
  <si>
    <t>72</t>
  </si>
  <si>
    <t>55342284</t>
  </si>
  <si>
    <t>zábradlí s hranatým sloupkem a hranatými pruty s horním kotvením</t>
  </si>
  <si>
    <t>1428128485</t>
  </si>
  <si>
    <t>73</t>
  </si>
  <si>
    <t>767995111</t>
  </si>
  <si>
    <t>Montáž ostatních atypických zámečnických konstrukcí hmotnosti do 5 kg</t>
  </si>
  <si>
    <t>kg</t>
  </si>
  <si>
    <t>-1667158778</t>
  </si>
  <si>
    <t>https://podminky.urs.cz/item/CS_URS_2021_02/767995111</t>
  </si>
  <si>
    <t>Z/3</t>
  </si>
  <si>
    <t>úhelník A1</t>
  </si>
  <si>
    <t>0,1*19,7*194</t>
  </si>
  <si>
    <t>pásovina A2</t>
  </si>
  <si>
    <t>0,392*1,57*194</t>
  </si>
  <si>
    <t>Z/4</t>
  </si>
  <si>
    <t>konzola B1</t>
  </si>
  <si>
    <t>0,33*1,96*194</t>
  </si>
  <si>
    <t>74</t>
  </si>
  <si>
    <t>130102</t>
  </si>
  <si>
    <t>úhelník ocelový nerovnostranný jakost 11 375 130x100x10mm</t>
  </si>
  <si>
    <t>-713522687</t>
  </si>
  <si>
    <t>0,1*19,7*194/1000</t>
  </si>
  <si>
    <t>75</t>
  </si>
  <si>
    <t>130103</t>
  </si>
  <si>
    <t>tyč ocelová plochá jakost 11 375 50x4mm</t>
  </si>
  <si>
    <t>1465999394</t>
  </si>
  <si>
    <t>0,392*1,57*194/1000</t>
  </si>
  <si>
    <t>76</t>
  </si>
  <si>
    <t>13010218</t>
  </si>
  <si>
    <t>tyč ocelová plochá jakost S235JR (11 375) 50x5mm</t>
  </si>
  <si>
    <t>-919842122</t>
  </si>
  <si>
    <t>0,33*1,96*194/1000</t>
  </si>
  <si>
    <t>77</t>
  </si>
  <si>
    <t>767995113</t>
  </si>
  <si>
    <t>Montáž ostatních atypických zámečnických konstrukcí hmotnosti přes 10 do 20 kg</t>
  </si>
  <si>
    <t>999553372</t>
  </si>
  <si>
    <t>https://podminky.urs.cz/item/CS_URS_2021_02/767995113</t>
  </si>
  <si>
    <t>L-Profil A3</t>
  </si>
  <si>
    <t>193,68*3,06</t>
  </si>
  <si>
    <t>78</t>
  </si>
  <si>
    <t>13011064</t>
  </si>
  <si>
    <t>úhelník ocelový rovnostranný jakost S235JR (11 375) 50x50x4mm</t>
  </si>
  <si>
    <t>509163913</t>
  </si>
  <si>
    <t>193,68*3,06/1000</t>
  </si>
  <si>
    <t>79</t>
  </si>
  <si>
    <t>953965132</t>
  </si>
  <si>
    <t>Kotvy chemické s vyvrtáním otvoru kotevní šrouby pro chemické kotvy, velikost M 16, délka 260 mm</t>
  </si>
  <si>
    <t>1182537432</t>
  </si>
  <si>
    <t>https://podminky.urs.cz/item/CS_URS_2021_02/953965132</t>
  </si>
  <si>
    <t>2*194</t>
  </si>
  <si>
    <t>194</t>
  </si>
  <si>
    <t>80</t>
  </si>
  <si>
    <t>998767203</t>
  </si>
  <si>
    <t>Přesun hmot pro zámečnické konstrukce stanovený procentní sazbou (%) z ceny vodorovná dopravní vzdálenost do 50 m v objektech výšky přes 12 do 24 m</t>
  </si>
  <si>
    <t>1281350346</t>
  </si>
  <si>
    <t>https://podminky.urs.cz/item/CS_URS_2021_02/998767203</t>
  </si>
  <si>
    <t>777</t>
  </si>
  <si>
    <t>Podlahy lité</t>
  </si>
  <si>
    <t>81</t>
  </si>
  <si>
    <t>777111123</t>
  </si>
  <si>
    <t>Příprava podkladu před provedením litých podlah obroušení strojní</t>
  </si>
  <si>
    <t>496393958</t>
  </si>
  <si>
    <t>https://podminky.urs.cz/item/CS_URS_2021_02/777111123</t>
  </si>
  <si>
    <t>60,4+19,8+29,5+10,7+10,8+8,9</t>
  </si>
  <si>
    <t>1,485*2,35</t>
  </si>
  <si>
    <t>2,05*2,35</t>
  </si>
  <si>
    <t>(1,18*(0,169+0,286))*16</t>
  </si>
  <si>
    <t>82</t>
  </si>
  <si>
    <t>777131105</t>
  </si>
  <si>
    <t>Penetrační nátěr podlahy epoxidový na podklad z čerstvého betonu</t>
  </si>
  <si>
    <t>-1563242225</t>
  </si>
  <si>
    <t>https://podminky.urs.cz/item/CS_URS_2021_02/777131105</t>
  </si>
  <si>
    <t>83</t>
  </si>
  <si>
    <t>777131211</t>
  </si>
  <si>
    <t>Penetrační nátěr schodišťových stupňů epoxidový předem plněný pískem</t>
  </si>
  <si>
    <t>1340619139</t>
  </si>
  <si>
    <t>https://podminky.urs.cz/item/CS_URS_2021_02/777131211</t>
  </si>
  <si>
    <t>84</t>
  </si>
  <si>
    <t>777511133</t>
  </si>
  <si>
    <t>Krycí stěrka antistatická epoxidová se zvýšenými požadavky na ochranu ESD</t>
  </si>
  <si>
    <t>348242964</t>
  </si>
  <si>
    <t>https://podminky.urs.cz/item/CS_URS_2021_02/777511133</t>
  </si>
  <si>
    <t>8,9</t>
  </si>
  <si>
    <t>85</t>
  </si>
  <si>
    <t>777611101</t>
  </si>
  <si>
    <t>Krycí nátěr podlahy dekorativní epoxidový</t>
  </si>
  <si>
    <t>-1309306852</t>
  </si>
  <si>
    <t>https://podminky.urs.cz/item/CS_URS_2021_02/777611101</t>
  </si>
  <si>
    <t>60,4+19,8+29,5+10,7+10,8</t>
  </si>
  <si>
    <t>86</t>
  </si>
  <si>
    <t>777611201</t>
  </si>
  <si>
    <t>Krycí nátěr schodištových stupňů dekorativní epoxidový</t>
  </si>
  <si>
    <t>-694846399</t>
  </si>
  <si>
    <t>https://podminky.urs.cz/item/CS_URS_2021_02/777611201</t>
  </si>
  <si>
    <t>87</t>
  </si>
  <si>
    <t>998777203</t>
  </si>
  <si>
    <t>Přesun hmot pro podlahy lité stanovený procentní sazbou (%) z ceny vodorovná dopravní vzdálenost do 50 m v objektech výšky přes 12 do 24 m</t>
  </si>
  <si>
    <t>1999820648</t>
  </si>
  <si>
    <t>https://podminky.urs.cz/item/CS_URS_2021_02/998777203</t>
  </si>
  <si>
    <t>784</t>
  </si>
  <si>
    <t>Dokončovací práce - malby a tapety</t>
  </si>
  <si>
    <t>88</t>
  </si>
  <si>
    <t>784211101</t>
  </si>
  <si>
    <t>Malby z malířských směsí oděruvzdorných za mokra dvojnásobné, bílé za mokra oděruvzdorné výborně v místnostech výšky do 3,80 m</t>
  </si>
  <si>
    <t>-2066818372</t>
  </si>
  <si>
    <t>https://podminky.urs.cz/item/CS_URS_2021_02/784211101</t>
  </si>
  <si>
    <t>6,5*2,65</t>
  </si>
  <si>
    <t>4,1*2,65</t>
  </si>
  <si>
    <t>(0,3+0,3+1,9)*2,65</t>
  </si>
  <si>
    <t>(4,48+2,42+4,48)*2,65</t>
  </si>
  <si>
    <t>(4,48+1,8)*2,65</t>
  </si>
  <si>
    <t>chodba schodiště</t>
  </si>
  <si>
    <t>10,375*2,65</t>
  </si>
  <si>
    <t>-1*2,02</t>
  </si>
  <si>
    <t>(1,3+8,4+1,3)*2,65</t>
  </si>
  <si>
    <t>-(0,9*1,97)*5</t>
  </si>
  <si>
    <t>89</t>
  </si>
  <si>
    <t>784211107</t>
  </si>
  <si>
    <t>Malby z malířských směsí oděruvzdorných za mokra dvojnásobné, bílé za mokra oděruvzdorné výborně na schodišti o výšce podlaží do 3,80 m</t>
  </si>
  <si>
    <t>19927068</t>
  </si>
  <si>
    <t>https://podminky.urs.cz/item/CS_URS_2021_02/784211107</t>
  </si>
  <si>
    <t>90</t>
  </si>
  <si>
    <t>796873685</t>
  </si>
  <si>
    <t>05 - Architektonicko - stavební řešení 3.NP</t>
  </si>
  <si>
    <t xml:space="preserve">    725 - Zdravotechnika - zařizovací předměty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</si>
  <si>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</si>
  <si>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</si>
  <si>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</si>
  <si>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786 - Dokončovací práce - čalounické úpravy</t>
  </si>
  <si>
    <t>-1437500940</t>
  </si>
  <si>
    <t>výkres D.1.1.09 půdorys 3.NP</t>
  </si>
  <si>
    <t>(4,1+3,8+4,1)*3,15</t>
  </si>
  <si>
    <t>-(3*0,8)*2</t>
  </si>
  <si>
    <t>(6,505+6,6+2,9+11,5)*3,15</t>
  </si>
  <si>
    <t>-(2*3+2*3+1*3+1*3*4)</t>
  </si>
  <si>
    <t>(2+0,7)*3,15</t>
  </si>
  <si>
    <t>(3,9+3,8+3,9)*3,15</t>
  </si>
  <si>
    <t>(6,505+6,6+6,6+11,5)*3,15</t>
  </si>
  <si>
    <t>-(2*3+1*3*3+4*3*2+1*3*2)</t>
  </si>
  <si>
    <t>1549037551</t>
  </si>
  <si>
    <t>(0,4*0,4*3,15)*11</t>
  </si>
  <si>
    <t>(0,5*0,5*3,15)*8</t>
  </si>
  <si>
    <t>923182693</t>
  </si>
  <si>
    <t>(0,4+0,4)*2*3,15*11</t>
  </si>
  <si>
    <t>185023149</t>
  </si>
  <si>
    <t>331351125</t>
  </si>
  <si>
    <t>Bednění hranatých sloupů a pilířů včetně vzepření průřezu pravoúhlého čtyřúhelníka výšky do 4 m, průřezu přes 0,16 m2 zřízení</t>
  </si>
  <si>
    <t>-1792010671</t>
  </si>
  <si>
    <t>https://podminky.urs.cz/item/CS_URS_2021_02/331351125</t>
  </si>
  <si>
    <t>(0,5+0,5)*2*3,15*8</t>
  </si>
  <si>
    <t>331351126</t>
  </si>
  <si>
    <t>Bednění hranatých sloupů a pilířů včetně vzepření průřezu pravoúhlého čtyřúhelníka výšky do 4 m, průřezu přes 0,16 m2 odstranění</t>
  </si>
  <si>
    <t>-99908578</t>
  </si>
  <si>
    <t>https://podminky.urs.cz/item/CS_URS_2021_02/331351126</t>
  </si>
  <si>
    <t>-3112101</t>
  </si>
  <si>
    <t>11,844*300/1000</t>
  </si>
  <si>
    <t>1214318005</t>
  </si>
  <si>
    <t>půdorys 3.NP D.1.1.09</t>
  </si>
  <si>
    <t>(8,8+2,4+2,65+2,5+2,5)*3,5*0,2</t>
  </si>
  <si>
    <t>5,5*0,15*3,5</t>
  </si>
  <si>
    <t>-(1*3)*0,15</t>
  </si>
  <si>
    <t>-303494625</t>
  </si>
  <si>
    <t>(8,8+2,7+5,9+0,3+2,65+0,3+0,2+2,7)*3,5</t>
  </si>
  <si>
    <t>(5,5+2,4+5,5+2,4)*3,5</t>
  </si>
  <si>
    <t>(1+3*2)*0,15</t>
  </si>
  <si>
    <t>-(1,24*2,25+1*3)</t>
  </si>
  <si>
    <t>(2+2,65)*2*3,5</t>
  </si>
  <si>
    <t>-1584788194</t>
  </si>
  <si>
    <t>-1704844621</t>
  </si>
  <si>
    <t>15,075*120/1000</t>
  </si>
  <si>
    <t>-562057620</t>
  </si>
  <si>
    <t>21,05*13,6*0,25</t>
  </si>
  <si>
    <t>-(2,4*5,5+2*2,65)*0,25</t>
  </si>
  <si>
    <t>-(0,84*0,95)*0,25</t>
  </si>
  <si>
    <t>33,3*0,23*0,1</t>
  </si>
  <si>
    <t>14,06*0,23*0,1</t>
  </si>
  <si>
    <t>883144265</t>
  </si>
  <si>
    <t>20,2*12,8</t>
  </si>
  <si>
    <t>(21,28+14,06+21,28)*(0,15+0,23+0,1)</t>
  </si>
  <si>
    <t>(2,65+2)*2*0,25</t>
  </si>
  <si>
    <t>11,5*3,9</t>
  </si>
  <si>
    <t>11,5*3,8</t>
  </si>
  <si>
    <t>(12,48+14,06+12,48)*(0,1+0,23+0,1)</t>
  </si>
  <si>
    <t>2123550711</t>
  </si>
  <si>
    <t>1517373590</t>
  </si>
  <si>
    <t>-(5,5*2,4+2*2,65)</t>
  </si>
  <si>
    <t>(21,28+14,06+21,28)*0,23</t>
  </si>
  <si>
    <t>(12,48+14,06+12,48)*0,23</t>
  </si>
  <si>
    <t>-985452256</t>
  </si>
  <si>
    <t>-1529023513</t>
  </si>
  <si>
    <t>102,243*130/1000</t>
  </si>
  <si>
    <t>1500345665</t>
  </si>
  <si>
    <t>21,1*0,4*0,38</t>
  </si>
  <si>
    <t>12,8*0,4*0,38</t>
  </si>
  <si>
    <t>12,5*0,5*0,38</t>
  </si>
  <si>
    <t>12,8*0,5*0,38</t>
  </si>
  <si>
    <t>11,5*0,5*0,6</t>
  </si>
  <si>
    <t>13,6*0,5*0,38</t>
  </si>
  <si>
    <t>2027024489</t>
  </si>
  <si>
    <t>(21,1+13,6+21,1)*0,38</t>
  </si>
  <si>
    <t>(20,7+12,8+20,7)*0,38</t>
  </si>
  <si>
    <t>(6,6+6,6+6,505+4,1+3,8+4,1+6,505+6,6+6,6)*0,4</t>
  </si>
  <si>
    <t>(12,2+13,6+12,2)*0,38</t>
  </si>
  <si>
    <t>(11,7+12,8+11,7)*0,38</t>
  </si>
  <si>
    <t>(11,5+3,9+3,8+3,9+11,5)*0,5</t>
  </si>
  <si>
    <t>13,6*0,38</t>
  </si>
  <si>
    <t>(3,9+3,8+3,9)*0,43</t>
  </si>
  <si>
    <t>(3,9+3,8+3,9)*0,5</t>
  </si>
  <si>
    <t>11,5*0,6*4</t>
  </si>
  <si>
    <t>11,5*2*0,5</t>
  </si>
  <si>
    <t>-780803068</t>
  </si>
  <si>
    <t>-279092969</t>
  </si>
  <si>
    <t>-602924050</t>
  </si>
  <si>
    <t>444437013</t>
  </si>
  <si>
    <t>25,026*130/1000</t>
  </si>
  <si>
    <t>-873633651</t>
  </si>
  <si>
    <t>((0,4+0,25)/2*0,286)*20</t>
  </si>
  <si>
    <t>1,2*2,4*0,27</t>
  </si>
  <si>
    <t>0,2*0,3*2,4</t>
  </si>
  <si>
    <t>-1766989586</t>
  </si>
  <si>
    <t>3,559*125/1000</t>
  </si>
  <si>
    <t>407152722</t>
  </si>
  <si>
    <t>1,2*2,4</t>
  </si>
  <si>
    <t>3,6*1,18</t>
  </si>
  <si>
    <t>-1686513769</t>
  </si>
  <si>
    <t>739206415</t>
  </si>
  <si>
    <t>3,6*0,4</t>
  </si>
  <si>
    <t>-1212607706</t>
  </si>
  <si>
    <t>-524000878</t>
  </si>
  <si>
    <t>0,168*1,18*11</t>
  </si>
  <si>
    <t>2036174120</t>
  </si>
  <si>
    <t>611131121</t>
  </si>
  <si>
    <t>Podkladní a spojovací vrstva vnitřních omítaných ploch penetrace disperzní nanášená ručně stropů</t>
  </si>
  <si>
    <t>-1853306922</t>
  </si>
  <si>
    <t>https://podminky.urs.cz/item/CS_URS_2021_02/611131121</t>
  </si>
  <si>
    <t>3.06 předsíň toalet</t>
  </si>
  <si>
    <t>(1,6+0,1)*0,1</t>
  </si>
  <si>
    <t>3.07 WC muži</t>
  </si>
  <si>
    <t>2,8*0,1</t>
  </si>
  <si>
    <t>-2008822127</t>
  </si>
  <si>
    <t>3.04 schodiště</t>
  </si>
  <si>
    <t>(5,5+2,35+5,5+2,35)*3,5</t>
  </si>
  <si>
    <t>-(1*3+1,24*2,25)</t>
  </si>
  <si>
    <t>3.04 schodiště ramena</t>
  </si>
  <si>
    <t>1,1*2,35</t>
  </si>
  <si>
    <t>1,5*2,35</t>
  </si>
  <si>
    <t>611142001</t>
  </si>
  <si>
    <t>Potažení vnitřních ploch pletivem v ploše nebo pruzích, na plném podkladu sklovláknitým vtlačením do tmelu stropů</t>
  </si>
  <si>
    <t>-383492749</t>
  </si>
  <si>
    <t>https://podminky.urs.cz/item/CS_URS_2021_02/611142001</t>
  </si>
  <si>
    <t>611311131</t>
  </si>
  <si>
    <t>Potažení vnitřních ploch vápenným štukem tloušťky do 3 mm vodorovných konstrukcí stropů rovných</t>
  </si>
  <si>
    <t>https://podminky.urs.cz/item/CS_URS_2021_02/611311131</t>
  </si>
  <si>
    <t>(1,2+0,2*0,3)*2,4</t>
  </si>
  <si>
    <t>-547061884</t>
  </si>
  <si>
    <t>3.01 chodba</t>
  </si>
  <si>
    <t>(2,6+5,9+0,3+2,65+0,3+2,7)*3,1</t>
  </si>
  <si>
    <t>(0,4+0,28)*3,1</t>
  </si>
  <si>
    <t>(0,3+0,58)*3,1</t>
  </si>
  <si>
    <t>0,5*3,1</t>
  </si>
  <si>
    <t>3.02 předsíň toalet</t>
  </si>
  <si>
    <t>2,95*3,55</t>
  </si>
  <si>
    <t>3.03 WC ženy</t>
  </si>
  <si>
    <t>1,83*3,55</t>
  </si>
  <si>
    <t>(1,6+0,1+0,28)*3,55</t>
  </si>
  <si>
    <t>2,8*3,55</t>
  </si>
  <si>
    <t>3.08 kancelář A</t>
  </si>
  <si>
    <t>(3+0,1+0,4+0,1+1,9)*3,1</t>
  </si>
  <si>
    <t>(2+3*2)*0,3</t>
  </si>
  <si>
    <t>-2*3</t>
  </si>
  <si>
    <t>3.09 kancelář B</t>
  </si>
  <si>
    <t>(1,8+0,1+0,4+0,1+4,1+0,1+0,1+3,4)*3,1</t>
  </si>
  <si>
    <t>(3+0,8*2+2+3*2)*0,3</t>
  </si>
  <si>
    <t>-(3*0,8+2*3)</t>
  </si>
  <si>
    <t>3.10 Kancelář C</t>
  </si>
  <si>
    <t>(1,8+0,1+0,4+0,1+4,1+0,1+0,1+3,385)*3,1</t>
  </si>
  <si>
    <t>3.11 kancelář D</t>
  </si>
  <si>
    <t>(3+0,1+0,28+0,28+0,28)*3,1</t>
  </si>
  <si>
    <t>(1+3*2)*0,3</t>
  </si>
  <si>
    <t>-1*3</t>
  </si>
  <si>
    <t>3.12 kancelář E</t>
  </si>
  <si>
    <t>(0,1+3,4)*3,1</t>
  </si>
  <si>
    <t>3.13 kancelář F</t>
  </si>
  <si>
    <t>3.14 zasedací místnost</t>
  </si>
  <si>
    <t>(0,1+6,4+0,2+0,38+0,38)*3,1</t>
  </si>
  <si>
    <t>(4+3*2)*0,3</t>
  </si>
  <si>
    <t>-4*3</t>
  </si>
  <si>
    <t>3.15 kancelář G</t>
  </si>
  <si>
    <t>(0,2+5,6+0,38)*3,1</t>
  </si>
  <si>
    <t>3.16 kancelář H</t>
  </si>
  <si>
    <t>(0,28+0,1+2,6)*3,1</t>
  </si>
  <si>
    <t>3.17 kancelář I</t>
  </si>
  <si>
    <t>(2,7+0,2+0,2+3,9+0,2+0,5+0,2+1,8)*3,1</t>
  </si>
  <si>
    <t>(1+3*2+3+0,8*2)*0,3</t>
  </si>
  <si>
    <t>-(1*3+3*0,8)</t>
  </si>
  <si>
    <t>3.18 kancelář J</t>
  </si>
  <si>
    <t>(1,8+0,2+0,5+0,2+3,9+0,2+0,2+2,7)*3,1</t>
  </si>
  <si>
    <t>(3+0,8*2+1+3*2)*0,3</t>
  </si>
  <si>
    <t>-(3*0,8+1*3)</t>
  </si>
  <si>
    <t>3.19 kancelář K</t>
  </si>
  <si>
    <t>2,93*3,1</t>
  </si>
  <si>
    <t>3.20 kancelář L</t>
  </si>
  <si>
    <t>2,74*3,1</t>
  </si>
  <si>
    <t>3.21 kancelář M</t>
  </si>
  <si>
    <t>(0,2+2,74)*3,1</t>
  </si>
  <si>
    <t>3.22 kancelář N</t>
  </si>
  <si>
    <t>(2+2,62+0,2+0,38+0,38+0,5+0,38)*3,1</t>
  </si>
  <si>
    <t>-2082140585</t>
  </si>
  <si>
    <t>-2002300199</t>
  </si>
  <si>
    <t>-2,95*1,8</t>
  </si>
  <si>
    <t>-1,83*1,8</t>
  </si>
  <si>
    <t>-(1,6+0,1+0,28)*1,8</t>
  </si>
  <si>
    <t>-2,8*1,8</t>
  </si>
  <si>
    <t>632441225</t>
  </si>
  <si>
    <t>Potěr anhydritový samonivelační litý tř. C 30, tl. přes 45 do 50 mm</t>
  </si>
  <si>
    <t>427156278</t>
  </si>
  <si>
    <t>https://podminky.urs.cz/item/CS_URS_2021_02/632441225</t>
  </si>
  <si>
    <t>73,5+4,9+4,9+13,3+2,3+3,1+4,7+21,8+22,4+22,4+14,5+15,4+14,7+28,8+29+15,8+18,8+18,8+15,8+14,7+14,7+15,9+2,9</t>
  </si>
  <si>
    <t>632481213</t>
  </si>
  <si>
    <t>Separační vrstva k oddělení podlahových vrstev z polyetylénové fólie</t>
  </si>
  <si>
    <t>-709397034</t>
  </si>
  <si>
    <t>https://podminky.urs.cz/item/CS_URS_2021_02/632481213</t>
  </si>
  <si>
    <t>634112126</t>
  </si>
  <si>
    <t>Obvodová dilatace mezi stěnou a mazaninou nebo potěrem podlahovým páskem z pěnového PE s fólií tl. do 10 mm, výšky 100 mm</t>
  </si>
  <si>
    <t>-1171486146</t>
  </si>
  <si>
    <t>https://podminky.urs.cz/item/CS_URS_2021_02/634112126</t>
  </si>
  <si>
    <t>(1,605+3,88+9,9+0,5+0,3+6,2+0,4+1,9+0,9+7,5+2+12,5+0,12+0,6+3,4+0,6+0,3+1,7+7,4+0,8+0,3+0,6+0,3+0,8+0,3+0,6+0,3+5,9+2,5)</t>
  </si>
  <si>
    <t>(3+0,1+0,4+0,1+1,9+4,4+5,255+4,4)</t>
  </si>
  <si>
    <t>(1,8+0,1+0,4+0,1+4,1+0,1+0,1+3,4+6,44+3,485)</t>
  </si>
  <si>
    <t>(1,8+0,1+0,4+0,1+4,1+0,1+0,1+3,385+3,485+6,44)</t>
  </si>
  <si>
    <t>(3+0,1+0,28+0,28+0,28+4,48+3+4,1)</t>
  </si>
  <si>
    <t>(0,1+3,4+4,1+0,3+0,28+3,1+4,48)</t>
  </si>
  <si>
    <t>(0,1+6,4+0,2+0,38+0,38+4,1+6,88+3,9)</t>
  </si>
  <si>
    <t>(0,2+5,6+0,38+3,9+1,15+0,9+4,3+5,4)</t>
  </si>
  <si>
    <t>(0,28+0,1+2,6+5,3+2,93+5,3)</t>
  </si>
  <si>
    <t>(2,7+0,2+0,2+3,9+0,2+0,5+0,2+1,8+6,44+2,93)</t>
  </si>
  <si>
    <t>(1,8+0,2+0,5+0,2+3,9+0,2+0,2+2,7+6,44+2,93)</t>
  </si>
  <si>
    <t>(2,93+5,38+2,93+5,38)</t>
  </si>
  <si>
    <t>(2,74+5,38)*2</t>
  </si>
  <si>
    <t>(0,2+2,74+5,38+2,74+5,38)</t>
  </si>
  <si>
    <t>(2+2,62+0,2+0,38+0,38+0,5+0,38+5,38+3+3,3)</t>
  </si>
  <si>
    <t>2027612353</t>
  </si>
  <si>
    <t>dveře D/3</t>
  </si>
  <si>
    <t>4+4</t>
  </si>
  <si>
    <t>D/12</t>
  </si>
  <si>
    <t>585572521</t>
  </si>
  <si>
    <t>hliníková protipožární obložková zárubeň 1000mm</t>
  </si>
  <si>
    <t>-571689142</t>
  </si>
  <si>
    <t>dveře D/12</t>
  </si>
  <si>
    <t>6429401</t>
  </si>
  <si>
    <t xml:space="preserve">Osazování interiérových hliníkových sestav </t>
  </si>
  <si>
    <t>-28414978</t>
  </si>
  <si>
    <t>dveře D/17</t>
  </si>
  <si>
    <t>10+2</t>
  </si>
  <si>
    <t>dveře D/18</t>
  </si>
  <si>
    <t>1+1</t>
  </si>
  <si>
    <t>553303</t>
  </si>
  <si>
    <t>dodávka hliníkové interiérové sestavy 3 dílné, horní nadsvětlíková a postranní část fixně zaskleny D17</t>
  </si>
  <si>
    <t>-1358161754</t>
  </si>
  <si>
    <t>interiérová sestava D/17</t>
  </si>
  <si>
    <t>553304</t>
  </si>
  <si>
    <t>dodávka hliníkové interiérové sestavy 2 dílné, horní nadsvětlíková část fixně zasklena D18</t>
  </si>
  <si>
    <t>-322484133</t>
  </si>
  <si>
    <t>interiérová sestava D/18</t>
  </si>
  <si>
    <t>1562630278</t>
  </si>
  <si>
    <t>(1,2+34,065+1,2+1,2+14,36+1,2+1,2+34,065+1,2+1,2+14,36+1,2)*4</t>
  </si>
  <si>
    <t>-1906030782</t>
  </si>
  <si>
    <t>425,8*90</t>
  </si>
  <si>
    <t>-1454356603</t>
  </si>
  <si>
    <t>1652552240</t>
  </si>
  <si>
    <t>D.1.1.09 půdorys 3.NP</t>
  </si>
  <si>
    <t>-1719105552</t>
  </si>
  <si>
    <t>-1280312021</t>
  </si>
  <si>
    <t>-1671637819</t>
  </si>
  <si>
    <t>-1975538582</t>
  </si>
  <si>
    <t>1801480199</t>
  </si>
  <si>
    <t>1987534728</t>
  </si>
  <si>
    <t>821145221</t>
  </si>
  <si>
    <t>2,7</t>
  </si>
  <si>
    <t>-1736647483</t>
  </si>
  <si>
    <t>5,1</t>
  </si>
  <si>
    <t>-996111269</t>
  </si>
  <si>
    <t>-390908585</t>
  </si>
  <si>
    <t>711493112</t>
  </si>
  <si>
    <t>Izolace proti podpovrchové a tlakové vodě - ostatní na ploše vodorovné V jednosložkovou na bázi cementu</t>
  </si>
  <si>
    <t>-713518477</t>
  </si>
  <si>
    <t>https://podminky.urs.cz/item/CS_URS_2021_02/711493112</t>
  </si>
  <si>
    <t>4,9+4,9+2,3+3,1+4,7</t>
  </si>
  <si>
    <t>711493122</t>
  </si>
  <si>
    <t>Izolace proti podpovrchové a tlakové vodě - ostatní na ploše svislé S jednosložkovou na bázi cementu</t>
  </si>
  <si>
    <t>951397443</t>
  </si>
  <si>
    <t>https://podminky.urs.cz/item/CS_URS_2021_02/711493122</t>
  </si>
  <si>
    <t>(2,95+1,58)*2*1,8</t>
  </si>
  <si>
    <t>-(0,9*1,8)*2</t>
  </si>
  <si>
    <t>(2,67+1,83)*2*1,8</t>
  </si>
  <si>
    <t>-(0,9*1,8)</t>
  </si>
  <si>
    <t>3.05 úklid</t>
  </si>
  <si>
    <t>(1,9+1,1)*2*1,5</t>
  </si>
  <si>
    <t>-(0,9*1,5)</t>
  </si>
  <si>
    <t>(1,885+1,49)*2*1,8</t>
  </si>
  <si>
    <t>3.01 chodba kuch.linka</t>
  </si>
  <si>
    <t>3,38*0,6</t>
  </si>
  <si>
    <t>(2,9+1,61)*2*1,8</t>
  </si>
  <si>
    <t>1792446133</t>
  </si>
  <si>
    <t>713121111</t>
  </si>
  <si>
    <t>Montáž tepelné izolace podlah rohožemi, pásy, deskami, dílci, bloky (izolační materiál ve specifikaci) kladenými volně jednovrstvá</t>
  </si>
  <si>
    <t>1054498390</t>
  </si>
  <si>
    <t>https://podminky.urs.cz/item/CS_URS_2021_02/713121111</t>
  </si>
  <si>
    <t>73,5+4,9+4,9+2,3+3,1+4,7+21,8+22,4+22,4+14,5+15,4+14,7+28,8+29+15,8+18,8+18,8+15,8+14,7+14,7+15,9+2,9</t>
  </si>
  <si>
    <t>28376559</t>
  </si>
  <si>
    <t>deska polystyrénová pro snížení kročejového hluku (max. zatížení 6,5 kN/m2) tl 50mm</t>
  </si>
  <si>
    <t>1360432881</t>
  </si>
  <si>
    <t>379,8*1,02 'Přepočtené koeficientem množství</t>
  </si>
  <si>
    <t>998713203</t>
  </si>
  <si>
    <t>Přesun hmot pro izolace tepelné stanovený procentní sazbou (%) z ceny vodorovná dopravní vzdálenost do 50 m v objektech výšky přes 12 do 24 m</t>
  </si>
  <si>
    <t>392340872</t>
  </si>
  <si>
    <t>https://podminky.urs.cz/item/CS_URS_2021_02/998713203</t>
  </si>
  <si>
    <t>725</t>
  </si>
  <si>
    <t>Zdravotechnika - zařizovací předměty</t>
  </si>
  <si>
    <t>725204</t>
  </si>
  <si>
    <t>Doplňky zařízení koupelen a záchodů kovový hygienický koš nášlapný kulatý 5 l, bílý kov, rozměr průměr 210 mm x 325 mm, plastová vložka</t>
  </si>
  <si>
    <t>soubor</t>
  </si>
  <si>
    <t>-1779563843</t>
  </si>
  <si>
    <t>sanitární prvky</t>
  </si>
  <si>
    <t>725207</t>
  </si>
  <si>
    <t>Doplňky zařízení koupelen a záchodů - urinalová dělící stěna</t>
  </si>
  <si>
    <t>-1785189546</t>
  </si>
  <si>
    <t>725291511</t>
  </si>
  <si>
    <t>Doplňky zařízení koupelen a záchodů plastové dávkovač tekutého mýdla na 350 ml</t>
  </si>
  <si>
    <t>280066395</t>
  </si>
  <si>
    <t>https://podminky.urs.cz/item/CS_URS_2021_02/725291511</t>
  </si>
  <si>
    <t>725291621</t>
  </si>
  <si>
    <t>Doplňky zařízení koupelen a záchodů nerezové zásobník toaletních papírů d=300 mm</t>
  </si>
  <si>
    <t>-1833324924</t>
  </si>
  <si>
    <t>https://podminky.urs.cz/item/CS_URS_2021_02/725291621</t>
  </si>
  <si>
    <t>725291631</t>
  </si>
  <si>
    <t>Doplňky zařízení koupelen a záchodů nerezové zásobník papírových ručníků</t>
  </si>
  <si>
    <t>1380951137</t>
  </si>
  <si>
    <t>https://podminky.urs.cz/item/CS_URS_2021_02/725291631</t>
  </si>
  <si>
    <t>998725203</t>
  </si>
  <si>
    <t>Přesun hmot pro zařizovací předměty stanovený procentní sazbou (%) z ceny vodorovná dopravní vzdálenost do 50 m v objektech výšky přes 12 do 24 m</t>
  </si>
  <si>
    <t>980887969</t>
  </si>
  <si>
    <t>https://podminky.urs.cz/item/CS_URS_2021_02/998725203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</si>
  <si>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</si>
  <si>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</si>
  <si>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-1500721549</t>
  </si>
  <si>
    <t>https://podminky.urs.cz/item/CS_URS_2021_02/763111336</t>
  </si>
  <si>
    <t>(1,7+2,95+1,7)*3,55</t>
  </si>
  <si>
    <t>-(0,9*2,02)*2</t>
  </si>
  <si>
    <t>(2,8+1,8+1,1)*3,55</t>
  </si>
  <si>
    <t>-0,9*2,02</t>
  </si>
  <si>
    <t>(1,1+1,7+1,1)*3,55</t>
  </si>
  <si>
    <t>(1,5+1,5)*3,55</t>
  </si>
  <si>
    <t>(1,7+1)*3,55</t>
  </si>
  <si>
    <t>2057426796</t>
  </si>
  <si>
    <t>1,25*3,55</t>
  </si>
  <si>
    <t>-1,25*3</t>
  </si>
  <si>
    <t>(6,44+0,12+3,485)*3,55</t>
  </si>
  <si>
    <t>6,44*3,55</t>
  </si>
  <si>
    <t>(3+4,1)*3,55</t>
  </si>
  <si>
    <t>-(0,9*2,02)</t>
  </si>
  <si>
    <t>(2,5+4,48)*3,55</t>
  </si>
  <si>
    <t>(3,1+4,1)*3,55</t>
  </si>
  <si>
    <t>4,1*3,55</t>
  </si>
  <si>
    <t>3.15 kanceláč G</t>
  </si>
  <si>
    <t>1,15*3</t>
  </si>
  <si>
    <t>(0,9+4,5+5,38)*3,55</t>
  </si>
  <si>
    <t>(3,1+5,38+5,38)*3,55</t>
  </si>
  <si>
    <t>(1+2,9)*3,55</t>
  </si>
  <si>
    <t>-0,9*3</t>
  </si>
  <si>
    <t>6,5*3,55</t>
  </si>
  <si>
    <t>(5,38+3,1+5,38)*3,55</t>
  </si>
  <si>
    <t>(3+5,38)*3,55</t>
  </si>
  <si>
    <t>-0,5*3,55</t>
  </si>
  <si>
    <t>(3,8+3,3)*3,55</t>
  </si>
  <si>
    <t>150526805</t>
  </si>
  <si>
    <t>-1195853723</t>
  </si>
  <si>
    <t>763173111</t>
  </si>
  <si>
    <t>Montáž nosičů zařizovacích předmětů pro konstrukce ze sádrokartonových desek úchytu pro umyvadlo</t>
  </si>
  <si>
    <t>1013221134</t>
  </si>
  <si>
    <t>https://podminky.urs.cz/item/CS_URS_2021_02/763173111</t>
  </si>
  <si>
    <t>1+1+1</t>
  </si>
  <si>
    <t>59030729</t>
  </si>
  <si>
    <t>konstrukce pro uchycení umyvadla s nástěnnými bateriemi osová rozteč CW profilů 450-625mm</t>
  </si>
  <si>
    <t>-2078673342</t>
  </si>
  <si>
    <t>763173121</t>
  </si>
  <si>
    <t>Montáž nosičů zařizovacích předmětů pro konstrukce ze sádrokartonových desek nosníku pro pisoáry, umývátka a boilery jednostranného</t>
  </si>
  <si>
    <t>723522623</t>
  </si>
  <si>
    <t>https://podminky.urs.cz/item/CS_URS_2021_02/763173121</t>
  </si>
  <si>
    <t>59030728</t>
  </si>
  <si>
    <t>konstrukce pro uchycení pisoáru osová rozteč CW profilů 450-625mm</t>
  </si>
  <si>
    <t>1511897522</t>
  </si>
  <si>
    <t>763411116</t>
  </si>
  <si>
    <t>Sanitární příčky vhodné do mokrého prostředí dělící z kompaktních desek tl. 13 mm</t>
  </si>
  <si>
    <t>840491262</t>
  </si>
  <si>
    <t>https://podminky.urs.cz/item/CS_URS_2021_02/763411116</t>
  </si>
  <si>
    <t>Z/7</t>
  </si>
  <si>
    <t>1,61*2,05</t>
  </si>
  <si>
    <t>-0,6*1,97</t>
  </si>
  <si>
    <t>Z/8</t>
  </si>
  <si>
    <t>1,2*2,05</t>
  </si>
  <si>
    <t>1,84*2,05</t>
  </si>
  <si>
    <t>-(0,6*1,97)*2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</si>
  <si>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</si>
  <si>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</si>
  <si>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-1299028741</t>
  </si>
  <si>
    <t>https://podminky.urs.cz/item/CS_URS_2021_02/763411126</t>
  </si>
  <si>
    <t>763431031</t>
  </si>
  <si>
    <t>Montáž podhledu minerálního včetně zavěšeného roštu skrytého s panely vyjímatelnými jakékoliv velikosti panelů</t>
  </si>
  <si>
    <t>-709564960</t>
  </si>
  <si>
    <t>https://podminky.urs.cz/item/CS_URS_2021_02/763431031</t>
  </si>
  <si>
    <t>73,5+21,8+22,4+22,4+14,5+15,4+14,7+28,8+29+15,8+18,8+18,8+15,8+14,7+14,7+15,9</t>
  </si>
  <si>
    <t>59030583</t>
  </si>
  <si>
    <t>podhled kazetový bez děrování, skrytá hrana tl 10 mm 600x600mm</t>
  </si>
  <si>
    <t>2061111578</t>
  </si>
  <si>
    <t>357*1,05 'Přepočtené koeficientem množství</t>
  </si>
  <si>
    <t>705236112</t>
  </si>
  <si>
    <t>764201</t>
  </si>
  <si>
    <t>Oplechování parapetů z pozinkovaného plechu s povrchovou úpravou rovných celoplošně lepené, bez rohů rš 260 mm</t>
  </si>
  <si>
    <t>-1418632143</t>
  </si>
  <si>
    <t>K/1</t>
  </si>
  <si>
    <t>-1145837673</t>
  </si>
  <si>
    <t>36,625</t>
  </si>
  <si>
    <t>K2f</t>
  </si>
  <si>
    <t>K2i</t>
  </si>
  <si>
    <t>-1888090180</t>
  </si>
  <si>
    <t>97</t>
  </si>
  <si>
    <t>K2g</t>
  </si>
  <si>
    <t>91</t>
  </si>
  <si>
    <t>1945881049</t>
  </si>
  <si>
    <t>36,625*0,1</t>
  </si>
  <si>
    <t>71*0,31</t>
  </si>
  <si>
    <t>40*0,2</t>
  </si>
  <si>
    <t>57*0,225</t>
  </si>
  <si>
    <t>97*0,47</t>
  </si>
  <si>
    <t>26*0,41</t>
  </si>
  <si>
    <t>92</t>
  </si>
  <si>
    <t>61674390</t>
  </si>
  <si>
    <t>93</t>
  </si>
  <si>
    <t>-310825994</t>
  </si>
  <si>
    <t>94</t>
  </si>
  <si>
    <t>766001</t>
  </si>
  <si>
    <t>Dodávka a montáž kuchyňské linky, bez spotřebičů T/3</t>
  </si>
  <si>
    <t>1794841286</t>
  </si>
  <si>
    <t>T/3</t>
  </si>
  <si>
    <t>3+2</t>
  </si>
  <si>
    <t>95</t>
  </si>
  <si>
    <t>766002</t>
  </si>
  <si>
    <t>Dodávka a montáž kuchyňské linky, bez spotřebičů T/4</t>
  </si>
  <si>
    <t>208523448</t>
  </si>
  <si>
    <t>T/4</t>
  </si>
  <si>
    <t>96</t>
  </si>
  <si>
    <t>1849526237</t>
  </si>
  <si>
    <t>3,3+3,609</t>
  </si>
  <si>
    <t>776333208</t>
  </si>
  <si>
    <t>98</t>
  </si>
  <si>
    <t>1612327301</t>
  </si>
  <si>
    <t>99</t>
  </si>
  <si>
    <t>766660171</t>
  </si>
  <si>
    <t>Montáž dveřních křídel dřevěných nebo plastových otevíravých do obložkové zárubně povrchově upravených jednokřídlových, šířky do 800 mm</t>
  </si>
  <si>
    <t>1794884503</t>
  </si>
  <si>
    <t>https://podminky.urs.cz/item/CS_URS_2021_02/766660171</t>
  </si>
  <si>
    <t>100</t>
  </si>
  <si>
    <t>61162086</t>
  </si>
  <si>
    <t>dveře jednokřídlé dřevotřískové povrch laminátový plné 800x1970-2100mm</t>
  </si>
  <si>
    <t>137569649</t>
  </si>
  <si>
    <t>101</t>
  </si>
  <si>
    <t>766660173</t>
  </si>
  <si>
    <t>Montáž dveřních křídel dřevěných nebo plastových otevíravých do obložkové zárubně povrchově upravených dvoukřídlových, šířky do 1450 mm</t>
  </si>
  <si>
    <t>958484135</t>
  </si>
  <si>
    <t>https://podminky.urs.cz/item/CS_URS_2021_02/766660173</t>
  </si>
  <si>
    <t>dveře D/19</t>
  </si>
  <si>
    <t>102</t>
  </si>
  <si>
    <t>61162115</t>
  </si>
  <si>
    <t>dveře dvoukřídlé dřevotřískové povrch laminátový plné 1450x1970-2100mm</t>
  </si>
  <si>
    <t>1341326763</t>
  </si>
  <si>
    <t>103</t>
  </si>
  <si>
    <t>-1159911691</t>
  </si>
  <si>
    <t>dveře</t>
  </si>
  <si>
    <t>104</t>
  </si>
  <si>
    <t>611601</t>
  </si>
  <si>
    <t xml:space="preserve">dveře jednokřídlé protipožární EI 30 DP3-C, povrch CPL,prosklené, s fixním nadsvětlíkem 1000x3000mm    D/12</t>
  </si>
  <si>
    <t>-318451264</t>
  </si>
  <si>
    <t>105</t>
  </si>
  <si>
    <t>766694124</t>
  </si>
  <si>
    <t>Montáž ostatních truhlářských konstrukcí parapetních desek dřevěných nebo plastových šířky přes 300 mm, délky přes 2600 do 3600 mm</t>
  </si>
  <si>
    <t>819476126</t>
  </si>
  <si>
    <t>https://podminky.urs.cz/item/CS_URS_2021_02/766694124</t>
  </si>
  <si>
    <t>okna</t>
  </si>
  <si>
    <t>Ok/2</t>
  </si>
  <si>
    <t>106</t>
  </si>
  <si>
    <t>60794104a</t>
  </si>
  <si>
    <t>deska parapetní dřevotřísková vnitřní 340x1000mm</t>
  </si>
  <si>
    <t>-1167825812</t>
  </si>
  <si>
    <t>4*3</t>
  </si>
  <si>
    <t>107</t>
  </si>
  <si>
    <t>-574771152</t>
  </si>
  <si>
    <t>108</t>
  </si>
  <si>
    <t>766007</t>
  </si>
  <si>
    <t>D+M hliníkové okno 3dílné, 3000 x 800 mm,jednokřídlé OS, postranní díly fixní, barva RAL 9006 Ok/2</t>
  </si>
  <si>
    <t>459580555</t>
  </si>
  <si>
    <t xml:space="preserve">okna </t>
  </si>
  <si>
    <t>2+2</t>
  </si>
  <si>
    <t>109</t>
  </si>
  <si>
    <t>766008</t>
  </si>
  <si>
    <t>D+M hliníkové okno 6dílné, rozměr 2000 x 3000mm,dvoukřídlé OS,dvoudílná nadsvětlíková a parapetní část fixní, barva RAL 9006 Ok/4</t>
  </si>
  <si>
    <t>-939724981</t>
  </si>
  <si>
    <t>Ok/4</t>
  </si>
  <si>
    <t>1+2</t>
  </si>
  <si>
    <t>110</t>
  </si>
  <si>
    <t>766009</t>
  </si>
  <si>
    <t>D+M hliníkové okno 3dílné, 1000 x3000 mm, středové křídlo jednokřídlé OS, horní nadsvětlíková část a parapetní část fixní, barva RAL 9006 Ok/5</t>
  </si>
  <si>
    <t>-2029397600</t>
  </si>
  <si>
    <t>Ok/5</t>
  </si>
  <si>
    <t>4+6</t>
  </si>
  <si>
    <t>111</t>
  </si>
  <si>
    <t>766010</t>
  </si>
  <si>
    <t>D+M hliníkové okno 9dílné, 4000 x3000 mm, dvě postranní křídla jednokřídlé OS, horní třídílná nadsvětlíková část a parapetní část a centrální díl fixní, barva RAL 9006 Ok/6</t>
  </si>
  <si>
    <t>1884938084</t>
  </si>
  <si>
    <t>Ok/6</t>
  </si>
  <si>
    <t>112</t>
  </si>
  <si>
    <t>766011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</si>
  <si>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+hliníkové okno 5dílné, 1440 x3000 mm, dveřní křídlo O,prosklené,rozměr 900 x 2500mm, horní dvoudílná nadsvětlíková, parapetní a střední část zasklení fixní, barva RAL 9006 Ok/12</t>
  </si>
  <si>
    <t>-1754415103</t>
  </si>
  <si>
    <t xml:space="preserve">sestava oken  Ok/10,Ok/11, Ok/12</t>
  </si>
  <si>
    <t>113</t>
  </si>
  <si>
    <t>766014</t>
  </si>
  <si>
    <t>D+M hliníkové interiérové sestavy 10dílné, 6500 x3000 mm, dveřní křídlo dvoukřídlé O,prosklené,rozměr 1500 x 2000mm, horní nadsvětlíková, boční části zasklení fixní, barva RAL 9006 D/20</t>
  </si>
  <si>
    <t>1721433145</t>
  </si>
  <si>
    <t>D/20</t>
  </si>
  <si>
    <t>114</t>
  </si>
  <si>
    <t>-1136212421</t>
  </si>
  <si>
    <t>Z/1e</t>
  </si>
  <si>
    <t>3,3</t>
  </si>
  <si>
    <t>Z/1f</t>
  </si>
  <si>
    <t>3,609</t>
  </si>
  <si>
    <t>115</t>
  </si>
  <si>
    <t>-735219881</t>
  </si>
  <si>
    <t>116</t>
  </si>
  <si>
    <t>-64309285</t>
  </si>
  <si>
    <t>Z/2</t>
  </si>
  <si>
    <t>0,1*23*3</t>
  </si>
  <si>
    <t>117</t>
  </si>
  <si>
    <t>130101</t>
  </si>
  <si>
    <t>úhelník ocelový nerovnostranný jakost 11 375 200x100x10mm</t>
  </si>
  <si>
    <t>2034827717</t>
  </si>
  <si>
    <t>0,1*23*3/1000</t>
  </si>
  <si>
    <t>118</t>
  </si>
  <si>
    <t>7922441</t>
  </si>
  <si>
    <t>119</t>
  </si>
  <si>
    <t>1403044029</t>
  </si>
  <si>
    <t>120</t>
  </si>
  <si>
    <t>-1151554529</t>
  </si>
  <si>
    <t>121</t>
  </si>
  <si>
    <t>-370427390</t>
  </si>
  <si>
    <t>122</t>
  </si>
  <si>
    <t>-1171561792</t>
  </si>
  <si>
    <t>123</t>
  </si>
  <si>
    <t>748990227</t>
  </si>
  <si>
    <t>2*3</t>
  </si>
  <si>
    <t>194*2</t>
  </si>
  <si>
    <t>124</t>
  </si>
  <si>
    <t>-945563050</t>
  </si>
  <si>
    <t>771</t>
  </si>
  <si>
    <t>Podlahy z dlaždic</t>
  </si>
  <si>
    <t>125</t>
  </si>
  <si>
    <t>771151022</t>
  </si>
  <si>
    <t>Příprava podkladu před provedením dlažby samonivelační stěrka min.pevnosti 30 MPa, tloušťky přes 3 do 5 mm</t>
  </si>
  <si>
    <t>-1924339771</t>
  </si>
  <si>
    <t>https://podminky.urs.cz/item/CS_URS_2021_02/771151022</t>
  </si>
  <si>
    <t>126</t>
  </si>
  <si>
    <t>771554112</t>
  </si>
  <si>
    <t>Montáž podlah z dlaždic teracových lepených flexibilním lepidlem přes 6 do 9 ks/ m2</t>
  </si>
  <si>
    <t>1996849682</t>
  </si>
  <si>
    <t>https://podminky.urs.cz/item/CS_URS_2021_02/771554112</t>
  </si>
  <si>
    <t>výkres D.1.1.09 půdorys 3.NP respirium</t>
  </si>
  <si>
    <t>2,9</t>
  </si>
  <si>
    <t>127</t>
  </si>
  <si>
    <t>59247001</t>
  </si>
  <si>
    <t>dlaždice teracová 300x300x30mm</t>
  </si>
  <si>
    <t>430654187</t>
  </si>
  <si>
    <t>2,9*1,1 'Přepočtené koeficientem množství</t>
  </si>
  <si>
    <t>128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</si>
  <si>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</si>
  <si>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</si>
  <si>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653618531</t>
  </si>
  <si>
    <t>https://podminky.urs.cz/item/CS_URS_2021_02/771574263</t>
  </si>
  <si>
    <t>129</t>
  </si>
  <si>
    <t>59761409</t>
  </si>
  <si>
    <t>dlažba keramická slinutá protiskluzná do interiéru i exteriéru pro vysoké mechanické namáhání přes 9 do 12ks/m2</t>
  </si>
  <si>
    <t>395678948</t>
  </si>
  <si>
    <t>19,9*1,1 'Přepočtené koeficientem množství</t>
  </si>
  <si>
    <t>130</t>
  </si>
  <si>
    <t>771577111</t>
  </si>
  <si>
    <t>Montáž podlah z dlaždic keramických lepených flexibilním lepidlem Příplatek k cenám za plochu do 5 m2 jednotlivě</t>
  </si>
  <si>
    <t>-1702350458</t>
  </si>
  <si>
    <t>https://podminky.urs.cz/item/CS_URS_2021_02/771577111</t>
  </si>
  <si>
    <t>131</t>
  </si>
  <si>
    <t>998771203</t>
  </si>
  <si>
    <t>Přesun hmot pro podlahy z dlaždic stanovený procentní sazbou (%) z ceny vodorovná dopravní vzdálenost do 50 m v objektech výšky přes 12 do 24 m</t>
  </si>
  <si>
    <t>-470282576</t>
  </si>
  <si>
    <t>https://podminky.urs.cz/item/CS_URS_2021_02/998771203</t>
  </si>
  <si>
    <t>776</t>
  </si>
  <si>
    <t>Podlahy povlakové</t>
  </si>
  <si>
    <t>132</t>
  </si>
  <si>
    <t>776111111</t>
  </si>
  <si>
    <t>Příprava podkladu broušení podlah nového podkladu anhydritového</t>
  </si>
  <si>
    <t>-124374884</t>
  </si>
  <si>
    <t>https://podminky.urs.cz/item/CS_URS_2021_02/776111111</t>
  </si>
  <si>
    <t>73,5+21,8+22,4+22,4+14,5+15,4+14,7+28,8+29+15,8+18,8+18,8+15,8+14,7+14,7+15,9+2,9</t>
  </si>
  <si>
    <t>133</t>
  </si>
  <si>
    <t>776211131</t>
  </si>
  <si>
    <t>Montáž textilních podlahovin lepením pásů tkaných</t>
  </si>
  <si>
    <t>-792375179</t>
  </si>
  <si>
    <t>https://podminky.urs.cz/item/CS_URS_2021_02/776211131</t>
  </si>
  <si>
    <t>21,8+22,4+22,4+14,5+15,4+14,7+28,8+29+15,8+18,8+18,8+15,8+14,7+14,7+15,9</t>
  </si>
  <si>
    <t>134</t>
  </si>
  <si>
    <t>69751063</t>
  </si>
  <si>
    <t>koberec zátěžový vpichovaný role š 2m, vlákno 100% PA, hm 800g/m2, R ≤ 100MΩ, zátěž 33, útlum 25dB, hořlavost Bfl S1</t>
  </si>
  <si>
    <t>712878481</t>
  </si>
  <si>
    <t>283,5*1,1 'Přepočtené koeficientem množství</t>
  </si>
  <si>
    <t>135</t>
  </si>
  <si>
    <t>776251311</t>
  </si>
  <si>
    <t>Montáž podlahovin z přírodního linolea (marmolea) lepením 2-složkovým lepidlem z pásů</t>
  </si>
  <si>
    <t>-1196536233</t>
  </si>
  <si>
    <t>https://podminky.urs.cz/item/CS_URS_2021_02/776251311</t>
  </si>
  <si>
    <t>73,5</t>
  </si>
  <si>
    <t>136</t>
  </si>
  <si>
    <t>28411069</t>
  </si>
  <si>
    <t>linoleum přírodní ze 100% dřevité moučky tl 2,5mm, zátěž 34/43, R9, hořlavost Cfl S1</t>
  </si>
  <si>
    <t>-1532634357</t>
  </si>
  <si>
    <t>73,5*1,1 'Přepočtené koeficientem množství</t>
  </si>
  <si>
    <t>137</t>
  </si>
  <si>
    <t>776411112</t>
  </si>
  <si>
    <t>Montáž soklíků lepením obvodových, výšky přes 80 do 100 mm</t>
  </si>
  <si>
    <t>612666244</t>
  </si>
  <si>
    <t>https://podminky.urs.cz/item/CS_URS_2021_02/776411112</t>
  </si>
  <si>
    <t>-(1,8+6,5+1)</t>
  </si>
  <si>
    <t>-(1,25)*12</t>
  </si>
  <si>
    <t>-(0,9)*2</t>
  </si>
  <si>
    <t>-(0,9)*3</t>
  </si>
  <si>
    <t>-(1,25)</t>
  </si>
  <si>
    <t>-1,25</t>
  </si>
  <si>
    <t>-(1,25+0,9)</t>
  </si>
  <si>
    <t>-(6,5+0,9)</t>
  </si>
  <si>
    <t>-(0,9)</t>
  </si>
  <si>
    <t>138</t>
  </si>
  <si>
    <t>28411010</t>
  </si>
  <si>
    <t>lišta soklová PVC 20x100mm</t>
  </si>
  <si>
    <t>1543508156</t>
  </si>
  <si>
    <t>45,305*1,02 'Přepočtené koeficientem množství</t>
  </si>
  <si>
    <t>139</t>
  </si>
  <si>
    <t>69751204</t>
  </si>
  <si>
    <t>lišta kobercová 55x9mm</t>
  </si>
  <si>
    <t>-717046574</t>
  </si>
  <si>
    <t>245,75*1,02 'Přepočtené koeficientem množství</t>
  </si>
  <si>
    <t>140</t>
  </si>
  <si>
    <t>776991141</t>
  </si>
  <si>
    <t>Ostatní práce údržba nových podlahovin po pokládce pastování a leštění ručně</t>
  </si>
  <si>
    <t>1440043759</t>
  </si>
  <si>
    <t>https://podminky.urs.cz/item/CS_URS_2021_02/776991141</t>
  </si>
  <si>
    <t>141</t>
  </si>
  <si>
    <t>998776203</t>
  </si>
  <si>
    <t>Přesun hmot pro podlahy povlakové stanovený procentní sazbou (%) z ceny vodorovná dopravní vzdálenost do 50 m v objektech výšky přes 12 do 24 m</t>
  </si>
  <si>
    <t>-497669015</t>
  </si>
  <si>
    <t>https://podminky.urs.cz/item/CS_URS_2021_02/998776203</t>
  </si>
  <si>
    <t>142</t>
  </si>
  <si>
    <t>-1872353944</t>
  </si>
  <si>
    <t>2,4*1,2</t>
  </si>
  <si>
    <t>0,286*1,18*11</t>
  </si>
  <si>
    <t>0,286*1,18*12</t>
  </si>
  <si>
    <t>0,168*1,18*12</t>
  </si>
  <si>
    <t>2,4*1,5</t>
  </si>
  <si>
    <t>143</t>
  </si>
  <si>
    <t>1217537083</t>
  </si>
  <si>
    <t>144</t>
  </si>
  <si>
    <t>-2101386106</t>
  </si>
  <si>
    <t>145</t>
  </si>
  <si>
    <t>1226086026</t>
  </si>
  <si>
    <t>146</t>
  </si>
  <si>
    <t>-1248583640</t>
  </si>
  <si>
    <t>147</t>
  </si>
  <si>
    <t>-1588591277</t>
  </si>
  <si>
    <t>781</t>
  </si>
  <si>
    <t>Dokončovací práce - obklady</t>
  </si>
  <si>
    <t>148</t>
  </si>
  <si>
    <t>781474114</t>
  </si>
  <si>
    <t>Montáž obkladů vnitřních stěn z dlaždic keramických lepených flexibilním lepidlem maloformátových hladkých přes 19 do 22 ks/m2</t>
  </si>
  <si>
    <t>369524932</t>
  </si>
  <si>
    <t>https://podminky.urs.cz/item/CS_URS_2021_02/781474114</t>
  </si>
  <si>
    <t>149</t>
  </si>
  <si>
    <t>59761040</t>
  </si>
  <si>
    <t>obklad keramický hladký přes 19 do 22ks/m2</t>
  </si>
  <si>
    <t>536105636</t>
  </si>
  <si>
    <t>60,852*1,1 'Přepočtené koeficientem množství</t>
  </si>
  <si>
    <t>150</t>
  </si>
  <si>
    <t>781491021</t>
  </si>
  <si>
    <t>Montáž zrcadel lepených silikonovým tmelem na keramický obklad, plochy do 1 m2</t>
  </si>
  <si>
    <t>-217021838</t>
  </si>
  <si>
    <t>https://podminky.urs.cz/item/CS_URS_2021_02/781491021</t>
  </si>
  <si>
    <t>0,5*0,7*3</t>
  </si>
  <si>
    <t>151</t>
  </si>
  <si>
    <t>63465124</t>
  </si>
  <si>
    <t>zrcadlo nemontované čiré tl 4mm max rozměr 3210x2250mm</t>
  </si>
  <si>
    <t>1383212392</t>
  </si>
  <si>
    <t>1,05*1,1 'Přepočtené koeficientem množství</t>
  </si>
  <si>
    <t>152</t>
  </si>
  <si>
    <t>781494511</t>
  </si>
  <si>
    <t>Obklad - dokončující práce profily ukončovací lepené flexibilním lepidlem ukončovací</t>
  </si>
  <si>
    <t>2041118854</t>
  </si>
  <si>
    <t>https://podminky.urs.cz/item/CS_URS_2021_02/781494511</t>
  </si>
  <si>
    <t>(2,95+1,58)*2</t>
  </si>
  <si>
    <t>(2,67+1,83)*2</t>
  </si>
  <si>
    <t>(1,9+1,1)*2</t>
  </si>
  <si>
    <t>(1,885+1,49)*2</t>
  </si>
  <si>
    <t>(2,9+1,61)*2</t>
  </si>
  <si>
    <t>153</t>
  </si>
  <si>
    <t>998781203</t>
  </si>
  <si>
    <t>Přesun hmot pro obklady keramické stanovený procentní sazbou (%) z ceny vodorovná dopravní vzdálenost do 50 m v objektech výšky přes 12 do 24 m</t>
  </si>
  <si>
    <t>-27535779</t>
  </si>
  <si>
    <t>https://podminky.urs.cz/item/CS_URS_2021_02/998781203</t>
  </si>
  <si>
    <t>154</t>
  </si>
  <si>
    <t>-1984621034</t>
  </si>
  <si>
    <t>(1,605+3,88+9,9+0,5+0,3+6,2+0,4+1,9+0,9+7,5+2+12,5+0,12+0,6+3,4+0,6+0,3+1,7+7,4+0,8+0,3+0,6+0,3+0,8+0,3+0,6+0,3+5,9+2,5)*3,1</t>
  </si>
  <si>
    <t>-(1,8*3+6,5*3+1*3)</t>
  </si>
  <si>
    <t>-(1,25*3)*12</t>
  </si>
  <si>
    <t>-(0,9*3)*2</t>
  </si>
  <si>
    <t>-(0,9*2,02)*3</t>
  </si>
  <si>
    <t>(2,95+1,58)*2*1,3</t>
  </si>
  <si>
    <t>-(0,9*0,22)*2</t>
  </si>
  <si>
    <t>(1,83+2,67)*2*1,3</t>
  </si>
  <si>
    <t>-0,9*0,22</t>
  </si>
  <si>
    <t>(1,885*1,1)*2*1,6</t>
  </si>
  <si>
    <t>-0,9*0,52</t>
  </si>
  <si>
    <t>(1,6+0,1+0,28+1,49+1,885+1,49)*1,3</t>
  </si>
  <si>
    <t>(2,8+1,49)*2*1,3</t>
  </si>
  <si>
    <t>(3+0,1+0,4+0,1+1,9+4,4+5,255+4,4)*3,1</t>
  </si>
  <si>
    <t>-(2*3+1,25*3)</t>
  </si>
  <si>
    <t>(1,8+0,1+0,4+0,1+4,1+0,1+0,1+3,4+6,44+3,485)*3,1</t>
  </si>
  <si>
    <t>-(3*0,8+2*3+1,25*3)</t>
  </si>
  <si>
    <t>-(0,6+2,2)*0,6</t>
  </si>
  <si>
    <t>(1,8+0,1+0,4+0,1+4,1+0,1+0,1+3,385+3,485+6,44)*3,1</t>
  </si>
  <si>
    <t>(3+0,1+0,28+0,28+0,28+4,48+3+4,1)*3,1</t>
  </si>
  <si>
    <t>-(1*3+1,25*3+0,9*2,02)</t>
  </si>
  <si>
    <t>(0,1+3,4+4,1+0,3+0,28+3,1+4,48)*3,1</t>
  </si>
  <si>
    <t>-(1*3+1,25*3)</t>
  </si>
  <si>
    <t>-1,5*0,6</t>
  </si>
  <si>
    <t>(0,1+6,4+0,2+0,38+0,38+4,1+6,88+3,9)*3,1</t>
  </si>
  <si>
    <t>-(4*3+6,5*3+0,9*2,02)</t>
  </si>
  <si>
    <t>(0,2+5,6+0,38+3,9+1,15+0,9+4,3+5,4)*3,1</t>
  </si>
  <si>
    <t>-(4*3+1,25*3+0,9*2,02)</t>
  </si>
  <si>
    <t>(0,28+0,1+2,6+5,3+2,93+5,3)*3,1</t>
  </si>
  <si>
    <t>(2,7+0,2+0,2+3,9+0,2+0,5+0,2+1,8+6,44+2,93)*3,1</t>
  </si>
  <si>
    <t>-(1*3+3*0,8+0,9*3)</t>
  </si>
  <si>
    <t>(1,8+0,2+0,5+0,2+3,9+0,2+0,2+2,7+6,44+2,93)*3,1</t>
  </si>
  <si>
    <t>-(3*0,8+1*3+0,9*3)</t>
  </si>
  <si>
    <t>(2,93+5,38+2,93+5,38)*3,1</t>
  </si>
  <si>
    <t>(2,74+5,38)*2*3,1</t>
  </si>
  <si>
    <t>(0,2+2,74+5,38+2,74+5,38)*3,1</t>
  </si>
  <si>
    <t>(2+2,62+0,2+0,38+0,38+0,5+0,38+5,38+3+3,3)*3,1</t>
  </si>
  <si>
    <t>stropy</t>
  </si>
  <si>
    <t>155</t>
  </si>
  <si>
    <t>784211109</t>
  </si>
  <si>
    <t>Malby z malířských směsí oděruvzdorných za mokra dvojnásobné, bílé za mokra oděruvzdorné výborně na schodišti o výšce podlaží přes 3,80 do 5,00 m</t>
  </si>
  <si>
    <t>1292558884</t>
  </si>
  <si>
    <t>https://podminky.urs.cz/item/CS_URS_2021_02/784211109</t>
  </si>
  <si>
    <t>(5,5+2,35+5)*3,5</t>
  </si>
  <si>
    <t>786</t>
  </si>
  <si>
    <t>Dokončovací práce - čalounické úpravy</t>
  </si>
  <si>
    <t>156</t>
  </si>
  <si>
    <t>786623021</t>
  </si>
  <si>
    <t>Montáž fasádních žaluzií upevněných před okenní nebo dveřní otvor na fasádu, ovládaných motorem, včetně krycího plechu a vodících profilů, plochy do 4 m2</t>
  </si>
  <si>
    <t>CS ÚRS 2022 01</t>
  </si>
  <si>
    <t>-351817152</t>
  </si>
  <si>
    <t>https://podminky.urs.cz/item/CS_URS_2022_01/786623021</t>
  </si>
  <si>
    <t xml:space="preserve">jižní fasáda </t>
  </si>
  <si>
    <t>okno Ok/5</t>
  </si>
  <si>
    <t>157</t>
  </si>
  <si>
    <t>55342547</t>
  </si>
  <si>
    <t>žaluzie Z-90 fasádní ovládaná základním motorem příslušenství plochy do 3,0m2</t>
  </si>
  <si>
    <t>-595072806</t>
  </si>
  <si>
    <t>(1*3)*5</t>
  </si>
  <si>
    <t>158</t>
  </si>
  <si>
    <t>786623023</t>
  </si>
  <si>
    <t>Montáž fasádních žaluzií upevněných před okenní nebo dveřní otvor na fasádu, ovládaných motorem, včetně krycího plechu a vodících profilů, plochy přes 4 do 6 m2</t>
  </si>
  <si>
    <t>407497073</t>
  </si>
  <si>
    <t>https://podminky.urs.cz/item/CS_URS_2022_01/786623023</t>
  </si>
  <si>
    <t>okno Ok/4</t>
  </si>
  <si>
    <t>159</t>
  </si>
  <si>
    <t>55342550</t>
  </si>
  <si>
    <t>žaluzie Z-90 fasádní ovládaná základním motorem příslušenství plochy do 6,0m2</t>
  </si>
  <si>
    <t>238304839</t>
  </si>
  <si>
    <t>160</t>
  </si>
  <si>
    <t>786623027</t>
  </si>
  <si>
    <t>Montáž fasádních žaluzií upevněných před okenní nebo dveřní otvor na fasádu, ovládaných motorem, včetně krycího plechu a vodících profilů, plochy přes 8 m2</t>
  </si>
  <si>
    <t>-234835877</t>
  </si>
  <si>
    <t>https://podminky.urs.cz/item/CS_URS_2022_01/786623027</t>
  </si>
  <si>
    <t>okno Ok/6</t>
  </si>
  <si>
    <t>161</t>
  </si>
  <si>
    <t>55342553</t>
  </si>
  <si>
    <t>žaluzie Z-90 fasádní ovládaná základním motorem příslušenství plochy do 12,0m2</t>
  </si>
  <si>
    <t>1658235475</t>
  </si>
  <si>
    <t>(4*3)*2</t>
  </si>
  <si>
    <t>162</t>
  </si>
  <si>
    <t>998786203</t>
  </si>
  <si>
    <t>Přesun hmot pro stínění a čalounické úpravy stanovený procentní sazbou (%) z ceny vodorovná dopravní vzdálenost do 50 m v objektech výšky přes 12 do 24 m</t>
  </si>
  <si>
    <t>1222542989</t>
  </si>
  <si>
    <t>https://podminky.urs.cz/item/CS_URS_2022_01/998786203</t>
  </si>
  <si>
    <t>163</t>
  </si>
  <si>
    <t>VRN01</t>
  </si>
  <si>
    <t>1016224834</t>
  </si>
  <si>
    <t>06 - Architektonicko - stavební řešení 4. NP</t>
  </si>
  <si>
    <t xml:space="preserve">    5 - Komunikace pozemní</t>
  </si>
  <si>
    <t xml:space="preserve">    762 - Konstrukce tesařské</t>
  </si>
  <si>
    <t>1177925559</t>
  </si>
  <si>
    <t>výkres D.1.1.10 půdorys 4.NP</t>
  </si>
  <si>
    <t>-(3*0,8+1*0,8)*2</t>
  </si>
  <si>
    <t>-(2*3+2*3+4*3+1*2,4+2,88*2,4)</t>
  </si>
  <si>
    <t>(4+3,8+4)*3,15</t>
  </si>
  <si>
    <t>-(2*3+1*3*3+2*3+1*3+5,35*2,6+1*3)</t>
  </si>
  <si>
    <t>0,5*3,15</t>
  </si>
  <si>
    <t>0,3*3,15</t>
  </si>
  <si>
    <t>0,25*3,15</t>
  </si>
  <si>
    <t>-1489465028</t>
  </si>
  <si>
    <t>(0,5*0,5*3,15)*9</t>
  </si>
  <si>
    <t>-1575239271</t>
  </si>
  <si>
    <t>výkres D.1.1.10 půdorys .NP</t>
  </si>
  <si>
    <t>-2072914295</t>
  </si>
  <si>
    <t>1740026314</t>
  </si>
  <si>
    <t>-1911096167</t>
  </si>
  <si>
    <t>538879963</t>
  </si>
  <si>
    <t>12,632*300/1000</t>
  </si>
  <si>
    <t>-603765190</t>
  </si>
  <si>
    <t>půdorys 4.NP D.1.1.10</t>
  </si>
  <si>
    <t>(8,8+2,5+2,65+2,5+2,5)*3,5*0,2</t>
  </si>
  <si>
    <t>-1713730120</t>
  </si>
  <si>
    <t>1456200432</t>
  </si>
  <si>
    <t>708689783</t>
  </si>
  <si>
    <t>15,145*120/1000</t>
  </si>
  <si>
    <t>-1934548336</t>
  </si>
  <si>
    <t>-(5,65*4,63*0,2)</t>
  </si>
  <si>
    <t>(0,2+6,9+7,01+6,94+0,25+4,4+5,65+4,4+0,4+5,45+0,5+0,25)*0,23*0,1</t>
  </si>
  <si>
    <t>3*3*0,2</t>
  </si>
  <si>
    <t>-1889721460</t>
  </si>
  <si>
    <t>5,35*3,9</t>
  </si>
  <si>
    <t>(14,06+12,48)*(0,1+0,23+0,1)</t>
  </si>
  <si>
    <t>(0,25+4,4+0,23+5,19+0,23+4,4+0,4+5,45+0,5)*(0,1+0,23+0,1)</t>
  </si>
  <si>
    <t>-1390961480</t>
  </si>
  <si>
    <t>1557532301</t>
  </si>
  <si>
    <t>(14,06+12,48)*0,23</t>
  </si>
  <si>
    <t>(0,25+4,4+0,23+5,19+0,23+4,4+0,4+5,45+0,5)*0,23</t>
  </si>
  <si>
    <t>-977177434</t>
  </si>
  <si>
    <t>1509349267</t>
  </si>
  <si>
    <t>99,019*130/1000</t>
  </si>
  <si>
    <t>-247487415</t>
  </si>
  <si>
    <t>6,35*0,5*0,43</t>
  </si>
  <si>
    <t>12,8*0,5*0,43</t>
  </si>
  <si>
    <t>12,5*0,5*0,43</t>
  </si>
  <si>
    <t>11,5*0,5*0,43</t>
  </si>
  <si>
    <t>-2057854678</t>
  </si>
  <si>
    <t>(12+0,25+13,6+12+0,25)*0,43</t>
  </si>
  <si>
    <t>(11,7+12,8+11,7)*0,43</t>
  </si>
  <si>
    <t>(0,5+3,9+3,8+3,9)*0,43</t>
  </si>
  <si>
    <t>11,5*0,43*4</t>
  </si>
  <si>
    <t>(5,45+3,9+3,8+3,9+11,5)*0,5</t>
  </si>
  <si>
    <t>291678091</t>
  </si>
  <si>
    <t>392663225</t>
  </si>
  <si>
    <t>(11,5*2)*0,5</t>
  </si>
  <si>
    <t>738571375</t>
  </si>
  <si>
    <t>-1320866682</t>
  </si>
  <si>
    <t>22,863*130/1000</t>
  </si>
  <si>
    <t>1714449273</t>
  </si>
  <si>
    <t>1,1*2,35*0,32</t>
  </si>
  <si>
    <t>1,2*2,35*0,22</t>
  </si>
  <si>
    <t>0,3*2,35*0,2</t>
  </si>
  <si>
    <t>schody do zahrady</t>
  </si>
  <si>
    <t>5,65*0,6*0,2</t>
  </si>
  <si>
    <t>1,35*0,6*0,2*2</t>
  </si>
  <si>
    <t>2,95*0,3*0,2</t>
  </si>
  <si>
    <t>-1220409370</t>
  </si>
  <si>
    <t>4,626*125/1000</t>
  </si>
  <si>
    <t>657283859</t>
  </si>
  <si>
    <t>(0,9+0,2+0,3+0,4)*2,4</t>
  </si>
  <si>
    <t>-73732688</t>
  </si>
  <si>
    <t>1103047593</t>
  </si>
  <si>
    <t>1786593278</t>
  </si>
  <si>
    <t>-1962790921</t>
  </si>
  <si>
    <t>(0,6+5,65+0,6+5,65)*0,2</t>
  </si>
  <si>
    <t>(5,65+0,6+1,35+0,3+2,95+0,3+1,35+0,6)*0,2</t>
  </si>
  <si>
    <t>267020661</t>
  </si>
  <si>
    <t>Komunikace pozemní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</si>
  <si>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</si>
  <si>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</si>
  <si>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340545489</t>
  </si>
  <si>
    <t xml:space="preserve">výkres D1.1.20 </t>
  </si>
  <si>
    <t>skladba S8T</t>
  </si>
  <si>
    <t>1,5*3,73</t>
  </si>
  <si>
    <t>592401</t>
  </si>
  <si>
    <t>dlažba plošná betonová chodníková 300x300x30mm přírodní</t>
  </si>
  <si>
    <t>1935962099</t>
  </si>
  <si>
    <t>5,595*1,1 'Přepočtené koeficientem množství</t>
  </si>
  <si>
    <t>-17903117</t>
  </si>
  <si>
    <t>4.06 předsíň toalet</t>
  </si>
  <si>
    <t>(1,6)*0,1</t>
  </si>
  <si>
    <t>4.07 WC muži</t>
  </si>
  <si>
    <t>2,9*0,1</t>
  </si>
  <si>
    <t>-660757815</t>
  </si>
  <si>
    <t>4.04 schodiště</t>
  </si>
  <si>
    <t>4.04 schodiště ramena</t>
  </si>
  <si>
    <t>643859899</t>
  </si>
  <si>
    <t>1842974132</t>
  </si>
  <si>
    <t>1563458924</t>
  </si>
  <si>
    <t>30530562</t>
  </si>
  <si>
    <t>4.01 chodba</t>
  </si>
  <si>
    <t>(2,6+5,9+0,3+2,65+0,3+2,7+0,4+0,4+0,5+6,2+0,5+0,7+0,3+1,8)*3,1</t>
  </si>
  <si>
    <t>(1,8+3)*0,3</t>
  </si>
  <si>
    <t>-(1*3+5,65*3+1,8*3)</t>
  </si>
  <si>
    <t>4.02 předsíň toalet</t>
  </si>
  <si>
    <t>2,9*3,1</t>
  </si>
  <si>
    <t>4.03 WC ženy</t>
  </si>
  <si>
    <t>1,835*3,1</t>
  </si>
  <si>
    <t>(1,6+0,1+0,28)*3,1</t>
  </si>
  <si>
    <t>4.08 kancelář A</t>
  </si>
  <si>
    <t>(3,7+0,1+0,4+0,1+1,8)*3,1</t>
  </si>
  <si>
    <t>4.09 kancelář B</t>
  </si>
  <si>
    <t>(0,6+0,1+0,4+0,1+4,1+0,1+0,1+2,6)*3,1</t>
  </si>
  <si>
    <t>4.10 jednací místnost</t>
  </si>
  <si>
    <t>3,42*3,1</t>
  </si>
  <si>
    <t>(1+0,8*2+1+0,8*2)*0,3</t>
  </si>
  <si>
    <t>-(1*0,8)*2</t>
  </si>
  <si>
    <t>4.11 kancelář C</t>
  </si>
  <si>
    <t>(0,28+0,1+4,1+0,1+0,1+3,7)*3,1</t>
  </si>
  <si>
    <t>4.12 kancelář D</t>
  </si>
  <si>
    <t>(2,885+0,28+0,28)*3,1</t>
  </si>
  <si>
    <t>4.13 kancelář E</t>
  </si>
  <si>
    <t>3,44*3,1</t>
  </si>
  <si>
    <t>4.14 kancelář F</t>
  </si>
  <si>
    <t>(3,32+0,28+0,28)*3,1</t>
  </si>
  <si>
    <t>4.15 kancelář G</t>
  </si>
  <si>
    <t>(3,34+0,28)*3,1</t>
  </si>
  <si>
    <t>4.16 kancelář H</t>
  </si>
  <si>
    <t>(3,14+0,2+0,2+0,3)*3,1</t>
  </si>
  <si>
    <t>4.18 kancelář I</t>
  </si>
  <si>
    <t>(0,3+0,4+0,1+5,4+0,2+0,2+3,9+0,2+0,5+0,2+2,2+0,28+0,3)*3,1</t>
  </si>
  <si>
    <t>4.19 kancelář J</t>
  </si>
  <si>
    <t>(3,8+0,2+0,2+3,8+0,2+0,5+0,2+2,4)*3,1</t>
  </si>
  <si>
    <t>(2,88+2,4)*0,3</t>
  </si>
  <si>
    <t>-2,88*2,4</t>
  </si>
  <si>
    <t>4.20 kuchyňka</t>
  </si>
  <si>
    <t>1,81*3,1</t>
  </si>
  <si>
    <t>(1+2,4)*0,3</t>
  </si>
  <si>
    <t>-1*2,4</t>
  </si>
  <si>
    <t>4.21 zasedací místnost</t>
  </si>
  <si>
    <t>(2+1,6+0,2+0,5+0,2+5,6+0,38+0,5+0,38)*3,1</t>
  </si>
  <si>
    <t>-544021941</t>
  </si>
  <si>
    <t>-1472648455</t>
  </si>
  <si>
    <t>(2,4+5,9+0,3+2,65+0,3+2,7+0,4+0,4+0,5+6,2+0,5+0,7+0,3+1,8)*3,1</t>
  </si>
  <si>
    <t>(1,+3)*0,3</t>
  </si>
  <si>
    <t>-2,9*1,8</t>
  </si>
  <si>
    <t>-1,835*1,8</t>
  </si>
  <si>
    <t>(3,7+1,8)*3,1</t>
  </si>
  <si>
    <t>-(3*0,8+2,3)</t>
  </si>
  <si>
    <t>631311125</t>
  </si>
  <si>
    <t>Mazanina z betonu prostého bez zvýšených nároků na prostředí tl. přes 80 do 120 mm tř. C 20/25</t>
  </si>
  <si>
    <t>1110216092</t>
  </si>
  <si>
    <t>výkres D1.1.21 detail pochůzí zelená terasa</t>
  </si>
  <si>
    <t>spádový beton</t>
  </si>
  <si>
    <t>22,7*0,12</t>
  </si>
  <si>
    <t>-1081678291</t>
  </si>
  <si>
    <t>půdorys 4.NP výkres D.1.1.10</t>
  </si>
  <si>
    <t>89,1+3,9+4,9+3,3+3,1+4,7+24,9+14,4+8,4+17,3+12,7+15,4+14,7+15+14,4+22,7+35,3+24,6+8,1+38,8+3</t>
  </si>
  <si>
    <t>1075868114</t>
  </si>
  <si>
    <t>-1761259683</t>
  </si>
  <si>
    <t>(2,6+5,9+0,3+2,65+0,3+2,7+0,4+0,4+0,5+6,2+0,5+0,7+0,3+1,8)</t>
  </si>
  <si>
    <t>(2,315+3,9+17,5+1,2+4+11,3+0,12+0,6+2,5+4,3+0,6+0,3+0,3+0,12+0,3+0,3+0,12+0,3)</t>
  </si>
  <si>
    <t>(3,7+0,1+0,4+0,1+1,8+4,4+5,955+4,4)</t>
  </si>
  <si>
    <t>(0,6+0,1+0,4+0,1+4,1+0,1+0,1+2,6+4,98+1,1+0,6+1,6)</t>
  </si>
  <si>
    <t>(3,42+1,5+0,6+1,3+2,7+2,795)</t>
  </si>
  <si>
    <t>(0,28+0,1+4,1+0,1+0,1+3,7+3,88+4,48)</t>
  </si>
  <si>
    <t>(2,885+0,28+0,28+4,48+2,7+4,1)</t>
  </si>
  <si>
    <t>3,44</t>
  </si>
  <si>
    <t>(0,3+0,3+3,14+4,48+4,1)</t>
  </si>
  <si>
    <t>(3,32+0,28+0,28)</t>
  </si>
  <si>
    <t>(3,1+4,1+4,48)*3,1</t>
  </si>
  <si>
    <t>(3,34+0,28)</t>
  </si>
  <si>
    <t>(3,34+4,1+4,48)</t>
  </si>
  <si>
    <t>(3,14+0,2+0,2+0,3)</t>
  </si>
  <si>
    <t>(2,7+0,3+0,3+4,48)</t>
  </si>
  <si>
    <t>(0,3+0,4+0,1+5,4+0,2+0,2+3,9+0,2+0,5+0,2+2,2+0,28+0,3)</t>
  </si>
  <si>
    <t>(1,4+2,52+4,05)</t>
  </si>
  <si>
    <t>(3,8+0,2+0,2+3,8+0,2+0,5+0,2+2,4)</t>
  </si>
  <si>
    <t>(4,05+6,58)</t>
  </si>
  <si>
    <t>1,81</t>
  </si>
  <si>
    <t>(4,48+1,81+5)</t>
  </si>
  <si>
    <t>(2+1,6+0,2+0,5+0,2+5,6+0,38+0,5+0,38)</t>
  </si>
  <si>
    <t>(2,4+2,62+5,55+4,48)</t>
  </si>
  <si>
    <t>1648411453</t>
  </si>
  <si>
    <t>dveře D3</t>
  </si>
  <si>
    <t>2+6</t>
  </si>
  <si>
    <t>-438899884</t>
  </si>
  <si>
    <t>-867047863</t>
  </si>
  <si>
    <t>-1875772043</t>
  </si>
  <si>
    <t xml:space="preserve">interiérová sestava  D/17</t>
  </si>
  <si>
    <t>7+2</t>
  </si>
  <si>
    <t>interiérová sestava D/19</t>
  </si>
  <si>
    <t>-603863960</t>
  </si>
  <si>
    <t>-711100638</t>
  </si>
  <si>
    <t>553305</t>
  </si>
  <si>
    <t>dodávka hliníkové interiérové sestavy 2 dílné, horní nadsvětlíková část fixně zasklena D19</t>
  </si>
  <si>
    <t>-309054713</t>
  </si>
  <si>
    <t>-32773691</t>
  </si>
  <si>
    <t>1809727702</t>
  </si>
  <si>
    <t>424872339</t>
  </si>
  <si>
    <t>495490931</t>
  </si>
  <si>
    <t>-1803663005</t>
  </si>
  <si>
    <t>-43038099</t>
  </si>
  <si>
    <t>-276865453</t>
  </si>
  <si>
    <t>-664617543</t>
  </si>
  <si>
    <t>153083319</t>
  </si>
  <si>
    <t>-1719346343</t>
  </si>
  <si>
    <t>89,1+3,9+4,9+13,3+3,3+3,1+4,7+24,9+14,4+8,4+17,3+12,7+15,4+14,7+15+14,4+22,7+35,3+24,6+8,1+38,8+3</t>
  </si>
  <si>
    <t>1247896812</t>
  </si>
  <si>
    <t>2,5</t>
  </si>
  <si>
    <t>-1163534253</t>
  </si>
  <si>
    <t>1384108770</t>
  </si>
  <si>
    <t>-1717961442</t>
  </si>
  <si>
    <t>3,9+4,9+3,3+3,1+4,7</t>
  </si>
  <si>
    <t>1605535690</t>
  </si>
  <si>
    <t>(1,6+0,945+0,5+2+1,07+2,9)*1,8</t>
  </si>
  <si>
    <t>(2,67+1,835)*2*1,8</t>
  </si>
  <si>
    <t>4.05 WC handicap</t>
  </si>
  <si>
    <t>(1,6+1,885)*2*1,8</t>
  </si>
  <si>
    <t>(1,885+1,5)*2*1,8</t>
  </si>
  <si>
    <t>-1397855128</t>
  </si>
  <si>
    <t>712311101</t>
  </si>
  <si>
    <t>Provedení povlakové krytiny střech plochých do 10° natěradly a tmely za studena nátěrem lakem penetračním nebo asfaltovým</t>
  </si>
  <si>
    <t>-286490136</t>
  </si>
  <si>
    <t>https://podminky.urs.cz/item/CS_URS_2021_02/712311101</t>
  </si>
  <si>
    <t>půdorys 4.NP výkres D.1.1.21</t>
  </si>
  <si>
    <t>4.17 zahrada</t>
  </si>
  <si>
    <t>22,7</t>
  </si>
  <si>
    <t>-1583084153</t>
  </si>
  <si>
    <t>22,7*0,00035 'Přepočtené koeficientem množství</t>
  </si>
  <si>
    <t>712341559</t>
  </si>
  <si>
    <t>Provedení povlakové krytiny střech plochých do 10° pásy přitavením NAIP v plné ploše</t>
  </si>
  <si>
    <t>1071319787</t>
  </si>
  <si>
    <t>https://podminky.urs.cz/item/CS_URS_2021_02/712341559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</si>
  <si>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</si>
  <si>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</si>
  <si>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-411870874</t>
  </si>
  <si>
    <t>712361701</t>
  </si>
  <si>
    <t>Provedení povlakové krytiny střech plochých do 10° fólií položenou volně s přilepením spojů</t>
  </si>
  <si>
    <t>-611076232</t>
  </si>
  <si>
    <t>https://podminky.urs.cz/item/CS_URS_2021_02/712361701</t>
  </si>
  <si>
    <t>(5,19+3,8)*2*0,4</t>
  </si>
  <si>
    <t>28343012</t>
  </si>
  <si>
    <t>fólie hydroizolační střešní mPVC určená ke stabilizaci přitížením a do vegetačních střech tl 1,5mm</t>
  </si>
  <si>
    <t>-672870046</t>
  </si>
  <si>
    <t>29,892*1,1 'Přepočtené koeficientem množství</t>
  </si>
  <si>
    <t>712391171</t>
  </si>
  <si>
    <t>Provedení povlakové krytiny střech plochých do 10° -ostatní práce provedení vrstvy textilní podkladní</t>
  </si>
  <si>
    <t>992992040</t>
  </si>
  <si>
    <t>https://podminky.urs.cz/item/CS_URS_2021_02/712391171</t>
  </si>
  <si>
    <t>712391172</t>
  </si>
  <si>
    <t>Provedení povlakové krytiny střech plochých do 10° -ostatní práce provedení vrstvy textilní ochranné</t>
  </si>
  <si>
    <t>1707651033</t>
  </si>
  <si>
    <t>https://podminky.urs.cz/item/CS_URS_2021_02/712391172</t>
  </si>
  <si>
    <t>odpočet skladba S8T výkres D1.1.20 terasový rošt</t>
  </si>
  <si>
    <t>-(1,5*3,2)</t>
  </si>
  <si>
    <t>69311068</t>
  </si>
  <si>
    <t>geotextilie netkaná separační, ochranná, filtrační, drenážní PP 300g/m2</t>
  </si>
  <si>
    <t>805514082</t>
  </si>
  <si>
    <t>22,7*2</t>
  </si>
  <si>
    <t>(5,19+3,8)*2*0,4*2</t>
  </si>
  <si>
    <t>54,984*1,15 'Přepočtené koeficientem množství</t>
  </si>
  <si>
    <t>712771255</t>
  </si>
  <si>
    <t>Provedení drenážní vrstvy vegetační střechy odvodnění osazením kontrolní šachty na střešní vpusť</t>
  </si>
  <si>
    <t>-1907787151</t>
  </si>
  <si>
    <t>https://podminky.urs.cz/item/CS_URS_2021_02/712771255</t>
  </si>
  <si>
    <t>69334337</t>
  </si>
  <si>
    <t>šachta kontrolní odvodnění vegetačních střech PA 400x400mm v 330mm</t>
  </si>
  <si>
    <t>-1139537370</t>
  </si>
  <si>
    <t>712771271</t>
  </si>
  <si>
    <t>Provedení filtrační vrstvy vegetační střechy z textilií kladených volně s přesahem, sklon střechy do 5°</t>
  </si>
  <si>
    <t>1494310136</t>
  </si>
  <si>
    <t>https://podminky.urs.cz/item/CS_URS_2021_02/712771271</t>
  </si>
  <si>
    <t>69311060</t>
  </si>
  <si>
    <t>geotextilie netkaná separační, ochranná, filtrační, drenážní PP 200g/m2</t>
  </si>
  <si>
    <t>-1546385740</t>
  </si>
  <si>
    <t>17,9*1,1 'Přepočtené koeficientem množství</t>
  </si>
  <si>
    <t>712771331</t>
  </si>
  <si>
    <t>Provedení hydroakumulační vrstvy vegetační střechy z plastových nopových fólií s perforací, kladených volně na sraz, sklon střechy do 5°</t>
  </si>
  <si>
    <t>896515578</t>
  </si>
  <si>
    <t>https://podminky.urs.cz/item/CS_URS_2021_02/712771331</t>
  </si>
  <si>
    <t>69334154</t>
  </si>
  <si>
    <t>fólie profilovaná (nopová) perforovaná HDPE s hydroakumulační a drenážní funkcí do vegetačních střech s výškou nopů 60mm</t>
  </si>
  <si>
    <t>2001385510</t>
  </si>
  <si>
    <t>712771411</t>
  </si>
  <si>
    <t>Provedení vegetační vrstvy vegetační střechy ze substrátu, tloušťky přes 100 do 200 mm, sklon střechy do 5°</t>
  </si>
  <si>
    <t>-1707375875</t>
  </si>
  <si>
    <t>https://podminky.urs.cz/item/CS_URS_2021_02/712771411</t>
  </si>
  <si>
    <t>4,59*3,2</t>
  </si>
  <si>
    <t>10321003</t>
  </si>
  <si>
    <t>substrát vegetačních střech intenzivní</t>
  </si>
  <si>
    <t>-1449580533</t>
  </si>
  <si>
    <t>4,59*3,2*0,13</t>
  </si>
  <si>
    <t>-(1,5*3,2)*0,13</t>
  </si>
  <si>
    <t>712771521</t>
  </si>
  <si>
    <t>Založení vegetace vegetační střechy položením vegetační nebo trávníkové rohože, sklon střechy do 5°</t>
  </si>
  <si>
    <t>-1054124114</t>
  </si>
  <si>
    <t>69334504</t>
  </si>
  <si>
    <t>koberec rozchodníkový vegetačních střech</t>
  </si>
  <si>
    <t>453193586</t>
  </si>
  <si>
    <t>skladba S8T výkres D1.1.20 terasový rošt</t>
  </si>
  <si>
    <t>3,2*1,545*2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</si>
  <si>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</si>
  <si>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</si>
  <si>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1858794604</t>
  </si>
  <si>
    <t>1,545*0,3*0,08</t>
  </si>
  <si>
    <t>3,8*0,3*0,08</t>
  </si>
  <si>
    <t>4,59*0,3*0,08</t>
  </si>
  <si>
    <t>58337403</t>
  </si>
  <si>
    <t>kamenivo dekorační (kačírek) frakce 16/32</t>
  </si>
  <si>
    <t>923175485</t>
  </si>
  <si>
    <t>0,366*2 'Přepočtené koeficientem množství</t>
  </si>
  <si>
    <t>712771613</t>
  </si>
  <si>
    <t>Provedení ochranných pásů vegetační střechy osazení ochranné kačírkové lišty navařením na hydroizolaci</t>
  </si>
  <si>
    <t>1543956296</t>
  </si>
  <si>
    <t>1,545+1,54+3,2+4,59+3,2</t>
  </si>
  <si>
    <t>69334041</t>
  </si>
  <si>
    <t>lišta kačírková výška 130mm nerez</t>
  </si>
  <si>
    <t>1914339947</t>
  </si>
  <si>
    <t>14,075*1,02 'Přepočtené koeficientem množství</t>
  </si>
  <si>
    <t>712998004</t>
  </si>
  <si>
    <t>Provedení povlakové krytiny střech - ostatní práce montáž odvodňovacího prvku atikového chrliče z PVC na dešťovou vodu DN 110</t>
  </si>
  <si>
    <t>-1041115135</t>
  </si>
  <si>
    <t>https://podminky.urs.cz/item/CS_URS_2021_02/712998004</t>
  </si>
  <si>
    <t>28342470</t>
  </si>
  <si>
    <t>chrlič atikový DN 110 s manžetou pro hydroizolaci z PVC-P</t>
  </si>
  <si>
    <t>1397479183</t>
  </si>
  <si>
    <t>998712203</t>
  </si>
  <si>
    <t>Přesun hmot pro povlakové krytiny stanovený procentní sazbou (%) z ceny vodorovná dopravní vzdálenost do 50 m v objektech výšky přes 12 do 24 m</t>
  </si>
  <si>
    <t>-1080029378</t>
  </si>
  <si>
    <t>https://podminky.urs.cz/item/CS_URS_2021_02/998712203</t>
  </si>
  <si>
    <t>-1596248643</t>
  </si>
  <si>
    <t>1992982232</t>
  </si>
  <si>
    <t>378,7*1,02 'Přepočtené koeficientem množství</t>
  </si>
  <si>
    <t>713141136</t>
  </si>
  <si>
    <t>Montáž tepelné izolace střech plochých rohožemi, pásy, deskami, dílci, bloky (izolační materiál ve specifikaci) přilepenými za studena nízkoexpanzní (PUR) pěnou</t>
  </si>
  <si>
    <t>-684145745</t>
  </si>
  <si>
    <t>https://podminky.urs.cz/item/CS_URS_2021_02/713141136</t>
  </si>
  <si>
    <t>EPS 150</t>
  </si>
  <si>
    <t>perimetr 150</t>
  </si>
  <si>
    <t>28375990</t>
  </si>
  <si>
    <t>deska EPS 150 do plochých střech a podlah λ=0,035 tl 140mm</t>
  </si>
  <si>
    <t>24845005</t>
  </si>
  <si>
    <t>22,7*1,02 'Přepočtené koeficientem množství</t>
  </si>
  <si>
    <t>28376356</t>
  </si>
  <si>
    <t>deska perimetrická spodních staveb, podlah a plochých střech 200kPa λ=0,034 tl 80mm</t>
  </si>
  <si>
    <t>1038437043</t>
  </si>
  <si>
    <t>-1556950377</t>
  </si>
  <si>
    <t>725001</t>
  </si>
  <si>
    <t>Doplňky zařízení koupelen a záchodů smaltované madla rovná, délky 600 mm</t>
  </si>
  <si>
    <t>1079518514</t>
  </si>
  <si>
    <t>sanitární prvky k umývadlu pevné</t>
  </si>
  <si>
    <t>725002</t>
  </si>
  <si>
    <t>Doplňky zařízení koupelen a záchodů smaltované madla rovná, délky 750 mm</t>
  </si>
  <si>
    <t>-577128066</t>
  </si>
  <si>
    <t>725003</t>
  </si>
  <si>
    <t>Doplňky zařízení koupelen a záchodů smaltované madla krakorcová sklopná, délky 750 mm</t>
  </si>
  <si>
    <t>-1427866291</t>
  </si>
  <si>
    <t>1607887097</t>
  </si>
  <si>
    <t>-1289506928</t>
  </si>
  <si>
    <t>-629528252</t>
  </si>
  <si>
    <t>1361551905</t>
  </si>
  <si>
    <t>-1812238245</t>
  </si>
  <si>
    <t>706814907</t>
  </si>
  <si>
    <t>762</t>
  </si>
  <si>
    <t>Konstrukce tesařské</t>
  </si>
  <si>
    <t>762951003</t>
  </si>
  <si>
    <t>Montáž terasy podkladního roštu z profilů plných, osové vzdálenosti podpěr přes 420 do 550 mm</t>
  </si>
  <si>
    <t>2129538043</t>
  </si>
  <si>
    <t>611901</t>
  </si>
  <si>
    <t>terasový hranol 60x60mm exotická dřevina</t>
  </si>
  <si>
    <t>409960255</t>
  </si>
  <si>
    <t>5,595*2,7 'Přepočtené koeficientem množství</t>
  </si>
  <si>
    <t>762951102</t>
  </si>
  <si>
    <t>Montáž terasy Příplatek k cenám za výškové vyrovnání podkladního roštu pomocí vyrovnávacích terčů přes 60 do 105 mm</t>
  </si>
  <si>
    <t>192236243</t>
  </si>
  <si>
    <t>762952013</t>
  </si>
  <si>
    <t>Montáž terasy nášlapné vrstvy z prken z dřevin tvrdých nebo neobyčejně tvrdých, s broušením, omytím a kartáčováním, bez povrchové úpravy, spojovaných šroubováním, šířky přes 120 do 135 mm</t>
  </si>
  <si>
    <t>-1244750816</t>
  </si>
  <si>
    <t>611902</t>
  </si>
  <si>
    <t xml:space="preserve">terasový profil dřevěný tl 25mm </t>
  </si>
  <si>
    <t>103258949</t>
  </si>
  <si>
    <t>5,595*1,08 'Přepočtené koeficientem množství</t>
  </si>
  <si>
    <t>998762203</t>
  </si>
  <si>
    <t>Přesun hmot pro konstrukce tesařské stanovený procentní sazbou (%) z ceny vodorovná dopravní vzdálenost do 50 m v objektech výšky přes 12 do 24 m</t>
  </si>
  <si>
    <t>116939067</t>
  </si>
  <si>
    <t>-942280263</t>
  </si>
  <si>
    <t>sociálky</t>
  </si>
  <si>
    <t>4,4*3,55</t>
  </si>
  <si>
    <t>2,9*3,55</t>
  </si>
  <si>
    <t>2,67*3,55</t>
  </si>
  <si>
    <t>0,945*3,55</t>
  </si>
  <si>
    <t>3,3*3,55</t>
  </si>
  <si>
    <t>1,885*3,55</t>
  </si>
  <si>
    <t>4,2*3,55</t>
  </si>
  <si>
    <t>-1869475547</t>
  </si>
  <si>
    <t>(4,44+0,12+2,315)*3,55</t>
  </si>
  <si>
    <t>-(1,25*3)</t>
  </si>
  <si>
    <t>(1,5+0,6+1,3+1,2)*3,55</t>
  </si>
  <si>
    <t>(2,695+2,7)*3,55</t>
  </si>
  <si>
    <t>-2,7*3</t>
  </si>
  <si>
    <t>(0,94+4,448)*3,55</t>
  </si>
  <si>
    <t>(2,7+4,1)*3,55</t>
  </si>
  <si>
    <t>(0,3+0,3+3,4+4,48)*3,55</t>
  </si>
  <si>
    <t>-(1,25*3+0,9*2,02)</t>
  </si>
  <si>
    <t>(3,2+4,1)*3,55</t>
  </si>
  <si>
    <t>(3,34+0,12+4,48)*3,55</t>
  </si>
  <si>
    <t>(3+0,3+0,3)*3,55</t>
  </si>
  <si>
    <t>(1,4+2,52+0,12+4,05)*3,55</t>
  </si>
  <si>
    <t>-(0,9*3+1,5*3)</t>
  </si>
  <si>
    <t>(6,7+4,05)*3,55</t>
  </si>
  <si>
    <t>-(1,25*3+0,9*3+1,5*3+0,9*2,02)</t>
  </si>
  <si>
    <t>(1,81+0,12+4,4)*3,55</t>
  </si>
  <si>
    <t>-(0,9*3+0,9*2,02)</t>
  </si>
  <si>
    <t>(3,3+5,6+2,5)*3,55</t>
  </si>
  <si>
    <t>-(1,25*3+1,25*3+0,9*2,02)</t>
  </si>
  <si>
    <t>-1601061369</t>
  </si>
  <si>
    <t>69,668</t>
  </si>
  <si>
    <t>258,344</t>
  </si>
  <si>
    <t>-1482081251</t>
  </si>
  <si>
    <t>-257535854</t>
  </si>
  <si>
    <t>-1044876833</t>
  </si>
  <si>
    <t>1215203553</t>
  </si>
  <si>
    <t>-1239768084</t>
  </si>
  <si>
    <t>91151448</t>
  </si>
  <si>
    <t>Z/9</t>
  </si>
  <si>
    <t>Z/10</t>
  </si>
  <si>
    <t>-1057504451</t>
  </si>
  <si>
    <t>-277358582</t>
  </si>
  <si>
    <t>89,1+24,9+14,4+8,4+17,3+12,7+15,4+14,7+15+14,4+35,3+24,6+8,1+38,8</t>
  </si>
  <si>
    <t>1754057141</t>
  </si>
  <si>
    <t>333,1*1,05 'Přepočtené koeficientem množství</t>
  </si>
  <si>
    <t>1491494393</t>
  </si>
  <si>
    <t>402484363</t>
  </si>
  <si>
    <t>-1386101745</t>
  </si>
  <si>
    <t>7,2</t>
  </si>
  <si>
    <t>-725127821</t>
  </si>
  <si>
    <t>710160514</t>
  </si>
  <si>
    <t>26*0,335</t>
  </si>
  <si>
    <t>7,2*0,1</t>
  </si>
  <si>
    <t>78*0,31</t>
  </si>
  <si>
    <t>71*0,2</t>
  </si>
  <si>
    <t>19*0,41</t>
  </si>
  <si>
    <t>-465163385</t>
  </si>
  <si>
    <t>7642101</t>
  </si>
  <si>
    <t>Oplechování horních ploch zdí a nadezdívek (atik) z pozinkovaného plechu s povrchovou úpravou celoplošně lepené rš 650 mm</t>
  </si>
  <si>
    <t>-1655757971</t>
  </si>
  <si>
    <t>klempířské prvky</t>
  </si>
  <si>
    <t>K/4</t>
  </si>
  <si>
    <t>-676138757</t>
  </si>
  <si>
    <t>Dodávka a montáž kuchyňské linky, bez spotřebičů T/2</t>
  </si>
  <si>
    <t>645189688</t>
  </si>
  <si>
    <t>T/2</t>
  </si>
  <si>
    <t>-1083979116</t>
  </si>
  <si>
    <t>766003</t>
  </si>
  <si>
    <t>Dodávka a montáž kuchyňské linky, bez spotřebičů T/5</t>
  </si>
  <si>
    <t>-1364689947</t>
  </si>
  <si>
    <t>T/5</t>
  </si>
  <si>
    <t>766004</t>
  </si>
  <si>
    <t>Dodávka a montáž kuchyňské linky, bez spotřebičů T/6</t>
  </si>
  <si>
    <t>1882299695</t>
  </si>
  <si>
    <t>T/6</t>
  </si>
  <si>
    <t>1947257072</t>
  </si>
  <si>
    <t>3,647+3,617</t>
  </si>
  <si>
    <t>784981418</t>
  </si>
  <si>
    <t>-1007632390</t>
  </si>
  <si>
    <t>766438111</t>
  </si>
  <si>
    <t>Montáž dřevěného obložení betonových stupňů s podstupnicemi</t>
  </si>
  <si>
    <t>1121301627</t>
  </si>
  <si>
    <t>https://podminky.urs.cz/item/CS_URS_2021_02/766438111</t>
  </si>
  <si>
    <t>truhlářské výrobky T/8</t>
  </si>
  <si>
    <t>5,65</t>
  </si>
  <si>
    <t>1,35+1,35</t>
  </si>
  <si>
    <t>2,95</t>
  </si>
  <si>
    <t>1,35+2,95+1,35</t>
  </si>
  <si>
    <t>0,6*2</t>
  </si>
  <si>
    <t>0,3*2</t>
  </si>
  <si>
    <t>60556100</t>
  </si>
  <si>
    <t>řezivo dubové sušené tl 30mm</t>
  </si>
  <si>
    <t>1508454509</t>
  </si>
  <si>
    <t>5,65*0,2*0,03</t>
  </si>
  <si>
    <t>(1,35+1,35)*0,2*0,03</t>
  </si>
  <si>
    <t>2,95*0,2*0,03</t>
  </si>
  <si>
    <t>(1,35+1,35)*0,6*0,03</t>
  </si>
  <si>
    <t>2,95*0,3*0,03</t>
  </si>
  <si>
    <t>0,6*0,4*0,03</t>
  </si>
  <si>
    <t>0,3*0,2*0,03</t>
  </si>
  <si>
    <t>-443819358</t>
  </si>
  <si>
    <t>-728773015</t>
  </si>
  <si>
    <t>766660174</t>
  </si>
  <si>
    <t>Montáž dveřních křídel dřevěných nebo plastových otevíravých do obložkové zárubně povrchově upravených dvoukřídlových, šířky přes 1450 mm</t>
  </si>
  <si>
    <t>1156572607</t>
  </si>
  <si>
    <t>https://podminky.urs.cz/item/CS_URS_2021_02/766660174</t>
  </si>
  <si>
    <t>611605</t>
  </si>
  <si>
    <t>dveře dvoukřídlé dřevotřískové povrch laminátový plné 1500x1970/2100mm</t>
  </si>
  <si>
    <t>867475453</t>
  </si>
  <si>
    <t>48130101</t>
  </si>
  <si>
    <t>-1849660074</t>
  </si>
  <si>
    <t>766694121</t>
  </si>
  <si>
    <t>Montáž ostatních truhlářských konstrukcí parapetních desek dřevěných nebo plastových šířky přes 300 mm, délky do 1000 mm</t>
  </si>
  <si>
    <t>-1316364981</t>
  </si>
  <si>
    <t>https://podminky.urs.cz/item/CS_URS_2021_02/766694121</t>
  </si>
  <si>
    <t>Ok/7</t>
  </si>
  <si>
    <t>60794104</t>
  </si>
  <si>
    <t>parapet dřevotřískový vnitřní povrch laminátový š 340mm</t>
  </si>
  <si>
    <t>-2048102719</t>
  </si>
  <si>
    <t>2*1</t>
  </si>
  <si>
    <t>1393506826</t>
  </si>
  <si>
    <t>Ok/8</t>
  </si>
  <si>
    <t>Ok/16</t>
  </si>
  <si>
    <t>909843835</t>
  </si>
  <si>
    <t>1*4</t>
  </si>
  <si>
    <t>1*3,5</t>
  </si>
  <si>
    <t>483730168</t>
  </si>
  <si>
    <t>58235347</t>
  </si>
  <si>
    <t>-1414362756</t>
  </si>
  <si>
    <t>-2141079423</t>
  </si>
  <si>
    <t>2+3</t>
  </si>
  <si>
    <t>-1519460649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</si>
  <si>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 hliníkové okno 5dílné, 1440 x3000 mm, dveřní křídlo O,prosklené,rozměr 900 x 2500mm, horní dvoudílná nadsvětlíková, parapetní a střední část zasklení fixní, barva RAL 9006 Ok/12</t>
  </si>
  <si>
    <t>-1907283549</t>
  </si>
  <si>
    <t xml:space="preserve">sestava oken Ok/10, Ok/11, Ok/12 </t>
  </si>
  <si>
    <t>D+M hliníkové okno jednodílné, rozměr 1000 x 800mm,jednokřídlé OS, barva RAL 9006 Ok/7</t>
  </si>
  <si>
    <t>944549574</t>
  </si>
  <si>
    <t>766015</t>
  </si>
  <si>
    <t>D+M hliníkové okno 6dílné, 4000 x3000 mm,dvoukřídlé, dvě postranní křídla OS, horní třídílná nadsvětlíková a centrální část zasklení fixní, barva RAL 9006 Ok/8</t>
  </si>
  <si>
    <t>-1849973232</t>
  </si>
  <si>
    <t>766016</t>
  </si>
  <si>
    <t>D+M hliníkové okno 6dílné, rozměr 2000 x 3000mm,dvoukřídlé OS,dvoudílná nadsvětlíková a parapetní část fixní, barva RAL 9006 Ok/9</t>
  </si>
  <si>
    <t>907628852</t>
  </si>
  <si>
    <t>Ok/9</t>
  </si>
  <si>
    <t>164</t>
  </si>
  <si>
    <t>766017</t>
  </si>
  <si>
    <t>D+M hliníkové okenní sestavy 10dílné, rozměr 5650 x 2600mm,dveřní křídlo dvoukřídlé O,prosklené, horní pětidílná nadsvětlíková a boční část fixní, barva RAL 9006 Ok/15 + hliníkové okenní sestavy 6dílné, rozměr 3500 x 2600mm,dvě postranní křídla OS, horní třídílná nadsvětlíková a centrální část fixní, barva RAL 9006 Ok/16</t>
  </si>
  <si>
    <t>-2071591603</t>
  </si>
  <si>
    <t>sestava oken Ok/15, Ok/16</t>
  </si>
  <si>
    <t>165</t>
  </si>
  <si>
    <t>766019</t>
  </si>
  <si>
    <t>D+M hliníkové interiérové sestavy 4dílné, rozměr 2700 x 3000mm,dveře jednokřídlé O,prosklené,dvě postranní části a horní jednodílná nadsvětlíková část fixní, barva RAL 9006 D/16</t>
  </si>
  <si>
    <t>-1832183378</t>
  </si>
  <si>
    <t>dveře D/16</t>
  </si>
  <si>
    <t>166</t>
  </si>
  <si>
    <t>767163121</t>
  </si>
  <si>
    <t>Montáž kompletního kovového zábradlí přímého z dílců v rovině (na rovné ploše) kotveného do betonu</t>
  </si>
  <si>
    <t>-357562680</t>
  </si>
  <si>
    <t>https://podminky.urs.cz/item/CS_URS_2021_02/767163121</t>
  </si>
  <si>
    <t>Z/11</t>
  </si>
  <si>
    <t>1,5</t>
  </si>
  <si>
    <t>Z/12 zahrada, výkres D1.1.20</t>
  </si>
  <si>
    <t>5,19</t>
  </si>
  <si>
    <t>167</t>
  </si>
  <si>
    <t>55342280</t>
  </si>
  <si>
    <t>zábradlí s bezpečnostním sklem, s bočním kotvením, oblý držák skla, kulatý sloupek</t>
  </si>
  <si>
    <t>473208316</t>
  </si>
  <si>
    <t>168</t>
  </si>
  <si>
    <t>-759679906</t>
  </si>
  <si>
    <t>Z/1g</t>
  </si>
  <si>
    <t>3,647</t>
  </si>
  <si>
    <t>Z/1h</t>
  </si>
  <si>
    <t>3,617</t>
  </si>
  <si>
    <t>169</t>
  </si>
  <si>
    <t>-140927059</t>
  </si>
  <si>
    <t>170</t>
  </si>
  <si>
    <t>1609839765</t>
  </si>
  <si>
    <t>0,1*19,7*200</t>
  </si>
  <si>
    <t>0,392*1,57*200</t>
  </si>
  <si>
    <t>0,33*1,96*200</t>
  </si>
  <si>
    <t>171</t>
  </si>
  <si>
    <t>-1074201175</t>
  </si>
  <si>
    <t>0,1*19,7*200/1000</t>
  </si>
  <si>
    <t>172</t>
  </si>
  <si>
    <t>-1424650849</t>
  </si>
  <si>
    <t>0,392*1,57*200/1000</t>
  </si>
  <si>
    <t>173</t>
  </si>
  <si>
    <t>2011249087</t>
  </si>
  <si>
    <t>0,33*1,96*200/1000</t>
  </si>
  <si>
    <t>174</t>
  </si>
  <si>
    <t>-858236373</t>
  </si>
  <si>
    <t>202,08*3,06</t>
  </si>
  <si>
    <t>175</t>
  </si>
  <si>
    <t>1497646705</t>
  </si>
  <si>
    <t>202,08*3,06/1000</t>
  </si>
  <si>
    <t>176</t>
  </si>
  <si>
    <t>-266056493</t>
  </si>
  <si>
    <t>2*200</t>
  </si>
  <si>
    <t>200</t>
  </si>
  <si>
    <t>177</t>
  </si>
  <si>
    <t>2031348696</t>
  </si>
  <si>
    <t>178</t>
  </si>
  <si>
    <t>802229463</t>
  </si>
  <si>
    <t>179</t>
  </si>
  <si>
    <t>1437177469</t>
  </si>
  <si>
    <t>půdorys 4.NP výkres D.1.1.10 respirium</t>
  </si>
  <si>
    <t>180</t>
  </si>
  <si>
    <t>211206416</t>
  </si>
  <si>
    <t>3*1,1 'Přepočtené koeficientem množství</t>
  </si>
  <si>
    <t>181</t>
  </si>
  <si>
    <t>1704098395</t>
  </si>
  <si>
    <t>182</t>
  </si>
  <si>
    <t>-256133754</t>
  </si>
  <si>
    <t>183</t>
  </si>
  <si>
    <t>967702581</t>
  </si>
  <si>
    <t>184</t>
  </si>
  <si>
    <t>1451700175</t>
  </si>
  <si>
    <t>185</t>
  </si>
  <si>
    <t>389452058</t>
  </si>
  <si>
    <t>186</t>
  </si>
  <si>
    <t>-950233657</t>
  </si>
  <si>
    <t>24,9+14,4+8,4+17,3+12,7+15,4+14,7+15+14,4+35,3+24,6+8,1+38,8</t>
  </si>
  <si>
    <t>187</t>
  </si>
  <si>
    <t>-155676635</t>
  </si>
  <si>
    <t>244*1,1 'Přepočtené koeficientem množství</t>
  </si>
  <si>
    <t>188</t>
  </si>
  <si>
    <t>776251111</t>
  </si>
  <si>
    <t>Montáž podlahovin z přírodního linolea (marmolea) lepením standardním lepidlem z pásů standardních</t>
  </si>
  <si>
    <t>-745798334</t>
  </si>
  <si>
    <t>https://podminky.urs.cz/item/CS_URS_2021_02/776251111</t>
  </si>
  <si>
    <t>89,1</t>
  </si>
  <si>
    <t>189</t>
  </si>
  <si>
    <t>-2025154887</t>
  </si>
  <si>
    <t>89,1*1,1 'Přepočtené koeficientem množství</t>
  </si>
  <si>
    <t>190</t>
  </si>
  <si>
    <t>-651080056</t>
  </si>
  <si>
    <t>-(1+5,65+1,8)</t>
  </si>
  <si>
    <t>-(1,25)*9</t>
  </si>
  <si>
    <t>-(0,9)*4</t>
  </si>
  <si>
    <t>-2,7</t>
  </si>
  <si>
    <t>-(2+0,9)</t>
  </si>
  <si>
    <t>-(2,7)</t>
  </si>
  <si>
    <t>-(0,9+1,5)</t>
  </si>
  <si>
    <t>-(1,25+0,9+1,5)</t>
  </si>
  <si>
    <t>-(0,9*2+0,9)</t>
  </si>
  <si>
    <t>-(1,25+1,25+0,9)</t>
  </si>
  <si>
    <t>191</t>
  </si>
  <si>
    <t>1454569523</t>
  </si>
  <si>
    <t>49,325*1,02 'Přepočtené koeficientem množství</t>
  </si>
  <si>
    <t>192</t>
  </si>
  <si>
    <t>-1522133830</t>
  </si>
  <si>
    <t>219,663*1,02 'Přepočtené koeficientem množství</t>
  </si>
  <si>
    <t>193</t>
  </si>
  <si>
    <t>569109360</t>
  </si>
  <si>
    <t>1374482715</t>
  </si>
  <si>
    <t>195</t>
  </si>
  <si>
    <t>-2076603142</t>
  </si>
  <si>
    <t>D.1.1.10 půdorys 4.NP</t>
  </si>
  <si>
    <t>2,4*1,485</t>
  </si>
  <si>
    <t>196</t>
  </si>
  <si>
    <t>-806765674</t>
  </si>
  <si>
    <t>197</t>
  </si>
  <si>
    <t>1136030781</t>
  </si>
  <si>
    <t>198</t>
  </si>
  <si>
    <t>52179543</t>
  </si>
  <si>
    <t>199</t>
  </si>
  <si>
    <t>1942092582</t>
  </si>
  <si>
    <t>1178401708</t>
  </si>
  <si>
    <t>201</t>
  </si>
  <si>
    <t>-719389597</t>
  </si>
  <si>
    <t>202</t>
  </si>
  <si>
    <t>-1678382602</t>
  </si>
  <si>
    <t>62,073*1,1 'Přepočtené koeficientem množství</t>
  </si>
  <si>
    <t>203</t>
  </si>
  <si>
    <t>-665824828</t>
  </si>
  <si>
    <t>204</t>
  </si>
  <si>
    <t>-1056119309</t>
  </si>
  <si>
    <t>205</t>
  </si>
  <si>
    <t>781494111</t>
  </si>
  <si>
    <t>Obklad - dokončující práce profily ukončovací lepené flexibilním lepidlem rohové</t>
  </si>
  <si>
    <t>-431244759</t>
  </si>
  <si>
    <t>https://podminky.urs.cz/item/CS_URS_2021_02/781494111</t>
  </si>
  <si>
    <t>1,8</t>
  </si>
  <si>
    <t>206</t>
  </si>
  <si>
    <t>2051940400</t>
  </si>
  <si>
    <t>(1,6+0,945+0,5+2+1,07+2,9)</t>
  </si>
  <si>
    <t>(2,67+1,835)*2</t>
  </si>
  <si>
    <t>(1,6+1,885)*2</t>
  </si>
  <si>
    <t>(1,885+1,5)*2</t>
  </si>
  <si>
    <t>207</t>
  </si>
  <si>
    <t>1186942728</t>
  </si>
  <si>
    <t>208</t>
  </si>
  <si>
    <t>-531331593</t>
  </si>
  <si>
    <t>(2,315+3,9+17,5+1,2+4+11,3+0,12+0,6+2,5+4,3+0,6+0,3+0,3+0,12+0,3+0,3+0,12+0,3)*3,1</t>
  </si>
  <si>
    <t>-(1,25*3)*9</t>
  </si>
  <si>
    <t>-(0,9*3)*4</t>
  </si>
  <si>
    <t>(2,9+1,6+0,945+0,5+2+1,07)*1,3</t>
  </si>
  <si>
    <t>(1,835+2,67)*2*1,3</t>
  </si>
  <si>
    <t xml:space="preserve">4.05 WC  handicap</t>
  </si>
  <si>
    <t>(1,885+1,6)*2*1,3</t>
  </si>
  <si>
    <t>(1,6+0,1+0,28+1,4+1,885+1,5)*1,3</t>
  </si>
  <si>
    <t>-(0,9*0,22)</t>
  </si>
  <si>
    <t>(2,9+1,61)*2*1,3</t>
  </si>
  <si>
    <t>(3,7+0,1+0,4+0,1+1,8+4,4+5,955+4,4)*3,1</t>
  </si>
  <si>
    <t>(0,6+0,1+0,4+0,1+4,1+0,1+0,1+2,6+4,98+1,1+0,6+1,6)*3,1</t>
  </si>
  <si>
    <t>-(3*0,8+2*3+0,9*3)</t>
  </si>
  <si>
    <t>(3,42+1,5+0,6+1,3+2,7+2,795)*3,1</t>
  </si>
  <si>
    <t>-(1*0,8*2+2,7*3)</t>
  </si>
  <si>
    <t>(0,28+0,1+4,1+0,1+0,1+3,7+3,88+4,48)*3,1</t>
  </si>
  <si>
    <t>(2,885+0,28+0,28+4,48+2,7+4,1)*3,1</t>
  </si>
  <si>
    <t>(0,3+0,3+3,14+4,48+4,1)*3,1</t>
  </si>
  <si>
    <t>-(1*3+0,9*2,02)</t>
  </si>
  <si>
    <t>(3,34+4,1+4,48)*3,1</t>
  </si>
  <si>
    <t>(2,7+0,3+0,3+4,48)*3,1</t>
  </si>
  <si>
    <t>(1,4+2,52+4,05)*3,1</t>
  </si>
  <si>
    <t>(4,05+6,58)*3,1</t>
  </si>
  <si>
    <t>(4,48+1,81+5)*3,1</t>
  </si>
  <si>
    <t>-(0,9*2,02*2+0,9*3)</t>
  </si>
  <si>
    <t>(2,4+2,62+5,55+4,48)*3,1</t>
  </si>
  <si>
    <t>209</t>
  </si>
  <si>
    <t>1436343557</t>
  </si>
  <si>
    <t>210</t>
  </si>
  <si>
    <t>234100058</t>
  </si>
  <si>
    <t>211</t>
  </si>
  <si>
    <t>-1189225590</t>
  </si>
  <si>
    <t>212</t>
  </si>
  <si>
    <t>-404038560</t>
  </si>
  <si>
    <t>okno Ok/9</t>
  </si>
  <si>
    <t>Okno Ok/15</t>
  </si>
  <si>
    <t>213</t>
  </si>
  <si>
    <t>-435655297</t>
  </si>
  <si>
    <t>214</t>
  </si>
  <si>
    <t>55342549</t>
  </si>
  <si>
    <t>žaluzie Z-90 fasádní ovládaná základním motorem příslušenství plochy do 5,0m2</t>
  </si>
  <si>
    <t>1065854338</t>
  </si>
  <si>
    <t>1,9*2,6</t>
  </si>
  <si>
    <t>1,55*2,6</t>
  </si>
  <si>
    <t>215</t>
  </si>
  <si>
    <t>1099780573</t>
  </si>
  <si>
    <t>okno Ok/16</t>
  </si>
  <si>
    <t>216</t>
  </si>
  <si>
    <t>-302835925</t>
  </si>
  <si>
    <t>(3,5*2,6)*2</t>
  </si>
  <si>
    <t>217</t>
  </si>
  <si>
    <t>-906859426</t>
  </si>
  <si>
    <t>218</t>
  </si>
  <si>
    <t>1743881022</t>
  </si>
  <si>
    <t>07 - Architektonicko - stavební řešení 5.NP</t>
  </si>
  <si>
    <t>1317522583</t>
  </si>
  <si>
    <t>půdorys 5.NP D1.1.11</t>
  </si>
  <si>
    <t>2,4*2,24</t>
  </si>
  <si>
    <t>(1,24+1,35)*1,25</t>
  </si>
  <si>
    <t>400946867</t>
  </si>
  <si>
    <t>(8,8+3)*2*2,25</t>
  </si>
  <si>
    <t>8,8*0,25</t>
  </si>
  <si>
    <t>-1*2,05</t>
  </si>
  <si>
    <t>317143431</t>
  </si>
  <si>
    <t>Překlady nosné z pórobetonu osazené do tenkého maltového lože, pro zdi tl. 200 mm, délky překladu do 1300 mm</t>
  </si>
  <si>
    <t>826477103</t>
  </si>
  <si>
    <t>https://podminky.urs.cz/item/CS_URS_2021_02/317143431</t>
  </si>
  <si>
    <t>1288995766</t>
  </si>
  <si>
    <t>2125185726</t>
  </si>
  <si>
    <t>4,5*10,7*0,2</t>
  </si>
  <si>
    <t>1,24*1,35*0,2</t>
  </si>
  <si>
    <t>-13086971</t>
  </si>
  <si>
    <t>2,4*8,4</t>
  </si>
  <si>
    <t>0,4*10,7</t>
  </si>
  <si>
    <t>1,3*10,7</t>
  </si>
  <si>
    <t>1,4*2,4</t>
  </si>
  <si>
    <t>0,5*2,4</t>
  </si>
  <si>
    <t>(10,7+4,5)*2*0,2</t>
  </si>
  <si>
    <t>0,84*0,95</t>
  </si>
  <si>
    <t>(1,24+1,35)*2*0,2</t>
  </si>
  <si>
    <t>-1574121224</t>
  </si>
  <si>
    <t>1980810831</t>
  </si>
  <si>
    <t>-1579247638</t>
  </si>
  <si>
    <t>-1470301549</t>
  </si>
  <si>
    <t>9,965*120/1000</t>
  </si>
  <si>
    <t>317236438</t>
  </si>
  <si>
    <t>(5,5+2,4+5,5+2,4)*2,64</t>
  </si>
  <si>
    <t>-(1*2,05+1*2,02)</t>
  </si>
  <si>
    <t>-87329839</t>
  </si>
  <si>
    <t>-1194155762</t>
  </si>
  <si>
    <t>(2,6+2,4)*2*2,25</t>
  </si>
  <si>
    <t>59588507</t>
  </si>
  <si>
    <t>1195055084</t>
  </si>
  <si>
    <t>-1172237781</t>
  </si>
  <si>
    <t>dveře D/7</t>
  </si>
  <si>
    <t>389887383</t>
  </si>
  <si>
    <t>668361643</t>
  </si>
  <si>
    <t>(1,2+8,8+1,2+1,2+2,8+1,2+1,2+8,8+1,2+1,2+2,8+1,2)*2,5</t>
  </si>
  <si>
    <t>545962971</t>
  </si>
  <si>
    <t>82*60</t>
  </si>
  <si>
    <t>-1033115085</t>
  </si>
  <si>
    <t>865506789</t>
  </si>
  <si>
    <t>5.02 strojovna výtahu</t>
  </si>
  <si>
    <t>2,6*2,4</t>
  </si>
  <si>
    <t>5.03 schodiště</t>
  </si>
  <si>
    <t>5,5*2,4</t>
  </si>
  <si>
    <t>-976538664</t>
  </si>
  <si>
    <t>1150215823</t>
  </si>
  <si>
    <t>9,72</t>
  </si>
  <si>
    <t>-1960203060</t>
  </si>
  <si>
    <t>1342467529</t>
  </si>
  <si>
    <t>106*0,39</t>
  </si>
  <si>
    <t>40*0,1</t>
  </si>
  <si>
    <t>36*0,335</t>
  </si>
  <si>
    <t>70*0,2</t>
  </si>
  <si>
    <t>9,72*0,1</t>
  </si>
  <si>
    <t>106*0,47</t>
  </si>
  <si>
    <t>-1339890352</t>
  </si>
  <si>
    <t>975876550</t>
  </si>
  <si>
    <t>7642102</t>
  </si>
  <si>
    <t>Oplechování horních ploch zdí a nadezdívek (atik) z pozinkovaného plechu s povrchovou úpravou celoplošně lepené rš 730 mm</t>
  </si>
  <si>
    <t>1213398711</t>
  </si>
  <si>
    <t>K/5</t>
  </si>
  <si>
    <t>-1412023591</t>
  </si>
  <si>
    <t>504680445</t>
  </si>
  <si>
    <t>433377057</t>
  </si>
  <si>
    <t>-1330673315</t>
  </si>
  <si>
    <t>767001</t>
  </si>
  <si>
    <t>D+M vstupní dveře jednokřídlé, provedení hliník, plné 1000x 2050mm, bezpečnostní kování D/21</t>
  </si>
  <si>
    <t>-1935704112</t>
  </si>
  <si>
    <t>D/21</t>
  </si>
  <si>
    <t>1663735039</t>
  </si>
  <si>
    <t>-2030981818</t>
  </si>
  <si>
    <t>-1466114855</t>
  </si>
  <si>
    <t>-1848268249</t>
  </si>
  <si>
    <t>-1549049829</t>
  </si>
  <si>
    <t>-225359977</t>
  </si>
  <si>
    <t>887894309</t>
  </si>
  <si>
    <t>-1081320640</t>
  </si>
  <si>
    <t>08 - Architektonicko - stavební řešení střecha</t>
  </si>
  <si>
    <t>-529067454</t>
  </si>
  <si>
    <t>půdorys 5.NP</t>
  </si>
  <si>
    <t>(13,9+16,246+2,1+1,6+2,1+15,528+13,9+6,735+4,5+5,5+4,5+21,41)*1,5</t>
  </si>
  <si>
    <t>-684928135</t>
  </si>
  <si>
    <t>atika strojovny výtahu</t>
  </si>
  <si>
    <t>(10,7+4,5*4,5)*0,75</t>
  </si>
  <si>
    <t>622131121</t>
  </si>
  <si>
    <t>Podkladní a spojovací vrstva vnějších omítaných ploch penetrace nanášená ručně stěn</t>
  </si>
  <si>
    <t>-1617048897</t>
  </si>
  <si>
    <t>https://podminky.urs.cz/item/CS_URS_2021_02/622131121</t>
  </si>
  <si>
    <t>atika zevnitř</t>
  </si>
  <si>
    <t>(13+15,2+2,2+2,7+2,2+15,1+13+6,1+4,5+6,355+4,5+19,8)*1,5</t>
  </si>
  <si>
    <t>(13,6+16+2,2+2+2,2+15,2+13,6+6,2+4,5+5,8+4,5+21)*0,3</t>
  </si>
  <si>
    <t>(0,3+4,225+11,115+4,225+0,3)*0,7</t>
  </si>
  <si>
    <t>(4,225+11,115+4,225)*0,3</t>
  </si>
  <si>
    <t>-1524365559</t>
  </si>
  <si>
    <t>-2050742834</t>
  </si>
  <si>
    <t>33,25*13,5</t>
  </si>
  <si>
    <t>-5,8*4,5</t>
  </si>
  <si>
    <t>-8,8*2,7</t>
  </si>
  <si>
    <t>-2,15*2</t>
  </si>
  <si>
    <t>strojovna výtahu</t>
  </si>
  <si>
    <t>(9,8*4,1)</t>
  </si>
  <si>
    <t>-1650827426</t>
  </si>
  <si>
    <t>433,221*0,0003 'Přepočtené koeficientem množství</t>
  </si>
  <si>
    <t>1846898223</t>
  </si>
  <si>
    <t>677312431</t>
  </si>
  <si>
    <t>433,221*1,15 'Přepočtené koeficientem množství</t>
  </si>
  <si>
    <t>231686225</t>
  </si>
  <si>
    <t>32,405*12,7</t>
  </si>
  <si>
    <t>-6,655*4,5</t>
  </si>
  <si>
    <t>-9,4*3,5</t>
  </si>
  <si>
    <t>-1,7*1,7</t>
  </si>
  <si>
    <t>-3*2,15</t>
  </si>
  <si>
    <t>(9,8*4,225)</t>
  </si>
  <si>
    <t>712861705</t>
  </si>
  <si>
    <t>Provedení povlakové krytiny střech samostatným vytažením izolačního povlaku fólií na konstrukce převyšující úroveň střechy, přilepenou se svařovanými spoji</t>
  </si>
  <si>
    <t>2058118299</t>
  </si>
  <si>
    <t>https://podminky.urs.cz/item/CS_URS_2021_02/712861705</t>
  </si>
  <si>
    <t>na atiku</t>
  </si>
  <si>
    <t>(12,7+15,04+2,15+3+2,15+14,505+12,7+5,535+4,54+6,65+4,54+20,21)*(1,35+0,6)</t>
  </si>
  <si>
    <t>(9,8+4,225+4,225)*(0,5+0,6)</t>
  </si>
  <si>
    <t>28322065</t>
  </si>
  <si>
    <t>fólie hydroizolační střešní mPVC mechanicky kotvená tl 1,8mm se zvýšenou požární odolností</t>
  </si>
  <si>
    <t>-1034576564</t>
  </si>
  <si>
    <t>603,09*1,15 'Přepočtené koeficientem množství</t>
  </si>
  <si>
    <t>-1217696516</t>
  </si>
  <si>
    <t>28343122</t>
  </si>
  <si>
    <t>rohož separační ze skelných vláken 120g/m2 pod hydroizolační fólie</t>
  </si>
  <si>
    <t>-524256169</t>
  </si>
  <si>
    <t>603,09*1,1 'Přepočtené koeficientem množství</t>
  </si>
  <si>
    <t>712391176</t>
  </si>
  <si>
    <t>Provedení povlakové krytiny střech plochých do 10° -ostatní práce připevnění izolace kotvícími terči</t>
  </si>
  <si>
    <t>-1143094343</t>
  </si>
  <si>
    <t>https://podminky.urs.cz/item/CS_URS_2021_02/712391176</t>
  </si>
  <si>
    <t>380,761*9</t>
  </si>
  <si>
    <t>712001</t>
  </si>
  <si>
    <t>Šroub + teleskop</t>
  </si>
  <si>
    <t>1506806802</t>
  </si>
  <si>
    <t>2091820703</t>
  </si>
  <si>
    <t>713131141</t>
  </si>
  <si>
    <t>Montáž tepelné izolace stěn rohožemi, pásy, deskami, dílci, bloky (izolační materiál ve specifikaci) lepením celoplošně</t>
  </si>
  <si>
    <t>-249465909</t>
  </si>
  <si>
    <t>https://podminky.urs.cz/item/CS_URS_2021_02/713131141</t>
  </si>
  <si>
    <t>(15,04+2,8+1,58+2,8+14,4+13,8+5,535+5,1+5,455+5,1+20,21+13,9)*0,6</t>
  </si>
  <si>
    <t>(0,6+4,225+9,815+4,225+0,6)*0,7</t>
  </si>
  <si>
    <t>(4,825+9,815+4,825)*0,6</t>
  </si>
  <si>
    <t>28376446</t>
  </si>
  <si>
    <t>deska z polystyrénu XPS, hrana rovná a strukturovaný povrch 300kPa tl 150mm</t>
  </si>
  <si>
    <t>-2093712572</t>
  </si>
  <si>
    <t>245,72*1,05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</si>
  <si>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</si>
  <si>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</si>
  <si>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1470011799</t>
  </si>
  <si>
    <t>https://podminky.urs.cz/item/CS_URS_2021_02/713141131</t>
  </si>
  <si>
    <t>33,25*13,5*2</t>
  </si>
  <si>
    <t>-5,8*4,5*2</t>
  </si>
  <si>
    <t>-8,8*2,7*2</t>
  </si>
  <si>
    <t>-1,24*1,35*2</t>
  </si>
  <si>
    <t>-2,15*2*2</t>
  </si>
  <si>
    <t>(9,8*4,225)*2</t>
  </si>
  <si>
    <t>28372313</t>
  </si>
  <si>
    <t>deska EPS 100 pro konstrukce s běžným zatížením λ=0,037 tl 130mm</t>
  </si>
  <si>
    <t>778273266</t>
  </si>
  <si>
    <t>868,892*1,02 'Přepočtené koeficientem množství</t>
  </si>
  <si>
    <t>713141331</t>
  </si>
  <si>
    <t>Montáž tepelné izolace střech plochých spádovými klíny v ploše přilepenými za studena zplna</t>
  </si>
  <si>
    <t>-300594635</t>
  </si>
  <si>
    <t>https://podminky.urs.cz/item/CS_URS_2021_02/713141331</t>
  </si>
  <si>
    <t>28376141</t>
  </si>
  <si>
    <t>klín izolační z pěnového polystyrenu EPS 100 spád do 5%</t>
  </si>
  <si>
    <t>1514423362</t>
  </si>
  <si>
    <t>33,25*13,5*0,06</t>
  </si>
  <si>
    <t>-5,8*4,5*0,06</t>
  </si>
  <si>
    <t>-8,8*2,7*0,06</t>
  </si>
  <si>
    <t>-1,24*1,35*0,06</t>
  </si>
  <si>
    <t>-2,1*2*0,06</t>
  </si>
  <si>
    <t>(9,8*4,225)*0,06</t>
  </si>
  <si>
    <t>-1151620108</t>
  </si>
  <si>
    <t>721233112</t>
  </si>
  <si>
    <t>Střešní vtoky (vpusti) polypropylenové (PP) pro ploché střechy s odtokem svislým DN 110</t>
  </si>
  <si>
    <t>1722592610</t>
  </si>
  <si>
    <t>https://podminky.urs.cz/item/CS_URS_2021_02/721233112</t>
  </si>
  <si>
    <t>364924160</t>
  </si>
  <si>
    <t>762361312</t>
  </si>
  <si>
    <t>Konstrukční vrstva pod klempířské prvky pro oplechování horních ploch zdí a nadezdívek (atik) z desek dřevoštěpkových šroubovaných do podkladu, tloušťky desky 22 mm</t>
  </si>
  <si>
    <t>1687413257</t>
  </si>
  <si>
    <t>https://podminky.urs.cz/item/CS_URS_2021_02/762361312</t>
  </si>
  <si>
    <t xml:space="preserve">atika </t>
  </si>
  <si>
    <t>1184343589</t>
  </si>
  <si>
    <t>https://podminky.urs.cz/item/CS_URS_2021_02/998762203</t>
  </si>
  <si>
    <t>764202134</t>
  </si>
  <si>
    <t>Montáž oplechování střešních prvků okapu okapovým plechem rovným</t>
  </si>
  <si>
    <t>-782442567</t>
  </si>
  <si>
    <t>https://podminky.urs.cz/item/CS_URS_2021_02/764202134</t>
  </si>
  <si>
    <t>K/3</t>
  </si>
  <si>
    <t>55344479</t>
  </si>
  <si>
    <t>plech podkladní Pz tl 0,55mm rš 250mm</t>
  </si>
  <si>
    <t>2134126527</t>
  </si>
  <si>
    <t>-1625483109</t>
  </si>
  <si>
    <t>7645101</t>
  </si>
  <si>
    <t>Žlab podokapní z pozinkovaného plechu s povrchovou úpravou včetně háků a čel půlkruhový do rš 250 mm</t>
  </si>
  <si>
    <t>-241342555</t>
  </si>
  <si>
    <t>K/6, K/7, K/8</t>
  </si>
  <si>
    <t>764511641</t>
  </si>
  <si>
    <t>Žlab podokapní z pozinkovaného plechu s povrchovou úpravou včetně háků a čel kotlík oválný (trychtýřový), rš žlabu/průměr svodu do 250/90 mm</t>
  </si>
  <si>
    <t>365692878</t>
  </si>
  <si>
    <t>https://podminky.urs.cz/item/CS_URS_2021_02/764511641</t>
  </si>
  <si>
    <t>K/9</t>
  </si>
  <si>
    <t>764518621</t>
  </si>
  <si>
    <t>Svod z pozinkovaného plechu s upraveným povrchem včetně objímek, kolen a odskoků kruhový, průměru do 90 mm</t>
  </si>
  <si>
    <t>1145548705</t>
  </si>
  <si>
    <t>https://podminky.urs.cz/item/CS_URS_2021_02/764518621</t>
  </si>
  <si>
    <t>K/10,K/11,K/12,K/13,K/14</t>
  </si>
  <si>
    <t>2+0,5+1,5</t>
  </si>
  <si>
    <t>-1755908739</t>
  </si>
  <si>
    <t>296268764</t>
  </si>
  <si>
    <t>09 - Architektonicko - stavební řešení fasáda</t>
  </si>
  <si>
    <t>181351103</t>
  </si>
  <si>
    <t>Rozprostření a urovnání ornice v rovině nebo ve svahu sklonu do 1:5 strojně při souvislé ploše přes 100 do 500 m2, tl. vrstvy do 200 mm</t>
  </si>
  <si>
    <t>-1024434723</t>
  </si>
  <si>
    <t>vegetační úpravy po dokončení prací</t>
  </si>
  <si>
    <t>23*6</t>
  </si>
  <si>
    <t>14*2</t>
  </si>
  <si>
    <t>19*2</t>
  </si>
  <si>
    <t>13*2</t>
  </si>
  <si>
    <t>15*2</t>
  </si>
  <si>
    <t>181411131</t>
  </si>
  <si>
    <t>Založení trávníku na půdě předem připravené plochy do 1000 m2 výsevem včetně utažení parkového v rovině nebo na svahu do 1:5</t>
  </si>
  <si>
    <t>328050521</t>
  </si>
  <si>
    <t>00572410</t>
  </si>
  <si>
    <t>osivo směs travní parková</t>
  </si>
  <si>
    <t>-1728377752</t>
  </si>
  <si>
    <t>288*0,015 'Přepočtené koeficientem množství</t>
  </si>
  <si>
    <t>621111001</t>
  </si>
  <si>
    <t>Ubroušení výstupků betonu po odbednění neomítaných vnějších ploch ze spár bednicích desek do roviny povrchu podhledů</t>
  </si>
  <si>
    <t>946448347</t>
  </si>
  <si>
    <t>https://podminky.urs.cz/item/CS_URS_2021_02/621111001</t>
  </si>
  <si>
    <t>střecha</t>
  </si>
  <si>
    <t>1,3*4,2</t>
  </si>
  <si>
    <t>0,5*4,2</t>
  </si>
  <si>
    <t>621131121</t>
  </si>
  <si>
    <t>Podkladní a spojovací vrstva vnějších omítaných ploch penetrace nanášená ručně podhledů</t>
  </si>
  <si>
    <t>263897429</t>
  </si>
  <si>
    <t>https://podminky.urs.cz/item/CS_URS_2021_02/621131121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</si>
  <si>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</si>
  <si>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</si>
  <si>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1145059915</t>
  </si>
  <si>
    <t>https://podminky.urs.cz/item/CS_URS_2021_02/621221031</t>
  </si>
  <si>
    <t>63151521</t>
  </si>
  <si>
    <t>deska tepelně izolační minerální kontaktních fasád podélné vlákno λ=0,036 tl 150mm</t>
  </si>
  <si>
    <t>-818036037</t>
  </si>
  <si>
    <t>7,56*1,02 'Přepočtené koeficientem množství</t>
  </si>
  <si>
    <t>622111001</t>
  </si>
  <si>
    <t>Ubroušení výstupků betonu po odbednění neomítaných vnějších ploch ze spár bednicích desek do roviny povrchu stěn</t>
  </si>
  <si>
    <t>-1811624695</t>
  </si>
  <si>
    <t>https://podminky.urs.cz/item/CS_URS_2021_02/622111001</t>
  </si>
  <si>
    <t>(20,805+13,6+20,805)*3,4</t>
  </si>
  <si>
    <t>-(6,5*3,3+1,2*2,1+1*2+2*2+3*0,8*3+2*2*2+6,195*3,3)</t>
  </si>
  <si>
    <t>3.NP</t>
  </si>
  <si>
    <t>(33,305+13,6)*2*3,55</t>
  </si>
  <si>
    <t>-(2*3*2+1,8*3+1*3*5+3*0,8*2+1*3*2+4*3*2+1*3*3+2*3+3*0,8*2)</t>
  </si>
  <si>
    <t>4.NP</t>
  </si>
  <si>
    <t>(33,305+13,6+13,6)*3,55</t>
  </si>
  <si>
    <t>(21,2+0,7)*3,55</t>
  </si>
  <si>
    <t>(0,7+6,3)*3,55</t>
  </si>
  <si>
    <t>-(2*3*2+1,8*3+4*3+1*2,4+2,88*2,4+1*3*2+2*3+1*3*3+2*3+3*0,8+1*0,8*2+3*0,8)</t>
  </si>
  <si>
    <t>5.NP</t>
  </si>
  <si>
    <t>(9+3)*2*2,3</t>
  </si>
  <si>
    <t>(1,24+1,35)*2*1,1</t>
  </si>
  <si>
    <t>římsy</t>
  </si>
  <si>
    <t>(20,805+13,6+20,805)*(0,23+0,1+0,23)</t>
  </si>
  <si>
    <t>(33,765+13,6+33,765+13,6)*(0,23+0,1+0,23)</t>
  </si>
  <si>
    <t>atika</t>
  </si>
  <si>
    <t>(13,6+16+2,2+2+2,2+15,2+13,6+6,2+4,5+5,8+4,5+21)*1,5</t>
  </si>
  <si>
    <t>(3+9+3)*0,7</t>
  </si>
  <si>
    <t>(2,7+8,3+2,7)*0,7</t>
  </si>
  <si>
    <t>(3+9+3)*0,3</t>
  </si>
  <si>
    <t>505663982</t>
  </si>
  <si>
    <t>(33,305+13,6)*2*3,7</t>
  </si>
  <si>
    <t>(33,305+13,6+13,6)*3,7</t>
  </si>
  <si>
    <t>(21,2+0,7)*3,7</t>
  </si>
  <si>
    <t>(0,7+6,3)*3,7</t>
  </si>
  <si>
    <t>(4,525+10,415+4,525)*0,7</t>
  </si>
  <si>
    <t>622142001</t>
  </si>
  <si>
    <t>Potažení vnějších ploch pletivem v ploše nebo pruzích, na plném podkladu sklovláknitým vtlačením do tmelu stěn</t>
  </si>
  <si>
    <t>-420811230</t>
  </si>
  <si>
    <t>https://podminky.urs.cz/item/CS_URS_2021_02/622142001</t>
  </si>
  <si>
    <t>sokl</t>
  </si>
  <si>
    <t>13,8*1,7</t>
  </si>
  <si>
    <t>33,505*1</t>
  </si>
  <si>
    <t>622151011</t>
  </si>
  <si>
    <t>Penetrační nátěr vnějších pastovitých tenkovrstvých omítek silikátový paropropustný stěn</t>
  </si>
  <si>
    <t>-1384429712</t>
  </si>
  <si>
    <t>https://podminky.urs.cz/item/CS_URS_2021_02/622151011</t>
  </si>
  <si>
    <t>pohled severní</t>
  </si>
  <si>
    <t>14,5*3,2</t>
  </si>
  <si>
    <t>(2+2*2)*0,23*2</t>
  </si>
  <si>
    <t>-(2*2)*2</t>
  </si>
  <si>
    <t>33,5*3,4</t>
  </si>
  <si>
    <t>-(2*3*2+3,48*3+1*3*5)</t>
  </si>
  <si>
    <t>(2+3*2)*0,23*2</t>
  </si>
  <si>
    <t>(3,48+3*2)*0,23</t>
  </si>
  <si>
    <t>(1+3*2)*0,23*5</t>
  </si>
  <si>
    <t>-(2*3*2+3,48*3+4*3+4*2,4)</t>
  </si>
  <si>
    <t>(4+3*2)*0,23</t>
  </si>
  <si>
    <t>(4+2,4*2)*0,23</t>
  </si>
  <si>
    <t>33,3*1,6</t>
  </si>
  <si>
    <t>9*2,135</t>
  </si>
  <si>
    <t>11*0,55</t>
  </si>
  <si>
    <t>0,7*0,7*2</t>
  </si>
  <si>
    <t>(0,9+1,97*2)*0,23</t>
  </si>
  <si>
    <t>pohled jižní</t>
  </si>
  <si>
    <t>(2+2*2)*0,23</t>
  </si>
  <si>
    <t>(1+2*2)*0,23</t>
  </si>
  <si>
    <t>(1,2+2,1*2)*0,23</t>
  </si>
  <si>
    <t>-(2*2+1*2+1,2*2,1)</t>
  </si>
  <si>
    <t>(2+3*2)*0,23</t>
  </si>
  <si>
    <t>(1+3*2)*0,23*3</t>
  </si>
  <si>
    <t>(4+3*2)*0,23*2</t>
  </si>
  <si>
    <t>(1+3*2)*0,23*2</t>
  </si>
  <si>
    <t>(1+3*2)*0,23</t>
  </si>
  <si>
    <t>(2,6+5,35+2,6)*1</t>
  </si>
  <si>
    <t>11*1,25</t>
  </si>
  <si>
    <t>pohled východní</t>
  </si>
  <si>
    <t>14*3,4</t>
  </si>
  <si>
    <t>(3+0,8*2)*0,23*2</t>
  </si>
  <si>
    <t>13,8*1,6</t>
  </si>
  <si>
    <t>3,5*2,135</t>
  </si>
  <si>
    <t>4,9*1,25</t>
  </si>
  <si>
    <t>pohled západní</t>
  </si>
  <si>
    <t>14*3,2</t>
  </si>
  <si>
    <t>(3+0,8*2)*0,23*3</t>
  </si>
  <si>
    <t>-(3*0,8)*3</t>
  </si>
  <si>
    <t>622151021</t>
  </si>
  <si>
    <t>Penetrační nátěr vnějších pastovitých tenkovrstvých omítek mozaikových akrylátový stěn</t>
  </si>
  <si>
    <t>6235094</t>
  </si>
  <si>
    <t>https://podminky.urs.cz/item/CS_URS_2021_02/622151021</t>
  </si>
  <si>
    <t>13*0,2</t>
  </si>
  <si>
    <t>14,4*0,2</t>
  </si>
  <si>
    <t>8,7*0,2</t>
  </si>
  <si>
    <t>4,5*0,2</t>
  </si>
  <si>
    <t>12,6*0,2</t>
  </si>
  <si>
    <t>13,7*0,2</t>
  </si>
  <si>
    <t>((0,9+0,2)/2*13,7)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</si>
  <si>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</si>
  <si>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</si>
  <si>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24947991</t>
  </si>
  <si>
    <t>https://podminky.urs.cz/item/CS_URS_2021_02/622221031</t>
  </si>
  <si>
    <t>(15,94+2,3+1,58+2,3+15,4+13,7+6,5+4,5+5,455+4,5+21+13,6)*1,5</t>
  </si>
  <si>
    <t>(4,675+10,715+4,675)*1,15</t>
  </si>
  <si>
    <t>(20,955+13,6+20,955)*0,40</t>
  </si>
  <si>
    <t>(34,065+13,6+34,065+13,6)*0,4</t>
  </si>
  <si>
    <t>63151521a</t>
  </si>
  <si>
    <t>-100704430</t>
  </si>
  <si>
    <t>319,838*1,02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</si>
  <si>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</si>
  <si>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</si>
  <si>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652555239</t>
  </si>
  <si>
    <t>https://podminky.urs.cz/item/CS_URS_2021_02/622221041</t>
  </si>
  <si>
    <t>(14,2+14,06+14,2)*3,4</t>
  </si>
  <si>
    <t>-(1*2*2+3*0,8*3+2*2*2)</t>
  </si>
  <si>
    <t>(14,06+33,605+14,06+33,605+1,8+0,2)*3,7</t>
  </si>
  <si>
    <t>-2*3*2</t>
  </si>
  <si>
    <t>-1,8*3</t>
  </si>
  <si>
    <t>-1*3*5</t>
  </si>
  <si>
    <t>-3*0,8*2</t>
  </si>
  <si>
    <t>-1*3*2</t>
  </si>
  <si>
    <t>-4*3*2</t>
  </si>
  <si>
    <t>-1*3*3</t>
  </si>
  <si>
    <t>4NP</t>
  </si>
  <si>
    <t>(14,06+33,605+14,06+6,3+1+1+21,2+1,8+0,2)*3,7</t>
  </si>
  <si>
    <t>-3*2,4</t>
  </si>
  <si>
    <t>-3,5*2,6*2</t>
  </si>
  <si>
    <t>-1*3*4</t>
  </si>
  <si>
    <t>-1*0,8*2</t>
  </si>
  <si>
    <t>(9,4+2,9+9,4+2,9)*2,1</t>
  </si>
  <si>
    <t>63151542</t>
  </si>
  <si>
    <t>deska tepelně izolační minerální kontaktních fasád podélné vlákno λ=0,036 tl 240mm</t>
  </si>
  <si>
    <t>1699121101</t>
  </si>
  <si>
    <t>709,428*1,02 'Přepočtené koeficientem množství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</si>
  <si>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</si>
  <si>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</si>
  <si>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2030415236</t>
  </si>
  <si>
    <t>https://podminky.urs.cz/item/CS_URS_2021_02/622222001</t>
  </si>
  <si>
    <t>(6,5+4,5*2)</t>
  </si>
  <si>
    <t>(1,2+2,1*2)</t>
  </si>
  <si>
    <t>(1+2*2)</t>
  </si>
  <si>
    <t>(2+2*2)</t>
  </si>
  <si>
    <t>(3+0,8*2)*3</t>
  </si>
  <si>
    <t>(2+2*2)*2</t>
  </si>
  <si>
    <t>(6,195+4,5*2)</t>
  </si>
  <si>
    <t>(2+3*2)*2</t>
  </si>
  <si>
    <t>(1,8+3*2)</t>
  </si>
  <si>
    <t>(1+3*2)*5</t>
  </si>
  <si>
    <t>(3+0,8*2)*2</t>
  </si>
  <si>
    <t>(1+3*2)*2</t>
  </si>
  <si>
    <t>(4+3*2)*2</t>
  </si>
  <si>
    <t>(1+3*2)*3</t>
  </si>
  <si>
    <t>(2+3*2)</t>
  </si>
  <si>
    <t>(4+3*2)</t>
  </si>
  <si>
    <t>(3+2,4*2)</t>
  </si>
  <si>
    <t>(1+3*2)</t>
  </si>
  <si>
    <t>2,6+2,6</t>
  </si>
  <si>
    <t>(1+3*2)*4</t>
  </si>
  <si>
    <t>(3+0,8*2)</t>
  </si>
  <si>
    <t>(1+0,8*2)*2</t>
  </si>
  <si>
    <t>(1+2,05*2)</t>
  </si>
  <si>
    <t>63151518</t>
  </si>
  <si>
    <t>deska tepelně izolační minerální kontaktních fasád podélné vlákno λ=0,036 tl 40mm</t>
  </si>
  <si>
    <t>-1597566861</t>
  </si>
  <si>
    <t>(6,5+4,5*2)*0,23</t>
  </si>
  <si>
    <t>(3+0,8*2)*3*0,23</t>
  </si>
  <si>
    <t>(2+2*2)*2*0,23</t>
  </si>
  <si>
    <t>(6,195+4,5*2)*0,23</t>
  </si>
  <si>
    <t>(2+3*2)*2*0,23</t>
  </si>
  <si>
    <t>(1,8+3*2)*0,23</t>
  </si>
  <si>
    <t>(1+3*2)*5*0,23</t>
  </si>
  <si>
    <t>(3+0,8*2)*2*0,23</t>
  </si>
  <si>
    <t>(1+3*2)*2*0,23</t>
  </si>
  <si>
    <t>(4+3*2)*2*0,23</t>
  </si>
  <si>
    <t>(1+3*2)*3*0,23</t>
  </si>
  <si>
    <t>(3+2,4*2)*0,23</t>
  </si>
  <si>
    <t>2,6+2,6*0,23</t>
  </si>
  <si>
    <t>(1+3*2)*4*0,23</t>
  </si>
  <si>
    <t>(3+0,8*2)*0,23</t>
  </si>
  <si>
    <t>(1+0,8*2)*2*0,23</t>
  </si>
  <si>
    <t>(1+2,05*2)*0,23</t>
  </si>
  <si>
    <t>77,993*1,1 'Přepočtené koeficientem množství</t>
  </si>
  <si>
    <t>622252001</t>
  </si>
  <si>
    <t>Montáž profilů kontaktního zateplení zakládacích soklových připevněných hmoždinkami</t>
  </si>
  <si>
    <t>1542241831</t>
  </si>
  <si>
    <t>https://podminky.urs.cz/item/CS_URS_2021_02/622252001</t>
  </si>
  <si>
    <t>(14,2+14,06+14,2)</t>
  </si>
  <si>
    <t>590501</t>
  </si>
  <si>
    <t>profil zakládací Al tl 0,7mm pro ETICS pro izolant tl 230mm</t>
  </si>
  <si>
    <t>1617530837</t>
  </si>
  <si>
    <t>41,46*1,05 'Přepočtené koeficientem množství</t>
  </si>
  <si>
    <t>622252002</t>
  </si>
  <si>
    <t>Montáž profilů kontaktního zateplení ostatních stěnových, dilatačních apod. lepených do tmelu</t>
  </si>
  <si>
    <t>1995684538</t>
  </si>
  <si>
    <t>https://podminky.urs.cz/item/CS_URS_2021_02/622252002</t>
  </si>
  <si>
    <t>285,5</t>
  </si>
  <si>
    <t>330,395</t>
  </si>
  <si>
    <t>63127466</t>
  </si>
  <si>
    <t>profil rohový Al 23x23mm s výztužnou tkaninou š 100mm pro ETICS</t>
  </si>
  <si>
    <t>1151446935</t>
  </si>
  <si>
    <t>(4,5*2)</t>
  </si>
  <si>
    <t>(2,1*2)</t>
  </si>
  <si>
    <t>(2*2)</t>
  </si>
  <si>
    <t>(0,8*2)*3</t>
  </si>
  <si>
    <t>(2*2)*2</t>
  </si>
  <si>
    <t>2*3,3</t>
  </si>
  <si>
    <t>(3*2)*2</t>
  </si>
  <si>
    <t>(3*2)</t>
  </si>
  <si>
    <t>(3*2)*5</t>
  </si>
  <si>
    <t>(0,8*2)*2</t>
  </si>
  <si>
    <t>(3*2)*3</t>
  </si>
  <si>
    <t>4*3,4</t>
  </si>
  <si>
    <t>(2,4*2)</t>
  </si>
  <si>
    <t>(3*2)*4</t>
  </si>
  <si>
    <t>(0,8*2)</t>
  </si>
  <si>
    <t>(2,05*2)</t>
  </si>
  <si>
    <t>4*1,5</t>
  </si>
  <si>
    <t>4*2,2</t>
  </si>
  <si>
    <t>4*1,25</t>
  </si>
  <si>
    <t>285,5*1,05 'Přepočtené koeficientem množství</t>
  </si>
  <si>
    <t>59051476</t>
  </si>
  <si>
    <t>profil začišťovací PVC 9mm s výztužnou tkaninou pro ostění ETICS</t>
  </si>
  <si>
    <t>-1537637701</t>
  </si>
  <si>
    <t>330,395*1,05 'Přepočtené koeficientem množství</t>
  </si>
  <si>
    <t>59051510</t>
  </si>
  <si>
    <t>profil začišťovací s okapnicí PVC s výztužnou tkaninou pro nadpraží ETICS</t>
  </si>
  <si>
    <t>1076619998</t>
  </si>
  <si>
    <t>3*2</t>
  </si>
  <si>
    <t>1*2</t>
  </si>
  <si>
    <t>27*1,05 'Přepočtené koeficientem množství</t>
  </si>
  <si>
    <t>59051512</t>
  </si>
  <si>
    <t>profil začišťovací s okapnicí PVC s výztužnou tkaninou pro parapet ETICS</t>
  </si>
  <si>
    <t>146842338</t>
  </si>
  <si>
    <t>3*3</t>
  </si>
  <si>
    <t>2*2</t>
  </si>
  <si>
    <t>2+1</t>
  </si>
  <si>
    <t>39*1,05 'Přepočtené koeficientem množství</t>
  </si>
  <si>
    <t>622511112</t>
  </si>
  <si>
    <t>Omítka tenkovrstvá akrylátová vnějších ploch probarvená bez penetrace mozaiková střednězrnná stěn</t>
  </si>
  <si>
    <t>-280304216</t>
  </si>
  <si>
    <t>https://podminky.urs.cz/item/CS_URS_2021_02/622511112</t>
  </si>
  <si>
    <t>622531022</t>
  </si>
  <si>
    <t>Omítka tenkovrstvá silikonová vnějších ploch probarvená bez penetrace zatíraná (škrábaná), zrnitost 2,0 mm stěn</t>
  </si>
  <si>
    <t>-678336724</t>
  </si>
  <si>
    <t>https://podminky.urs.cz/item/CS_URS_2021_02/622531022</t>
  </si>
  <si>
    <t>629991012</t>
  </si>
  <si>
    <t>Zakrytí vnějších ploch před znečištěním včetně pozdějšího odkrytí výplní otvorů a svislých ploch fólií přilepenou na začišťovací lištu</t>
  </si>
  <si>
    <t>482087003</t>
  </si>
  <si>
    <t>https://podminky.urs.cz/item/CS_URS_2021_02/629991012</t>
  </si>
  <si>
    <t>6,5*4,5</t>
  </si>
  <si>
    <t>1,2*2,1</t>
  </si>
  <si>
    <t>3*0,8*3</t>
  </si>
  <si>
    <t>2*2*2</t>
  </si>
  <si>
    <t>6,195*4,5</t>
  </si>
  <si>
    <t>2*3*2</t>
  </si>
  <si>
    <t>1,8*3</t>
  </si>
  <si>
    <t>1*3*5</t>
  </si>
  <si>
    <t>3*0,8*2</t>
  </si>
  <si>
    <t>1*3*2</t>
  </si>
  <si>
    <t>4*3*2</t>
  </si>
  <si>
    <t>1*3*3</t>
  </si>
  <si>
    <t>3*2,4</t>
  </si>
  <si>
    <t>1*3</t>
  </si>
  <si>
    <t>3,5*2,6*2</t>
  </si>
  <si>
    <t>1*3*4</t>
  </si>
  <si>
    <t>1*0,8*2</t>
  </si>
  <si>
    <t>1*2,05</t>
  </si>
  <si>
    <t>-2130617244</t>
  </si>
  <si>
    <t>(1,2+21+4,5+1,2+1,2+13,035+1,2+18,36+1,2+1,2+33,765+1,2+1,2+14,06+1)*7</t>
  </si>
  <si>
    <t>(1,2+34,065+1,2+1,2+14,36+1,2+1,2+34,065+1,2+1,2+14,36+1,2)*10</t>
  </si>
  <si>
    <t>(1,2+9+1,2+1,2+3+1,2+1,2+9+1,2+1,2+3+1,2)*2</t>
  </si>
  <si>
    <t>(1,2+11+1,2+1,2+3+1,2+1,2+9+1,2+1,2+3+1,2)*3</t>
  </si>
  <si>
    <t>velkoprostorová učebna plechová fasáda odpočet</t>
  </si>
  <si>
    <t>-(249,027+123,579)</t>
  </si>
  <si>
    <t>-1055390576</t>
  </si>
  <si>
    <t>2045,74*120</t>
  </si>
  <si>
    <t>-(249,027+123,579)*120</t>
  </si>
  <si>
    <t>-1632922152</t>
  </si>
  <si>
    <t>-198167389</t>
  </si>
  <si>
    <t>-369223527</t>
  </si>
  <si>
    <t>-1997634355</t>
  </si>
  <si>
    <t>1052000106</t>
  </si>
  <si>
    <t>711112001</t>
  </si>
  <si>
    <t>Provedení izolace proti zemní vlhkosti natěradly a tmely za studena na ploše svislé S nátěrem penetračním</t>
  </si>
  <si>
    <t>1015474737</t>
  </si>
  <si>
    <t>https://podminky.urs.cz/item/CS_URS_2021_02/711112001</t>
  </si>
  <si>
    <t>13,6*1,7</t>
  </si>
  <si>
    <t>33,305*1</t>
  </si>
  <si>
    <t>502117661</t>
  </si>
  <si>
    <t>112,85*0,00035 'Přepočtené koeficientem množství</t>
  </si>
  <si>
    <t>-1033883444</t>
  </si>
  <si>
    <t>-707341852</t>
  </si>
  <si>
    <t>28376443</t>
  </si>
  <si>
    <t>deska z polystyrénu XPS, hrana rovná a strukturovaný povrch 300kPa tl 100mm</t>
  </si>
  <si>
    <t>759546841</t>
  </si>
  <si>
    <t>113,53*1,05 'Přepočtené koeficientem množství</t>
  </si>
  <si>
    <t>713131151</t>
  </si>
  <si>
    <t>Montáž tepelné izolace stěn rohožemi, pásy, deskami, dílci, bloky (izolační materiál ve specifikaci) vložením jednovrstvě</t>
  </si>
  <si>
    <t>30786697</t>
  </si>
  <si>
    <t>https://podminky.urs.cz/item/CS_URS_2021_02/713131151</t>
  </si>
  <si>
    <t>skladba S2</t>
  </si>
  <si>
    <t>366,343</t>
  </si>
  <si>
    <t>skladba S3 technické patro</t>
  </si>
  <si>
    <t>123,579</t>
  </si>
  <si>
    <t>63148159</t>
  </si>
  <si>
    <t>deska tepelně izolační minerální provětrávaných fasád λ=0,034-0,035 tl 60mm</t>
  </si>
  <si>
    <t>171318586</t>
  </si>
  <si>
    <t>123,579*1,05 'Přepočtené koeficientem množství</t>
  </si>
  <si>
    <t>63148160</t>
  </si>
  <si>
    <t>deska tepelně izolační minerální provětrávaných fasád λ=0,034-0,035 tl 80mm</t>
  </si>
  <si>
    <t>-400722227</t>
  </si>
  <si>
    <t>63148162</t>
  </si>
  <si>
    <t>deska tepelně izolační minerální provětrávaných fasád λ=0,034-0,035 tl 120mm</t>
  </si>
  <si>
    <t>-79008366</t>
  </si>
  <si>
    <t>732,686*1,05 'Přepočtené koeficientem množství</t>
  </si>
  <si>
    <t>713291222</t>
  </si>
  <si>
    <t>Montáž tepelné izolace chlazených a temperovaných místností - doplňky a konstrukční součásti parotěsné zábrany stěn a sloupů fólií</t>
  </si>
  <si>
    <t>839860386</t>
  </si>
  <si>
    <t>https://podminky.urs.cz/item/CS_URS_2021_02/713291222</t>
  </si>
  <si>
    <t>12,73*6,05</t>
  </si>
  <si>
    <t>13,035*4,23</t>
  </si>
  <si>
    <t>14,08*6,05</t>
  </si>
  <si>
    <t>((5,5+4,23)/2*4,5)</t>
  </si>
  <si>
    <t>konzola shora</t>
  </si>
  <si>
    <t>13,035*4,5</t>
  </si>
  <si>
    <t>konzola zespod</t>
  </si>
  <si>
    <t>6,5*1,3</t>
  </si>
  <si>
    <t>14,5*2,508</t>
  </si>
  <si>
    <t>-(1*0,315+1*0,5+1*0,5)</t>
  </si>
  <si>
    <t>14,06*2,508</t>
  </si>
  <si>
    <t>28329038</t>
  </si>
  <si>
    <t>fólie kontaktní difuzně propustná pro doplňkovou hydroizolační vrstvu skládaných větraných fasád s otevřenými spárami (spára max 20 mm, max.20% plochy)</t>
  </si>
  <si>
    <t>694824820</t>
  </si>
  <si>
    <t>489,922*1,3 'Přepočtené koeficientem množství</t>
  </si>
  <si>
    <t>-833470577</t>
  </si>
  <si>
    <t>762431036</t>
  </si>
  <si>
    <t>Obložení stěn z dřevoštěpkových desek OSB přibíjených na pero a drážku broušených, tloušťky desky 22 mm</t>
  </si>
  <si>
    <t>2132328868</t>
  </si>
  <si>
    <t>https://podminky.urs.cz/item/CS_URS_2021_02/762431036</t>
  </si>
  <si>
    <t>762439001</t>
  </si>
  <si>
    <t>Obložení stěn montáž roštu podkladového</t>
  </si>
  <si>
    <t>1900250764</t>
  </si>
  <si>
    <t>https://podminky.urs.cz/item/CS_URS_2021_02/762439001</t>
  </si>
  <si>
    <t>rošt 30x50mm</t>
  </si>
  <si>
    <t>366,343*3</t>
  </si>
  <si>
    <t>rošt 240x60mm</t>
  </si>
  <si>
    <t>kontralatě</t>
  </si>
  <si>
    <t>123,579*3</t>
  </si>
  <si>
    <t>rošt 60x150mm</t>
  </si>
  <si>
    <t>60514103</t>
  </si>
  <si>
    <t>řezivo jehličnaté lať 30x50mm</t>
  </si>
  <si>
    <t>666490727</t>
  </si>
  <si>
    <t>366,343*3*0,03*0,05</t>
  </si>
  <si>
    <t>123,579*3*0,03*0,05</t>
  </si>
  <si>
    <t>2,761*1,04 'Přepočtené koeficientem množství</t>
  </si>
  <si>
    <t>60512125</t>
  </si>
  <si>
    <t>hranol stavební řezivo průřezu do 120cm2 do dl 6m</t>
  </si>
  <si>
    <t>559683435</t>
  </si>
  <si>
    <t>rošt 60x240mm</t>
  </si>
  <si>
    <t>366,343*3*0,06*0,24</t>
  </si>
  <si>
    <t>123,579*3*0,06*0,15</t>
  </si>
  <si>
    <t>19,163*1,04 'Přepočtené koeficientem množství</t>
  </si>
  <si>
    <t>762495000</t>
  </si>
  <si>
    <t>Spojovací prostředky olištování spár, obložení stropů, střešních podhledů a stěn hřebíky, vruty</t>
  </si>
  <si>
    <t>-1038176911</t>
  </si>
  <si>
    <t>https://podminky.urs.cz/item/CS_URS_2021_02/762495000</t>
  </si>
  <si>
    <t>-1863502708</t>
  </si>
  <si>
    <t>OST01</t>
  </si>
  <si>
    <t>Dodávka a montáž Nápis a symbol OU - vodním paprskem vyřezávaná písmena a symbol OU z ocelového plátu o tl. 3mmm, kartáčovaná ocel, výška písma 360 mm a 240 mm, odsazení od povrchu fasády 80 mm</t>
  </si>
  <si>
    <t>1355473904</t>
  </si>
  <si>
    <t>výkres D1.1.25 Nápis a symbol OU</t>
  </si>
  <si>
    <t>-1982827755</t>
  </si>
  <si>
    <t>011 - Vytápění</t>
  </si>
  <si>
    <t>1 - Otopná tělesa a regulační armatury</t>
  </si>
  <si>
    <t>2 - Zdroj tepla a odkouření kotlů</t>
  </si>
  <si>
    <t>3 - Potrubí</t>
  </si>
  <si>
    <t>4 - Vnitřní plynovod</t>
  </si>
  <si>
    <t>5 - Ostatní armatury a strojní vybavení</t>
  </si>
  <si>
    <t>6 - Přípravné a přidružené práce</t>
  </si>
  <si>
    <t>Otopná tělesa a regulační armatury</t>
  </si>
  <si>
    <t>Pol1</t>
  </si>
  <si>
    <t>Ocelové designové otopné těleso se svisle orientovanými profily RAL 9016 se spodním středovým připojením (označení: typ-šířka x výška): KV-M-11-662x1600</t>
  </si>
  <si>
    <t>Pol2</t>
  </si>
  <si>
    <t>KV-M-11-366x1600</t>
  </si>
  <si>
    <t>Pol3</t>
  </si>
  <si>
    <t>KV-M-11-514x1600</t>
  </si>
  <si>
    <t>Pol4</t>
  </si>
  <si>
    <t>KV-M-11-218x1600</t>
  </si>
  <si>
    <t>Pol5</t>
  </si>
  <si>
    <t>KV-M-11-588x1600</t>
  </si>
  <si>
    <t>Pol6</t>
  </si>
  <si>
    <t>KV-M-20-958x1600</t>
  </si>
  <si>
    <t>Pol7</t>
  </si>
  <si>
    <t>KV-M-11-884x1600</t>
  </si>
  <si>
    <t>Pol8</t>
  </si>
  <si>
    <t>KV-M-20-662x1600</t>
  </si>
  <si>
    <t>Pol9</t>
  </si>
  <si>
    <t>KV-M-20-884x1600</t>
  </si>
  <si>
    <t>Pol10</t>
  </si>
  <si>
    <t>Ocelové designové otopné těleso se vodorovně orientovanými profily RAL 9016 se spodním středovým připojením (označení: typ-šířka x výška): KH-M-11-1800x588</t>
  </si>
  <si>
    <t>Pol11</t>
  </si>
  <si>
    <t>KH-M-11-1200x662</t>
  </si>
  <si>
    <t>Pol12</t>
  </si>
  <si>
    <t>KH-M-11-1400x588</t>
  </si>
  <si>
    <t>Pol13</t>
  </si>
  <si>
    <t>KH-M-11-800x588</t>
  </si>
  <si>
    <t>Pol14</t>
  </si>
  <si>
    <t>KH-M-20-700x366</t>
  </si>
  <si>
    <t>Pol15</t>
  </si>
  <si>
    <t>Ocelové deskové otopné těleso s bočním připojením (označení: typ-výška /délka): 10-500/800</t>
  </si>
  <si>
    <t>Pol16</t>
  </si>
  <si>
    <t>10-500/400</t>
  </si>
  <si>
    <t>Pol17</t>
  </si>
  <si>
    <t>10-500/500</t>
  </si>
  <si>
    <t>Pol18</t>
  </si>
  <si>
    <t>Trubkové otopné těleso vyrobené z uzavřených ocelových profilů s průřezem ve tvaru"D" a rovných profilů s kruhovým průřezem. Těleso má spodní středové připojení s roztečí 50 mm (označení: šířka x výška):TOT-M-450x900</t>
  </si>
  <si>
    <t>73514-1112</t>
  </si>
  <si>
    <t>Montáž designových otopných těles na stěnu, výšky přes 1400 mm</t>
  </si>
  <si>
    <t>73514-1111</t>
  </si>
  <si>
    <t>Montáž designových otopných těles na stěnu, výšky do 1400 mm</t>
  </si>
  <si>
    <t>73515-9110</t>
  </si>
  <si>
    <t>Montáž otopných těles deskových jednořadých, délky do 1500</t>
  </si>
  <si>
    <t>73516-4521</t>
  </si>
  <si>
    <t>Montáž trubkových těles na stěnu, výšky do 1340 mm</t>
  </si>
  <si>
    <t>99873-5103</t>
  </si>
  <si>
    <t>Přesun hmot pro otopná tělesa v obj.výšky do 24 m</t>
  </si>
  <si>
    <t>99873-5181</t>
  </si>
  <si>
    <t>Příplatek za přesun bez použití mechanizace</t>
  </si>
  <si>
    <t>Pol19</t>
  </si>
  <si>
    <t>Termostatický radiátorový ventil přímý, s automatickým omezením průtoku, DN15</t>
  </si>
  <si>
    <t>Pol20</t>
  </si>
  <si>
    <t>Termostatická hlavice standartní bílá RAL 9016, M30x1,5, stupnice nastavení s teplotami, rozsah nastavení 6-28°C</t>
  </si>
  <si>
    <t>Pol21</t>
  </si>
  <si>
    <t>Uzavírací radiátorové šroubení přímé, DN15</t>
  </si>
  <si>
    <t>Pol22</t>
  </si>
  <si>
    <t>Sada pro dvoubodové připojení otopných těles dvoutrubkové soustavy, variabilní přímé i rohové provedení (lze přestavět na přímé nebo rohové provedení uzavřením příslušných otvorů), s připojením R1/2", pro otopná tělesa bez ventilové vložky, rozteč připojení 50 mm, ventil s automatickým omezením průtoku. Sada obsahuje ventil, termostatickou hlavici bílé barvy RAL 9016, šroubení pro otopné těleso s vnitřním závitem Rp1/2" a vnějším závitem G3/4", plastovou krytku ventilu</t>
  </si>
  <si>
    <t>sada</t>
  </si>
  <si>
    <t>Pol23</t>
  </si>
  <si>
    <t>Nastavovací klíč</t>
  </si>
  <si>
    <t>73420-9113</t>
  </si>
  <si>
    <t>Montáž závitových armatur se 2 závity G1/2"</t>
  </si>
  <si>
    <t>73420-9133R0</t>
  </si>
  <si>
    <t>Montáž sady pro dvoubodové připojení</t>
  </si>
  <si>
    <t>73519-1903</t>
  </si>
  <si>
    <t>Vyčištění propláchnutí vodou otopných těles ocelových</t>
  </si>
  <si>
    <t>73519-1905</t>
  </si>
  <si>
    <t>Odvzdušnění tělesa</t>
  </si>
  <si>
    <t>73519-1910R0</t>
  </si>
  <si>
    <t>Napuštění vody do otopného systému včetně potrubí otopných těles</t>
  </si>
  <si>
    <t>73500-0912</t>
  </si>
  <si>
    <t>Vyregulování ventilů s termostatickým ovládáním</t>
  </si>
  <si>
    <t>Pol24</t>
  </si>
  <si>
    <t>Sálavé topidlo s ochrannou mříží, matně černá barva, U=230 V, P=400 W</t>
  </si>
  <si>
    <t>72552-9301</t>
  </si>
  <si>
    <t>Montáž elektrického topidla pod pult recepce</t>
  </si>
  <si>
    <t>731….</t>
  </si>
  <si>
    <t>Ostatní závěsný, spojovací a těsnící materiál</t>
  </si>
  <si>
    <t>230…</t>
  </si>
  <si>
    <t>Montáž příslušenství, nosnosti do 50 kg</t>
  </si>
  <si>
    <t>99873-4103</t>
  </si>
  <si>
    <t>Přesun hmot pro armatury v obj. výšky do 24 m</t>
  </si>
  <si>
    <t>99873-4181</t>
  </si>
  <si>
    <t>Zdroj tepla a odkouření kotlů</t>
  </si>
  <si>
    <t>Pol25</t>
  </si>
  <si>
    <t>Stacionární plynový kondenzační kotel, dodávaný kompletně složený s opláštěním, hořákem a základní řídící jednotkou. Kotel se skládá z článků hliníkové slitiny. Tepelný příkon 7,5-37,6 kW, jmenovitý tepelný výkon 37 kW, třída energetické účinnosti A, hmotnost 85 kg</t>
  </si>
  <si>
    <t>Pol26</t>
  </si>
  <si>
    <t>Kotlový displej pro každý kotel</t>
  </si>
  <si>
    <t>Pol27</t>
  </si>
  <si>
    <t>Pojistná skupina 3 bar, včetně pojistného ventilu, manometru, odvzdušnění a izolace</t>
  </si>
  <si>
    <t>Pol28</t>
  </si>
  <si>
    <t>Uzavírací klapka DN25, KVS=16</t>
  </si>
  <si>
    <t>Pol29</t>
  </si>
  <si>
    <t>Pohon LR230A pro klapku DN25, 230 V, 3-bodový, 90 s</t>
  </si>
  <si>
    <t>Pol30</t>
  </si>
  <si>
    <t>Regulační přístroj s venkovním čidlem</t>
  </si>
  <si>
    <t>Pol31</t>
  </si>
  <si>
    <t>Kaskádový modul pro 2 kotle, včetně strategického čidla</t>
  </si>
  <si>
    <t>Pol32</t>
  </si>
  <si>
    <t>Modul pro směšovaný okruh včetně čidla do potrubí</t>
  </si>
  <si>
    <t>Pol33</t>
  </si>
  <si>
    <t>Modul pro ovládání uzavírací klapky</t>
  </si>
  <si>
    <t>Pol34</t>
  </si>
  <si>
    <t>Ponorná jímka pro čidlo strategie průměru 9,7 mm, R1/2", délka 100 mm</t>
  </si>
  <si>
    <t>Pol35</t>
  </si>
  <si>
    <t>Neutralizační zařízení vč. granulátu</t>
  </si>
  <si>
    <t>Pol36</t>
  </si>
  <si>
    <t>Demineralizační sada, obsahuje patronu s kapacitou 8000 lxdH, náhradní náplň, připojovací sadu s měřičem vodivosti, elektronický vodoměr, izolaci a konzolu na stěnu</t>
  </si>
  <si>
    <t>kpl</t>
  </si>
  <si>
    <t>Pol37</t>
  </si>
  <si>
    <t>Sada fasádního odkouření DN80/125</t>
  </si>
  <si>
    <t>Pol38</t>
  </si>
  <si>
    <t>Trubka revizní DN80/125, PP/pozink</t>
  </si>
  <si>
    <t>Pol39</t>
  </si>
  <si>
    <t>Koleno 45°, DN80/125, PP/pozink</t>
  </si>
  <si>
    <t>Pol40</t>
  </si>
  <si>
    <t>Trubka DN80/125, l=1000, PP/pozink</t>
  </si>
  <si>
    <t>Pol41</t>
  </si>
  <si>
    <t>Trubka DN80/125, l=500, PP/pozink</t>
  </si>
  <si>
    <t>Pol42</t>
  </si>
  <si>
    <t>Trubka DN80/125, l=2000, PP/nerez</t>
  </si>
  <si>
    <t>Pol43</t>
  </si>
  <si>
    <t>Trubka DN80/125, l=1000, PP/nerez</t>
  </si>
  <si>
    <t>Pol44</t>
  </si>
  <si>
    <t>Koleno 45°, DN80/125, PP/nerez</t>
  </si>
  <si>
    <t>Pol45</t>
  </si>
  <si>
    <t>Fasádní držák DN125, PP/nerez</t>
  </si>
  <si>
    <t>73124-4494</t>
  </si>
  <si>
    <t>Montáž kotlů plynových kondenzačních s výkonem do 45 kW</t>
  </si>
  <si>
    <t>76484…</t>
  </si>
  <si>
    <t>Montáž odvodu spalin plynového spotřebiče</t>
  </si>
  <si>
    <t>58-M</t>
  </si>
  <si>
    <t>Revize spalinových cest</t>
  </si>
  <si>
    <t>731…</t>
  </si>
  <si>
    <t>Montáž ostatního příslušenství zařízení Buderus</t>
  </si>
  <si>
    <t>73134-1140</t>
  </si>
  <si>
    <t>Hadice napouštěcí pryžové ø20/28</t>
  </si>
  <si>
    <t>24102-2100R0</t>
  </si>
  <si>
    <t>Manipulace s výrobky a zařízením pomocí montážních mechanizmů - zdvihací plošiny na automobilovém podvozku</t>
  </si>
  <si>
    <t>99873-1101</t>
  </si>
  <si>
    <t>Přesun hmot pro kotelny v objektech výšky do 6 m</t>
  </si>
  <si>
    <t>99873-1181</t>
  </si>
  <si>
    <t>Potrubí</t>
  </si>
  <si>
    <t>73322-3301</t>
  </si>
  <si>
    <t>Potrubí z trubek měděných spojovaných lisováním Cu 15x1 - D+M</t>
  </si>
  <si>
    <t>73322-3303</t>
  </si>
  <si>
    <t>Potrubí z trubek měděných spojovaných lisováním Cu 22x1 - D+M</t>
  </si>
  <si>
    <t>73322-3304</t>
  </si>
  <si>
    <t>Potrubí z trubek měděných spojovaných lisováním Cu 28x1 - D+M</t>
  </si>
  <si>
    <t>73322-3305</t>
  </si>
  <si>
    <t>Potrubí z trubek měděných spojovaných lisováním Cu 35x1,5 - D+M</t>
  </si>
  <si>
    <t>73322-3306</t>
  </si>
  <si>
    <t>Potrubí z trubek měděných spojovaných lisováním Cu 42x1,5 - D+M</t>
  </si>
  <si>
    <t>72217-4003</t>
  </si>
  <si>
    <t>Potrubí z polypropylenu PPR svařované polyfuzně PN16 D25x3,5 - D+M</t>
  </si>
  <si>
    <t>72217-4004</t>
  </si>
  <si>
    <t>Potrubí z polypropylenu PPR svařované polyfuzně PN16 D32x4,4 - D+M</t>
  </si>
  <si>
    <t>Pol46</t>
  </si>
  <si>
    <t>Termoizolační trubice z pěnového polyetylenu tl. 9 mm s hliníkovou fólií, vnitřní průměr 15 mm</t>
  </si>
  <si>
    <t>Pol47</t>
  </si>
  <si>
    <t>Termoizolační trubice z pěnového polyetylenu tl. 13 mm s hliníkovou fólií, vnitřní průměr 22 mm</t>
  </si>
  <si>
    <t>Pol48</t>
  </si>
  <si>
    <t>Termoizolační trubice z pěnového polyetylenu tl. 20 mm s hliníkovou fólií, vnitřní průměr 28 mm</t>
  </si>
  <si>
    <t>Pol49</t>
  </si>
  <si>
    <t>Termoizolační trubice z pěnového polyetylenu tl. 20 mm s hliníkovou fólií, vnitřní průměr 35 mm</t>
  </si>
  <si>
    <t>Pol50</t>
  </si>
  <si>
    <t>Termoizolační trubice z pěnového polyetylenu tl. 20 mm s hliníkovou fólií, vnitřní průměr 42 mm</t>
  </si>
  <si>
    <t>Pol51</t>
  </si>
  <si>
    <t>Termoizolační trubice z pěnového polyetylenu tl. 9 mm s hliníkovou fólií, vnitřní průměr 25 mm</t>
  </si>
  <si>
    <t>Pol52</t>
  </si>
  <si>
    <t>Termoizolační trubice z pěnového polyetylenu tl. 9 mm s hliníkovou fólií, vnitřní průměr 32 mm</t>
  </si>
  <si>
    <t>Pol53</t>
  </si>
  <si>
    <t>AL páska 50 mm/50 m</t>
  </si>
  <si>
    <t>71346-3215</t>
  </si>
  <si>
    <t>Montáž izolace tepelné potrubními pouzdry potrubí a ohybů tl. Do 50 mm</t>
  </si>
  <si>
    <t>Pol54</t>
  </si>
  <si>
    <t>Vícevrstvé potrubí s izolačním pláštěm, materiál trubky polyetylén, hliníková vrstva, zesítěný polyetylén, bílá barva, materiál izolačního pláště polyuretanová pěna LD-PE s ochrannou vrstvou, šedá barva: ø20x2, izolace tl.6 mm</t>
  </si>
  <si>
    <t>Pol55</t>
  </si>
  <si>
    <t>ø26x3, izolace tl.9 mm</t>
  </si>
  <si>
    <t>Pol56</t>
  </si>
  <si>
    <t>Lisovací tvarovky - mosazné press fitinky</t>
  </si>
  <si>
    <t>73332 R0</t>
  </si>
  <si>
    <t>Montáž potrubí z trubek plastových spojovaných mechanicky, mosazné press fitinky, potrubí ø20</t>
  </si>
  <si>
    <t>73332 R0.1</t>
  </si>
  <si>
    <t>Montáž potrubí z trubek plastových spojovaných mechanicky, mosazné press fitinky, potrubí ø26</t>
  </si>
  <si>
    <t>73329-1101</t>
  </si>
  <si>
    <t>Zkoušky těsnosti potrubí z trubek měděných ø do 35/1,5</t>
  </si>
  <si>
    <t>73329-1102</t>
  </si>
  <si>
    <t>Zkoušky těsnosti potrubí z trubek měděných ø do 64/1,5</t>
  </si>
  <si>
    <t>72229-0226</t>
  </si>
  <si>
    <t>Zkouška těsnosti vodovodního potrubí do DN50</t>
  </si>
  <si>
    <t>73339-1101</t>
  </si>
  <si>
    <t>Zkouška těsnosti potrubí z trubek plastových ø do 32/3</t>
  </si>
  <si>
    <t>23017-0001</t>
  </si>
  <si>
    <t>Příprava na zkoušku těsnosti potrubí do DN40</t>
  </si>
  <si>
    <t>23012-0041</t>
  </si>
  <si>
    <t>Čištění potrubí profukováním do DN32</t>
  </si>
  <si>
    <t>23012-0042</t>
  </si>
  <si>
    <t>Čištění potrubí profukováním do DN40</t>
  </si>
  <si>
    <t>72711-1146</t>
  </si>
  <si>
    <t>Protipožární trubní ucpávky D54</t>
  </si>
  <si>
    <t>Pol57</t>
  </si>
  <si>
    <t>Pol58</t>
  </si>
  <si>
    <t>99873-3103</t>
  </si>
  <si>
    <t>Přesun hmot pro rozvody potrubí v obj. výšky do 24 m</t>
  </si>
  <si>
    <t>99873-3181</t>
  </si>
  <si>
    <t>99871-3103</t>
  </si>
  <si>
    <t>Přesun hmot pro izolace tepelné, obj. v. do 24 m</t>
  </si>
  <si>
    <t>99871-3181</t>
  </si>
  <si>
    <t>Vnitřní plynovod</t>
  </si>
  <si>
    <t>Pol59</t>
  </si>
  <si>
    <t>Protipožární armatura s kulovým uzávěrem G 3/4"</t>
  </si>
  <si>
    <t>Pol60</t>
  </si>
  <si>
    <t>Plynový kulový kohout G1/2"</t>
  </si>
  <si>
    <t>Pol61</t>
  </si>
  <si>
    <t>Plynový kulový kohout s nátrubkem pro výfuk vzduchu G1/2"</t>
  </si>
  <si>
    <t>72323-9102</t>
  </si>
  <si>
    <t>Montáž armatur se dvěmi závity G3/4"</t>
  </si>
  <si>
    <t>72323-9101</t>
  </si>
  <si>
    <t>Montáž armatur se dvěmi závity G1/2"</t>
  </si>
  <si>
    <t>220</t>
  </si>
  <si>
    <t>72322-9102</t>
  </si>
  <si>
    <t>Montáž armatur s jedním závitem G1/2"</t>
  </si>
  <si>
    <t>222</t>
  </si>
  <si>
    <t>72311-1202</t>
  </si>
  <si>
    <t>Potrubí z trubek ocelových závitových černých spojovaných svařováním DN15</t>
  </si>
  <si>
    <t>224</t>
  </si>
  <si>
    <t>72311-1203</t>
  </si>
  <si>
    <t>Potrubí z trubek ocelových závitových černých spojovaných svařováním DN20</t>
  </si>
  <si>
    <t>226</t>
  </si>
  <si>
    <t>72311-1206</t>
  </si>
  <si>
    <t>Potrubí z trubek ocelových závitových černých spojovaných svařováním DN40</t>
  </si>
  <si>
    <t>228</t>
  </si>
  <si>
    <t>Pol62</t>
  </si>
  <si>
    <t>Tlakoměr ø100 (rozsah měření 0-4 kPa), tlakoměrový kohout, tlakoměrová smyčka zahnutá G1/2"</t>
  </si>
  <si>
    <t>230</t>
  </si>
  <si>
    <t>73441-9111</t>
  </si>
  <si>
    <t>Montáž tlakoměru</t>
  </si>
  <si>
    <t>232</t>
  </si>
  <si>
    <t>23023-0076</t>
  </si>
  <si>
    <t>Čištění potrubí</t>
  </si>
  <si>
    <t>234</t>
  </si>
  <si>
    <t>72319-0907</t>
  </si>
  <si>
    <t>Odvzdušnění a napuštění potrubí</t>
  </si>
  <si>
    <t>236</t>
  </si>
  <si>
    <t>72319-0909</t>
  </si>
  <si>
    <t>Neúřední zkouška těsnosti dosavadního potrubí</t>
  </si>
  <si>
    <t>238</t>
  </si>
  <si>
    <t>23026-0014</t>
  </si>
  <si>
    <t>Zkoušky funkční teplovodního systému s kotlem, vystavení revizní zprávy</t>
  </si>
  <si>
    <t>240</t>
  </si>
  <si>
    <t>78361-4651</t>
  </si>
  <si>
    <t>Základní antikorozní nátěr potrubí do DN50 (v ceně i dodávka nátěrových hmot)</t>
  </si>
  <si>
    <t>242</t>
  </si>
  <si>
    <t>78361-5551</t>
  </si>
  <si>
    <t>Mezinátěr kovových potrubí syntetický do DN50 standartní (v ceně i dodávka nátěrových hmot)</t>
  </si>
  <si>
    <t>244</t>
  </si>
  <si>
    <t>78361-7611</t>
  </si>
  <si>
    <t>Krycí nátěr potrubí do DN50 dvojnásobný syntetický žluté barvy (v ceně i dodávka nátěrových hmot)</t>
  </si>
  <si>
    <t>246</t>
  </si>
  <si>
    <t>248</t>
  </si>
  <si>
    <t>72315-0368</t>
  </si>
  <si>
    <t>Ocelové chráničky ø76/3,2</t>
  </si>
  <si>
    <t>250</t>
  </si>
  <si>
    <t>72315-0365</t>
  </si>
  <si>
    <t>Ocelové chráničky ø38/2,6</t>
  </si>
  <si>
    <t>252</t>
  </si>
  <si>
    <t>Pol63</t>
  </si>
  <si>
    <t>Uzemnění plynovodu</t>
  </si>
  <si>
    <t>254</t>
  </si>
  <si>
    <t>256</t>
  </si>
  <si>
    <t>258</t>
  </si>
  <si>
    <t>99872-3103</t>
  </si>
  <si>
    <t>Přesun hmot pro vnitřní plynovod v obj. v. do 24 m</t>
  </si>
  <si>
    <t>260</t>
  </si>
  <si>
    <t>99872-3181</t>
  </si>
  <si>
    <t>262</t>
  </si>
  <si>
    <t>Ostatní armatury a strojní vybavení</t>
  </si>
  <si>
    <t>Pol64</t>
  </si>
  <si>
    <t>Energeticky účinné oběhové čerpadlo otopného okruhu, připojení G2" PN10, délka čerpadla 180 mm, P=151 W, U=230 V, I=1,22 A, medium voda, průtok media: 5130 l/h, dopravní výška 6 m. Čerpadlo umožňuje se systémy MaR (vzdálený start/stop a poruchová hlášení)</t>
  </si>
  <si>
    <t>264</t>
  </si>
  <si>
    <t>Pol65</t>
  </si>
  <si>
    <t>Energeticky účinné oběhové čerpadlo otopného okruhu, připojení G1" PN10, délka čerpadla 130 mm, P=18 W, U=230 V, I=0,18 A, medium voda, průtok media: 1564 l/h, dopravní výška 2 m.</t>
  </si>
  <si>
    <t>266</t>
  </si>
  <si>
    <t>73242-9134</t>
  </si>
  <si>
    <t>Montáž čerpadel závitových DN50</t>
  </si>
  <si>
    <t>268</t>
  </si>
  <si>
    <t>73242-9132</t>
  </si>
  <si>
    <t>Montáž čerpadel závitových do DN32</t>
  </si>
  <si>
    <t>270</t>
  </si>
  <si>
    <t>Pol66</t>
  </si>
  <si>
    <t>3-cestný regulační ventil otopného okruhu DN20, kvs=5, včetně servopohonu U=230, 3-bodová regulace, uzavírací síla 0,6 kN</t>
  </si>
  <si>
    <t>272</t>
  </si>
  <si>
    <t>Pol67</t>
  </si>
  <si>
    <t>Vyvažovací ventil G 3/4", s vypouštěním, kvs=5,39, PN25</t>
  </si>
  <si>
    <t>274</t>
  </si>
  <si>
    <t>Pol68</t>
  </si>
  <si>
    <t>Vyvažovací ventil G 6/4", s vypouštěním, kvs=19,3, PN25</t>
  </si>
  <si>
    <t>276</t>
  </si>
  <si>
    <t>Pol69</t>
  </si>
  <si>
    <t>Zaregulování armatur pomocí regulačního přístroje, technik na místě</t>
  </si>
  <si>
    <t>278</t>
  </si>
  <si>
    <t>73420-9124</t>
  </si>
  <si>
    <t>Montáž armatur závitových se 3 závity DN20</t>
  </si>
  <si>
    <t>280</t>
  </si>
  <si>
    <t>73420-9114</t>
  </si>
  <si>
    <t>Montáž armatur závitových se 2 závity DN20</t>
  </si>
  <si>
    <t>282</t>
  </si>
  <si>
    <t>73420-9117</t>
  </si>
  <si>
    <t>Montáž armatur závitových se 2 závity DN40</t>
  </si>
  <si>
    <t>284</t>
  </si>
  <si>
    <t>741…</t>
  </si>
  <si>
    <t>Montáž servopohonu</t>
  </si>
  <si>
    <t>286</t>
  </si>
  <si>
    <t>Pol70</t>
  </si>
  <si>
    <t>Expanzní nádoba objem 8 litrů/6 bar, připojení G3/4", 6 bar</t>
  </si>
  <si>
    <t>288</t>
  </si>
  <si>
    <t>Pol71</t>
  </si>
  <si>
    <t>Uzavírací armatura G3/4" se zajištěním pro údržbu a demontáž expanzní nádoby, s integrovaným vypouštěním</t>
  </si>
  <si>
    <t>290</t>
  </si>
  <si>
    <t>Pol72</t>
  </si>
  <si>
    <t>Objímka pro upevnění nádoby</t>
  </si>
  <si>
    <t>292</t>
  </si>
  <si>
    <t>Pol73</t>
  </si>
  <si>
    <t>Expanzní nádoba, objem 200 l, 6 bar, připojení G1"</t>
  </si>
  <si>
    <t>294</t>
  </si>
  <si>
    <t>Pol74</t>
  </si>
  <si>
    <t>Uzavírací armatura G1" se zajištěním pro údržbu a demontáž expanzní nádoby, s integrovaným vypouštěním</t>
  </si>
  <si>
    <t>296</t>
  </si>
  <si>
    <t>73233-1611R0</t>
  </si>
  <si>
    <t>Montáž expanzní nádoby, nastavení</t>
  </si>
  <si>
    <t>298</t>
  </si>
  <si>
    <t>73420-9114.1</t>
  </si>
  <si>
    <t>Montáž armatur závitových se dvěma závity G3/4"</t>
  </si>
  <si>
    <t>300</t>
  </si>
  <si>
    <t>73420-9115</t>
  </si>
  <si>
    <t>Montáž armatur závitových se dvěma závity G1"</t>
  </si>
  <si>
    <t>302</t>
  </si>
  <si>
    <t>Pol75</t>
  </si>
  <si>
    <t>Kombinovaný rozdělovač/sběrač, skládající se z čtyřhranného profilu s vedle sebe umístěnými komorami, které jsou rozděleny oddělovací stěnou ve tvaru sinusoidu z černého ocelového plechu S235, opatřeno základním nátěrem, rozteč hrdel 130 mm, délka 810 mm, 3 topné okruhy, připojení topný okruh převlečná matice 6/4", připojení kotlový okruh vnější závit 6/4", zabaleno jako sada včetně 35 mm EPP izolace a stěnových konzol</t>
  </si>
  <si>
    <t>304</t>
  </si>
  <si>
    <t>Pol76</t>
  </si>
  <si>
    <t>Montáž kombinového rozdělovače</t>
  </si>
  <si>
    <t>306</t>
  </si>
  <si>
    <t>Pol77</t>
  </si>
  <si>
    <t>Pojistný ventil pro topení G1"- 5/4" - 3 bar</t>
  </si>
  <si>
    <t>308</t>
  </si>
  <si>
    <t>Pol78</t>
  </si>
  <si>
    <t>Cyklonový odkalovací filtr 4", pitná voda, s omyvatelnou nerezovou filtrační vložkou 90 µm, hlava filtru mosaz, napojení 3/4"</t>
  </si>
  <si>
    <t>310</t>
  </si>
  <si>
    <t>Pol79</t>
  </si>
  <si>
    <t>Zamezovač zpětného průtoku G3/4"</t>
  </si>
  <si>
    <t>312</t>
  </si>
  <si>
    <t>Pol80</t>
  </si>
  <si>
    <t>Kulový kohout G3/4"</t>
  </si>
  <si>
    <t>314</t>
  </si>
  <si>
    <t>Pol81</t>
  </si>
  <si>
    <t>Kulový kohout G5/4"</t>
  </si>
  <si>
    <t>316</t>
  </si>
  <si>
    <t>Pol82</t>
  </si>
  <si>
    <t>Kulový kohout G6/4"</t>
  </si>
  <si>
    <t>318</t>
  </si>
  <si>
    <t>Pol83</t>
  </si>
  <si>
    <t>Filtr závitový G3/4"</t>
  </si>
  <si>
    <t>320</t>
  </si>
  <si>
    <t>Pol84</t>
  </si>
  <si>
    <t>Filtr závitový G6/4"</t>
  </si>
  <si>
    <t>322</t>
  </si>
  <si>
    <t>Pol85</t>
  </si>
  <si>
    <t>Zpětná klapka G3/4" do vodorovného potrubí</t>
  </si>
  <si>
    <t>324</t>
  </si>
  <si>
    <t>Pol86</t>
  </si>
  <si>
    <t>Zpětná klapka G3/4"</t>
  </si>
  <si>
    <t>326</t>
  </si>
  <si>
    <t>Pol87</t>
  </si>
  <si>
    <t>Zpětná klapka G6/4"</t>
  </si>
  <si>
    <t>328</t>
  </si>
  <si>
    <t>Pol88</t>
  </si>
  <si>
    <t>Termomanometr, průměr 80 mm, teplotní rozsah 0-120°C, 0-4 bar, včetně zpětného ventilu, radiální</t>
  </si>
  <si>
    <t>330</t>
  </si>
  <si>
    <t>Pol89</t>
  </si>
  <si>
    <t>Termomanometr, průměr 80 mm, teplotní rozsah 0-120°C, 0-4 bar, včetně zpětného ventilu, axiální</t>
  </si>
  <si>
    <t>332</t>
  </si>
  <si>
    <t>Pol90</t>
  </si>
  <si>
    <t>Automatický odvzdušňovací ventil G1/2"</t>
  </si>
  <si>
    <t>334</t>
  </si>
  <si>
    <t>Pol91</t>
  </si>
  <si>
    <t>Vypouštěcí kulový kohout s hadicovou vývodkou a zátkou G1/2", mosaz</t>
  </si>
  <si>
    <t>336</t>
  </si>
  <si>
    <t>Pol92</t>
  </si>
  <si>
    <t>Vypouštěcí kulový kohout s hadicovou vývodkou a zátkou G3/4", mosaz</t>
  </si>
  <si>
    <t>338</t>
  </si>
  <si>
    <t>73420-9103</t>
  </si>
  <si>
    <t>Montáž armatur závitových s jedním závitem G1/2"</t>
  </si>
  <si>
    <t>340</t>
  </si>
  <si>
    <t>73420-9104</t>
  </si>
  <si>
    <t>Montáž armatur závitových s jedním závitem G3/4"</t>
  </si>
  <si>
    <t>342</t>
  </si>
  <si>
    <t>73420-9105</t>
  </si>
  <si>
    <t>Montáž armatur závitových s jedním závitem G1"</t>
  </si>
  <si>
    <t>344</t>
  </si>
  <si>
    <t>346</t>
  </si>
  <si>
    <t>73420-9116</t>
  </si>
  <si>
    <t>Montáž armatur závitových se dvěma závity G5/4"</t>
  </si>
  <si>
    <t>348</t>
  </si>
  <si>
    <t>73420-9117.1</t>
  </si>
  <si>
    <t>Montáž armatur závitových se dvěma závity G6/4"</t>
  </si>
  <si>
    <t>350</t>
  </si>
  <si>
    <t>Pol93</t>
  </si>
  <si>
    <t>Popisový štítek s upínací páskou</t>
  </si>
  <si>
    <t>352</t>
  </si>
  <si>
    <t>73219-9100</t>
  </si>
  <si>
    <t>Montáž štítků orientačních</t>
  </si>
  <si>
    <t>354</t>
  </si>
  <si>
    <t>99873-4102</t>
  </si>
  <si>
    <t>356</t>
  </si>
  <si>
    <t>358</t>
  </si>
  <si>
    <t>99873-2102</t>
  </si>
  <si>
    <t>Přesun hmot pro strojovny v obj. výšky do 12 m</t>
  </si>
  <si>
    <t>360</t>
  </si>
  <si>
    <t>99873-2181</t>
  </si>
  <si>
    <t>362</t>
  </si>
  <si>
    <t>Pol94</t>
  </si>
  <si>
    <t>Doplňkové ocelové konstrukce z profilového materiálu, galvanicky pozink. plech, referenční typ Koňařík montážní nosníky ST a patky, pro uložení/zavěšení potrubí</t>
  </si>
  <si>
    <t>364</t>
  </si>
  <si>
    <t>366</t>
  </si>
  <si>
    <t>368</t>
  </si>
  <si>
    <t>Pol95</t>
  </si>
  <si>
    <t>Uzemnění dle platné ČSN - uzemňovací svorky, dráty atd. a montáž pospojováním na soustavu</t>
  </si>
  <si>
    <t>370</t>
  </si>
  <si>
    <t>731….1</t>
  </si>
  <si>
    <t>Uvedení kompletního zařízení do provozu, zaregulování, potřebná průvodní a provozní dokumentace, zaškolení obsluhy. Vyhotovení všech potřebných přejímacích podkladů pro převzetí zařízení v potřebném rozsahu. Počet vyhotovení bude stanoven zadavatelem. Součástí obsahu budou mimo jiné: protokoly o zkouškách, protokoly o zaregulování systému, revizní zprávy, osvědčení o shodnosti parametrů, potřebných návodů k obsluze.</t>
  </si>
  <si>
    <t>372</t>
  </si>
  <si>
    <t>Pol96</t>
  </si>
  <si>
    <t>Provozní zkouška</t>
  </si>
  <si>
    <t>374</t>
  </si>
  <si>
    <t>Přípravné a přidružené práce</t>
  </si>
  <si>
    <t>Pol97</t>
  </si>
  <si>
    <t>Zajištění a projednání všech nezbytných úkonů inženýringu a administrativních nezbytných pro stavbu</t>
  </si>
  <si>
    <t>376</t>
  </si>
  <si>
    <t>Pol98</t>
  </si>
  <si>
    <t>Koordinace, účast na kontrolních dnech</t>
  </si>
  <si>
    <t>378</t>
  </si>
  <si>
    <t>Pol99</t>
  </si>
  <si>
    <t>Autorský dozor projektanta</t>
  </si>
  <si>
    <t>380</t>
  </si>
  <si>
    <t>Pol100</t>
  </si>
  <si>
    <t>Včasné odsouhlasení všech užitých materiálů a technologií zástupci všech zúčastněných stran, například: zajištění dokladů (certifikátů) se specifikací zadaných technických parametrů</t>
  </si>
  <si>
    <t>382</t>
  </si>
  <si>
    <t>Pol101</t>
  </si>
  <si>
    <t>Technická řešení - návrh a projednání odchylek a změn oproti PD zjištěných v průběhu stavby</t>
  </si>
  <si>
    <t>384</t>
  </si>
  <si>
    <t>Pol102</t>
  </si>
  <si>
    <t>Zajištění všech dokladů nutných pro předání a ukončení stavby</t>
  </si>
  <si>
    <t>386</t>
  </si>
  <si>
    <t>Pol103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</si>
  <si>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</t>
  </si>
  <si>
    <t>388</t>
  </si>
  <si>
    <t>Pol104</t>
  </si>
  <si>
    <t>Zpracování fotodokumentace stavu zájmového území v elektronické a tiskové podobě. A) Fotofokumentace stávajícího stavu před zahájením stavebních prací, B) Fotodokumentace průběhu realizace předkládaná při fakturaci, C) Fotodokumentace dokončeného díla.</t>
  </si>
  <si>
    <t>390</t>
  </si>
  <si>
    <t>Pol105</t>
  </si>
  <si>
    <t>Vyhotovení 2 ks funkčního schématu zařízení. Toto bude zaskleno a zavěšeno na viditelném místě v kotelně a strojovně.</t>
  </si>
  <si>
    <t>392</t>
  </si>
  <si>
    <t>Mimostaveništní doprava</t>
  </si>
  <si>
    <t>-2139444500</t>
  </si>
  <si>
    <t>012 - Zdravotechnika</t>
  </si>
  <si>
    <t>8 - Trubní vedení</t>
  </si>
  <si>
    <t>97 - Prorážení otvorů</t>
  </si>
  <si>
    <t>721 - Vnitřní kanalizace</t>
  </si>
  <si>
    <t>722 - Vnitřní vodovod</t>
  </si>
  <si>
    <t>725 - Zařizovací předměty</t>
  </si>
  <si>
    <t>Trubní vedení</t>
  </si>
  <si>
    <t>871251121R00</t>
  </si>
  <si>
    <t>Montáž trubek polyetylenových ve výkopu d 110 mm</t>
  </si>
  <si>
    <t>286135331R</t>
  </si>
  <si>
    <t>Trubka kan. AQUALINE ROBUST PE100 110x10,0 mm PN16, tyč 12 m</t>
  </si>
  <si>
    <t>879262199R00</t>
  </si>
  <si>
    <t>Příplatek za montáž vodovod. přípojek DN 100-150</t>
  </si>
  <si>
    <t>877252121R00</t>
  </si>
  <si>
    <t>Přirážka za 1 spoj elektrotvarovky d 110 mm</t>
  </si>
  <si>
    <t>28613050.MR</t>
  </si>
  <si>
    <t>Koleno 90° d 110 mm PE 100 +GF+</t>
  </si>
  <si>
    <t>857601102RT1</t>
  </si>
  <si>
    <t>Montáž tvarovek jednoosých, tvárná litina DN 100, hrdlové, pružný spoj, ve výkopu</t>
  </si>
  <si>
    <t>857601102M01</t>
  </si>
  <si>
    <t>Spojka jištěná proti posunu pro potrubí DN100</t>
  </si>
  <si>
    <t>857601102R00</t>
  </si>
  <si>
    <t>Montáž tvarovek jednoosých, tvárná litina DN 100</t>
  </si>
  <si>
    <t>857601102M02</t>
  </si>
  <si>
    <t>Spojka s přírubou jištěná proti posunu pro potrubí, DN 100</t>
  </si>
  <si>
    <t>899721112R00</t>
  </si>
  <si>
    <t>Fólie výstražná z PVC bílá, šířka 30 cm</t>
  </si>
  <si>
    <t>899731113R00</t>
  </si>
  <si>
    <t>Vodič signalizační CYY 4 mm2 vč. spojky</t>
  </si>
  <si>
    <t>721176224R00</t>
  </si>
  <si>
    <t>Potrubí KG svodné (ležaté) v zemi D 160 x 4,0 mm, - chránička</t>
  </si>
  <si>
    <t>Prorážení otvorů</t>
  </si>
  <si>
    <t>970041250R00</t>
  </si>
  <si>
    <t>Vrtání jádrové do prostého betonu do D 250 mm</t>
  </si>
  <si>
    <t>970041200R00</t>
  </si>
  <si>
    <t>Vrtání jádrové do prostého betonu do D 200 mm</t>
  </si>
  <si>
    <t>Vnitřní kanalizace</t>
  </si>
  <si>
    <t>721176222R00</t>
  </si>
  <si>
    <t>Potrubí KG svodné (ležaté) v zemi D 110 x 3,2 mm</t>
  </si>
  <si>
    <t>721176223R00</t>
  </si>
  <si>
    <t>Potrubí KG svodné (ležaté) v zemi D 125 x 3,2 mm</t>
  </si>
  <si>
    <t>721176224R00.1</t>
  </si>
  <si>
    <t>Potrubí KG svodné (ležaté) v zemi D 160 x 4,0 mm</t>
  </si>
  <si>
    <t>721176225R00</t>
  </si>
  <si>
    <t>Potrubí KG svodné (ležaté) v zemi D 200 x 4,9 mm</t>
  </si>
  <si>
    <t>721176244R00</t>
  </si>
  <si>
    <t>Potrubí KG dešťové (svislé) D 160 x 4,0 mm</t>
  </si>
  <si>
    <t>721177134R00</t>
  </si>
  <si>
    <t>Potrubí POLO-KAL NG ležaté zavěšené D 75 x 2,6 mm</t>
  </si>
  <si>
    <t>721177135R00</t>
  </si>
  <si>
    <t>Potrubí POLO-KAL NG ležaté zavěšené D 110 x 3,4 mm</t>
  </si>
  <si>
    <t>721177136R00</t>
  </si>
  <si>
    <t>Potrubí POLO-KAL NG ležaté zavěšené D 125 x 3,9 mm</t>
  </si>
  <si>
    <t>721176134R00</t>
  </si>
  <si>
    <t>Potrubí HT svodné (ležaté) zavěšené D 75 x 1,9 mm</t>
  </si>
  <si>
    <t>721176114R00</t>
  </si>
  <si>
    <t>Potrubí HT odpadní svislé D 75 x 1,9 mm</t>
  </si>
  <si>
    <t>721176115R00</t>
  </si>
  <si>
    <t>Potrubí HT odpadní svislé D 110 x 2,7 mm</t>
  </si>
  <si>
    <t>721176116R00</t>
  </si>
  <si>
    <t>Potrubí HT odpadní svislé D 125 x 3,1 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</si>
  <si>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</si>
  <si>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</si>
  <si>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</si>
  <si>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</si>
  <si>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</si>
  <si>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</si>
  <si>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</si>
  <si>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</si>
  <si>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</si>
  <si>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</si>
  <si>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</si>
  <si>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</si>
  <si>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721223450RT2</t>
  </si>
  <si>
    <t>Vpusť podlahová se zápach. uzávěr., D 75/110 mm, s izolační přírubou</t>
  </si>
  <si>
    <t>721234114RT1</t>
  </si>
  <si>
    <t>Vtok střešní PP pro pochůznou střechu, živičný pás, nerez mřížka vyhřívaná D 75,110,125mm</t>
  </si>
  <si>
    <t>721273145R00</t>
  </si>
  <si>
    <t>Nástavec větrací z PVC D 110 mm, délka 930 mm</t>
  </si>
  <si>
    <t>721273144R00</t>
  </si>
  <si>
    <t>Nástavec větrací z PVC D 75 mm, délka 920 mm</t>
  </si>
  <si>
    <t>721290111R00</t>
  </si>
  <si>
    <t>Zkouška těsnosti kanalizace vodou DN 125</t>
  </si>
  <si>
    <t>721290112R00</t>
  </si>
  <si>
    <t>Zkouška těsnosti kanalizace vodou DN 200</t>
  </si>
  <si>
    <t>721290123R00</t>
  </si>
  <si>
    <t>Zkouška těsnosti kanalizace kouřem DN 300</t>
  </si>
  <si>
    <t>998721103R00</t>
  </si>
  <si>
    <t>Přesun hmot pro vnitřní kanalizaci, výšky do 24 m</t>
  </si>
  <si>
    <t>722</t>
  </si>
  <si>
    <t>Vnitřní vodovod</t>
  </si>
  <si>
    <t>722215119R00</t>
  </si>
  <si>
    <t>Kohout kul.vod.uzav.IVAR BRA.02.000 DN100 s nav.př</t>
  </si>
  <si>
    <t>722235116R00</t>
  </si>
  <si>
    <t>Kohout vod.kul.,vnitř.-vnitř.z.IVAR PERFECTA DN 50</t>
  </si>
  <si>
    <t>722235646R00</t>
  </si>
  <si>
    <t>Klapka vod.zpětná vodorovná CLAPET FIV.08406 DN 50</t>
  </si>
  <si>
    <t>722221113R00</t>
  </si>
  <si>
    <t>Kohout vypouštěcí kulový, IVAR.EURO M DN 20</t>
  </si>
  <si>
    <t>722221122R00</t>
  </si>
  <si>
    <t>Kohout vod.kul.zahradní,IVAR FIV.08003 DN15 x DN20</t>
  </si>
  <si>
    <t>722235111R00</t>
  </si>
  <si>
    <t>Kohout vod.kul.,vnitř.-vnitř.z.IVAR PERFECTA DN 15</t>
  </si>
  <si>
    <t>722235112R00</t>
  </si>
  <si>
    <t>Kohout vod.kul.,vnitř.-vnitř.z.IVAR PERFECTA DN 20</t>
  </si>
  <si>
    <t>722235113R00</t>
  </si>
  <si>
    <t>Kohout vod.kul.,vnitř.-vnitř.z.IVAR PERFECTA DN 25</t>
  </si>
  <si>
    <t>722235114R00</t>
  </si>
  <si>
    <t>Kohout vod.kul.,vnitř.-vnitř.z.IVAR PERFECTA DN 32</t>
  </si>
  <si>
    <t>722254201RT1</t>
  </si>
  <si>
    <t>Hydrantový systém, box s plnými dveřmi, průměr 25/20, stálotvará hadice</t>
  </si>
  <si>
    <t>722172436R00</t>
  </si>
  <si>
    <t>Potrubí z PPR, D 63 x 10,5 mm, PN 20, vč.zed.výpom</t>
  </si>
  <si>
    <t>722172435R00</t>
  </si>
  <si>
    <t>Potrubí z PPR, D 50 x 8,3 mm, PN 20, vč.zed.výpom.</t>
  </si>
  <si>
    <t>722172434R00</t>
  </si>
  <si>
    <t>Potrubí z PPR, D 40 x 6,7 mm, PN 20, vč.zed.výpom.</t>
  </si>
  <si>
    <t>722172433R00</t>
  </si>
  <si>
    <t>Potrubí z PPR, D 32 x 5,4 mm, PN 20, vč.zed.výpom.</t>
  </si>
  <si>
    <t>722172432R00</t>
  </si>
  <si>
    <t>Potrubí z PPR, D 25 x 4,2 mm, PN 20, vč.zed.výpom.</t>
  </si>
  <si>
    <t>722172431R00</t>
  </si>
  <si>
    <t>Potrubí z PPR, D 20 x 3,4 mm, PN 20, vč.zed.výpom.</t>
  </si>
  <si>
    <t>722181212RT7</t>
  </si>
  <si>
    <t>Izolace návleková MIRELON PRO tl. stěny 9 mm, vnitřní průměr 22 mm</t>
  </si>
  <si>
    <t>722181212RT8</t>
  </si>
  <si>
    <t>Izolace návleková MIRELON PRO tl. stěny 9 mm, vnitřní průměr 25 mm</t>
  </si>
  <si>
    <t>722181212RU1</t>
  </si>
  <si>
    <t>Izolace návleková MIRELON PRO tl. stěny 9 mm, vnitřní průměr 32 mm</t>
  </si>
  <si>
    <t>722181212RV9</t>
  </si>
  <si>
    <t>Izolace návleková MIRELON PRO tl. stěny 9 mm, vnitřní průměr 40 mm</t>
  </si>
  <si>
    <t>722181212RW6</t>
  </si>
  <si>
    <t>Izolace návleková MIRELON PRO tl. stěny 9 mm, vnitřní průměr 50 mm</t>
  </si>
  <si>
    <t>722181212RY3</t>
  </si>
  <si>
    <t>Izolace návleková MIRELON PRO tl. stěny 9 mm, vnitřní průměr 63 mm</t>
  </si>
  <si>
    <t>722181213RT7</t>
  </si>
  <si>
    <t>Izolace návleková MIRELON PRO tl. stěny 13 mm, vnitřní průměr 22 mm</t>
  </si>
  <si>
    <t>722190222R00</t>
  </si>
  <si>
    <t>Přípojky vodovodní pro pevné připojení DN 20</t>
  </si>
  <si>
    <t>722190221R00</t>
  </si>
  <si>
    <t>Přípojky vodovodní pro pevné připojení DN 15</t>
  </si>
  <si>
    <t>722190223R00</t>
  </si>
  <si>
    <t>Přípojky vodovodní pro pevné připojení DN 25</t>
  </si>
  <si>
    <t>722190401R00</t>
  </si>
  <si>
    <t>Vyvedení a upevnění výpustek DN 15</t>
  </si>
  <si>
    <t>722280106R00</t>
  </si>
  <si>
    <t>Tlaková zkouška vodovodního potrubí DN 32</t>
  </si>
  <si>
    <t>722280107R00</t>
  </si>
  <si>
    <t>Tlaková zkouška vodovodního potrubí DN 40</t>
  </si>
  <si>
    <t>722280108R00</t>
  </si>
  <si>
    <t>Tlaková zkouška vodovodního potrubí DN 50</t>
  </si>
  <si>
    <t>722290234R00</t>
  </si>
  <si>
    <t>Proplach a dezinfekce vodovod.potrubí DN 80</t>
  </si>
  <si>
    <t>998722103R00</t>
  </si>
  <si>
    <t>Přesun hmot pro vnitřní vodovod, výšky do 24 m</t>
  </si>
  <si>
    <t>Zařizovací předměty</t>
  </si>
  <si>
    <t>725013163R00</t>
  </si>
  <si>
    <t>Klozet kombi nádrž s armat. odpad.vodor, sedátko</t>
  </si>
  <si>
    <t>725122232R00</t>
  </si>
  <si>
    <t>Pisoár s integrovaným zdrojem, SLP 19RZ, sifon</t>
  </si>
  <si>
    <t>725249102R00</t>
  </si>
  <si>
    <t>Montáž sprchových mís a vaniček</t>
  </si>
  <si>
    <t>642938126R</t>
  </si>
  <si>
    <t>Vanička sprchová keramická obdéln. Italia 100x80cm, bílá, v. 10 cm, protiskluzová</t>
  </si>
  <si>
    <t>725249103R00</t>
  </si>
  <si>
    <t>Montáž sprchových koutů</t>
  </si>
  <si>
    <t>72524910301</t>
  </si>
  <si>
    <t>Sprchové dvěře do niky posuvné třídilné, Al. rám, bezpečnostní ornamentní sklo 4mm, vstup 505mm</t>
  </si>
  <si>
    <t>725019101R00</t>
  </si>
  <si>
    <t>Výlevka stojící s plastovou mřížkou</t>
  </si>
  <si>
    <t>725119105R00</t>
  </si>
  <si>
    <t>Montáž splachovacích nádrží vysokopoložených</t>
  </si>
  <si>
    <t>55147032R</t>
  </si>
  <si>
    <t>Splachovač nádržkový z PH úsporný vysokopoložený, vč. splachovačky</t>
  </si>
  <si>
    <t>725119305R00</t>
  </si>
  <si>
    <t>Montáž klozetových mís kombinovaných</t>
  </si>
  <si>
    <t>642328604R</t>
  </si>
  <si>
    <t>Zvýšený klozet kombi. vodor. odpad, nádržka s bočním napouštěním, bílý, sedátko</t>
  </si>
  <si>
    <t>725017153R00</t>
  </si>
  <si>
    <t>Umyvadlo invalidní 64 x 55 cm, bílé</t>
  </si>
  <si>
    <t>725017161R00</t>
  </si>
  <si>
    <t>Umyvadlo na šrouby, 50 x 41 cm, bílé</t>
  </si>
  <si>
    <t>725534223R00</t>
  </si>
  <si>
    <t>Ohřívač elek. zásob. závěsný 80l, vč. připojovací bezp. armatury</t>
  </si>
  <si>
    <t>725534112R00</t>
  </si>
  <si>
    <t>Ohřívač elektr. zásob. beztl. 10l spodní instalace</t>
  </si>
  <si>
    <t>725814107R00</t>
  </si>
  <si>
    <t>Ventil rohový s filtrem IVAR.ART.224 DN 15 x DN 10</t>
  </si>
  <si>
    <t>725823111RT1</t>
  </si>
  <si>
    <t>Baterie umyvadlová stoján. ruční, bez otvír.odpadu, standardní</t>
  </si>
  <si>
    <t>725829301R00</t>
  </si>
  <si>
    <t>Montáž baterie umyv.a dřezové stojánkové</t>
  </si>
  <si>
    <t>725829301M01</t>
  </si>
  <si>
    <t>Baterie umyv. stoj. páková, beztlaká instalace bez ovl. odpadu</t>
  </si>
  <si>
    <t>725823114R00</t>
  </si>
  <si>
    <t>Baterie dřezová stojánková ruční, bez otvír.odpadu</t>
  </si>
  <si>
    <t>725829301M02</t>
  </si>
  <si>
    <t>Baterie dřezová stoj. páková, beztlaká instalace</t>
  </si>
  <si>
    <t>lus</t>
  </si>
  <si>
    <t>725829201RT1</t>
  </si>
  <si>
    <t>Montáž baterie umyv.a dřezové nástěnné chromové, včetně dodávky pákové baterie</t>
  </si>
  <si>
    <t>725845111RT1</t>
  </si>
  <si>
    <t>Baterie sprchová nástěnná ruční, bez příslušenství, standardní</t>
  </si>
  <si>
    <t>725845111M01</t>
  </si>
  <si>
    <t>Dodávka a motáž příslučenství sprchové baterie</t>
  </si>
  <si>
    <t>725860109R00</t>
  </si>
  <si>
    <t>Uzávěrka zápachová umyvadlová T 1016,D 40 komplet</t>
  </si>
  <si>
    <t>725860167R00</t>
  </si>
  <si>
    <t>Zápachová uzávěrka pro pisoáry D 32, 40 mm, komplet</t>
  </si>
  <si>
    <t>725860227R00</t>
  </si>
  <si>
    <t>Sifon ke sprchové vaničce PP, D 50 mm</t>
  </si>
  <si>
    <t>725980113R00</t>
  </si>
  <si>
    <t>Dvířka revizní 300 x 300 mm</t>
  </si>
  <si>
    <t>998725103R00</t>
  </si>
  <si>
    <t>Přesun hmot pro zařizovací předměty, výšky do 24 m</t>
  </si>
  <si>
    <t>013 - Elektroinstalace</t>
  </si>
  <si>
    <t>1. - STÁVAJÍCÍ OBJEKT ZW</t>
  </si>
  <si>
    <t>10. - ROZVADĚČ R-SOZ</t>
  </si>
  <si>
    <t>11. - SVÍTIDLA A SVĚTELNÉ ZDROJE</t>
  </si>
  <si>
    <t>12. - PŘÍSTROJE ELEKTROINSTALAČNÍ</t>
  </si>
  <si>
    <t>13. - INSTALAČNÍ MATERIÁL</t>
  </si>
  <si>
    <t>14. - ROZVADĚČ DATOVÝ - RACK</t>
  </si>
  <si>
    <t>15. - ZÁLOŽNÍ ZDROJE - UPS</t>
  </si>
  <si>
    <t>16. - KABELY, VODIČE</t>
  </si>
  <si>
    <t>17. - UZEMNĚNÍ, BLESKOSVOD</t>
  </si>
  <si>
    <t>18. - PRŮRAZY, NIKY, DRÁŽKY, ZEDNICKÉ PRÁCE, UCPÁVKY</t>
  </si>
  <si>
    <t>19. - ZEMNÍ PRÁCE</t>
  </si>
  <si>
    <t>2. - ROZVADĚČ R1</t>
  </si>
  <si>
    <t>3. - ROZVADĚČ R1.1</t>
  </si>
  <si>
    <t>4. - ROZVADĚČ R2</t>
  </si>
  <si>
    <t>5. - ROZVADĚČ R2.1</t>
  </si>
  <si>
    <t>6. - ROZVADĚČ R3</t>
  </si>
  <si>
    <t>7. - ROZVADĚČ R4</t>
  </si>
  <si>
    <t>8. - ROZVADĚČ R-VZT-1</t>
  </si>
  <si>
    <t>9. - ROZVADĚČ R-VZT-2</t>
  </si>
  <si>
    <t>D1 - ROZVADĚČ HR</t>
  </si>
  <si>
    <t>14.b - SLABOPROUD - PŘÍSTROJE, ZAŘÍZENÍ A DOPLŇUJÍCÍ POLOŽKY</t>
  </si>
  <si>
    <t>X. - REVIZE</t>
  </si>
  <si>
    <t>1.</t>
  </si>
  <si>
    <t>STÁVAJÍCÍ OBJEKT ZW</t>
  </si>
  <si>
    <t>Demontáž kompletní stávající elektroinstalace původního objektu</t>
  </si>
  <si>
    <t>kpl.</t>
  </si>
  <si>
    <t>2019473018</t>
  </si>
  <si>
    <t>2.</t>
  </si>
  <si>
    <t>Odvoz a likvidace demontovaného materiálu</t>
  </si>
  <si>
    <t>-646474825</t>
  </si>
  <si>
    <t>10.</t>
  </si>
  <si>
    <t>ROZVADĚČ R-SOZ</t>
  </si>
  <si>
    <t>1..6</t>
  </si>
  <si>
    <t>Rozvodnice oceloplechová s vyšším krytím, 65/200, plechové dveře, na povrch,roz. 500x600x200 mm, cca 80 modulů (4x20) modulů, IP55, šedá + doplňky</t>
  </si>
  <si>
    <t>-1521125746</t>
  </si>
  <si>
    <t>10..6</t>
  </si>
  <si>
    <t>Spouštěč motorů 6,6-10A/3</t>
  </si>
  <si>
    <t>1708158603</t>
  </si>
  <si>
    <t>11..6</t>
  </si>
  <si>
    <t>Spouštěč motorů 1,6-2,5A/3</t>
  </si>
  <si>
    <t>-1702668026</t>
  </si>
  <si>
    <t>12..6</t>
  </si>
  <si>
    <t>Instalační stykač 400V/16A/3,+1zap., cívka 230V + odr. člen</t>
  </si>
  <si>
    <t>752117752</t>
  </si>
  <si>
    <t>13..4</t>
  </si>
  <si>
    <t>Instalační stykač 400V/10A/3,+1zap., cívka 230V + odr. člen</t>
  </si>
  <si>
    <t>932241683</t>
  </si>
  <si>
    <t>14..5</t>
  </si>
  <si>
    <t>Instalační relé 230V/16A, 2 zap., cívka 230V</t>
  </si>
  <si>
    <t>791806158</t>
  </si>
  <si>
    <t>15..4</t>
  </si>
  <si>
    <t>Časové relé 1-10 s, 230V, 2zap., cívka 230V</t>
  </si>
  <si>
    <t>881382655</t>
  </si>
  <si>
    <t>16..3</t>
  </si>
  <si>
    <t>Vypínač VS16, 230V, A-0-I</t>
  </si>
  <si>
    <t>-1838954495</t>
  </si>
  <si>
    <t>17..1</t>
  </si>
  <si>
    <t>Vypínač VS16, 230V, A-0-I-II</t>
  </si>
  <si>
    <t>-1442893357</t>
  </si>
  <si>
    <t>18..1</t>
  </si>
  <si>
    <t>Kontrolka LED panelová, 230V, bílá</t>
  </si>
  <si>
    <t>1569542500</t>
  </si>
  <si>
    <t>3..1</t>
  </si>
  <si>
    <t>Svorkovnice N - modrá</t>
  </si>
  <si>
    <t>-1690476364</t>
  </si>
  <si>
    <t>4..1</t>
  </si>
  <si>
    <t>Svorkovnice PE - zelenožlutá</t>
  </si>
  <si>
    <t>-1229645268</t>
  </si>
  <si>
    <t>5..1</t>
  </si>
  <si>
    <t>Vypínač modulový 63/3 - 63A/10kA</t>
  </si>
  <si>
    <t>1811494741</t>
  </si>
  <si>
    <t>6..1</t>
  </si>
  <si>
    <t>Kombinovaný svodič přepětí 1B+2C, 12,5-3N-MZ, TN-S (3L+N+PE) - 4 modulový</t>
  </si>
  <si>
    <t>-1346358918</t>
  </si>
  <si>
    <t>7..2</t>
  </si>
  <si>
    <t>Jistič jednofázový 6B/1, 10kA</t>
  </si>
  <si>
    <t>-605291479</t>
  </si>
  <si>
    <t>8..4</t>
  </si>
  <si>
    <t>Jistič jednofázový 10C/1, 10kA</t>
  </si>
  <si>
    <t>1247089487</t>
  </si>
  <si>
    <t>9..4</t>
  </si>
  <si>
    <t>Jistič třífázový 25C/3, 10kA</t>
  </si>
  <si>
    <t>-697326488</t>
  </si>
  <si>
    <t>11.</t>
  </si>
  <si>
    <t>SVÍTIDLA A SVĚTELNÉ ZDROJE</t>
  </si>
  <si>
    <t>15..5</t>
  </si>
  <si>
    <t>Závěsný systém univerzální, 4 lanka, typ ZH/UNI4, výrobce MODUS</t>
  </si>
  <si>
    <t>-1784521510</t>
  </si>
  <si>
    <t>Pol108</t>
  </si>
  <si>
    <t xml:space="preserve">A_x000d_
LED panel interiérový vestavný, typ MODUS FIT4000A4KN600/DALI, 1x35W, 4500 lm,_x000d_
4000K, IP40, rozměr 600x600 mm, korpus hliník, kryt nanoprisma, výrobce MODUS_x000d_
</t>
  </si>
  <si>
    <t>-1921825060</t>
  </si>
  <si>
    <t>Pol109</t>
  </si>
  <si>
    <t xml:space="preserve">B_x000d_
LED panel interiérový vestavný, typ MODUS FIT4000A4KN600/ND, 1x35W, 4400 lm, _x000d_
4000K, IP40, rozměr 600x600 mm, korpus hliník, kryt nanoprisma, výrobce MODUS_x000d_
</t>
  </si>
  <si>
    <t>1159997289</t>
  </si>
  <si>
    <t>Pol110</t>
  </si>
  <si>
    <t xml:space="preserve">C_x000d_
LED panel interiérový vestavný, typ MODUS FIT3000A4KN600/ND, 1x24W, 3100 lm, _x000d_
4000K, IP40, rozměr 600x600 mm, korpus hliník, kryt nanoprisma, výrobce MODUS_x000d_
</t>
  </si>
  <si>
    <t>-645597278</t>
  </si>
  <si>
    <t>Pol111</t>
  </si>
  <si>
    <t xml:space="preserve">D_x000d_
LED svítidlo průmyslové přisazené, typ VL1X4MND, 120 cm, 1x38W, 4800 lm, 4000 K,_x000d_
IP65, korpus plast, kryt opálový plast, výrobce MODUS_x000d_
</t>
  </si>
  <si>
    <t>-581351490</t>
  </si>
  <si>
    <t>Pol112</t>
  </si>
  <si>
    <t xml:space="preserve">E_x000d_
LED svítidlo přisazené, typ ESO4000RMKN4ND, 120 cm, 1x38W, 4600 lm, 4000 K,_x000d_
IP40, korpus plech, kryt opálový plast, výrobce MODUS_x000d_
</t>
  </si>
  <si>
    <t>1784710086</t>
  </si>
  <si>
    <t>Pol113</t>
  </si>
  <si>
    <t xml:space="preserve">F_x000d_
LED svítidlo přisazené, typ ESO5000RLKN4ND, 150 cm, 1x57W, 7500 lm, 4000 K,_x000d_
IP40, korpus plech, kryt opálový plast, výrobce MODUS_x000d_
</t>
  </si>
  <si>
    <t>-822756026</t>
  </si>
  <si>
    <t>Pol114</t>
  </si>
  <si>
    <t xml:space="preserve">G_x000d_
LED svítidlo interiérové přisazené, typ BRSB4K0300V1/NDSM, 1x14W, 1400 lm, 4000 K, IP44, _x000d_
průměr 285 mm, těleso plech, kryt PMMA, výrobce MODUS Česká Lípa_x000d_
</t>
  </si>
  <si>
    <t>1736707584</t>
  </si>
  <si>
    <t>Pol115</t>
  </si>
  <si>
    <t xml:space="preserve">I_x000d_
LED svítidlo interiérové přisazené, typ BRS4K0300V1/ND, 1x14W, 1500 lm, 4000 K, IP40, _x000d_
průměr 285 mm, těleso plech, kryt PMMA, výrobce MODUS Česká Lípa_x000d_
</t>
  </si>
  <si>
    <t>793092441</t>
  </si>
  <si>
    <t>Pol1151</t>
  </si>
  <si>
    <t xml:space="preserve">H_x000d_
LED svítidlo interiérové přisazené, typ BRS4K0300V1/NDSM, 1x14W, 1500 lm, 4000 K, IP40, _x000d_
průměr 285 mm, těleso plech, kryt PMMA, výrobce MODUS Česká Lípa_x000d_
</t>
  </si>
  <si>
    <t>-45824828</t>
  </si>
  <si>
    <t>Pol116</t>
  </si>
  <si>
    <t xml:space="preserve">J_x000d_
LED svítidlo interiérové přisazené, typ BRSB4K0300V1/ND, 1x14W, 1400 lm, 4000 K, IP44, _x000d_
průměr 285 mm, těleso plech, kryt PMMA, výrobce MODUS Česká Lípa_x000d_
</t>
  </si>
  <si>
    <t>506783576</t>
  </si>
  <si>
    <t>Pol117</t>
  </si>
  <si>
    <t xml:space="preserve">K_x000d_
Žárovkové svítodlo průmyslové s ochranným košem, typ HERMI 7063NB, 1x60W, 600 lm, _x000d_
4000 K, IP54, oválné, šedé, korpus plast, kryt sklo, výrobce KANLUX_x000d_
</t>
  </si>
  <si>
    <t>-901931440</t>
  </si>
  <si>
    <t>Pol118</t>
  </si>
  <si>
    <t xml:space="preserve">L_x000d_
LED svítidlo venkovní přisazené, typ MYGARDEN CAPRICORN, 16455/93/P3, 1x6W, 600 lm, _x000d_
4000 K, IP54, průměr 214 mm, korpus kov, kryt plast, výrobce PHILIPS_x000d_
</t>
  </si>
  <si>
    <t>-1267943431</t>
  </si>
  <si>
    <t>Pol119</t>
  </si>
  <si>
    <t xml:space="preserve">M_x000d_
LED svítidlo kruhové designové závěsné, typ MODUS DISC400P4DIV/ND, 1x26W, 2900 lm, _x000d_
4000K, IP20, průměr 400 mm, korpus hliník, kryt strukturovaný plast, výrobce MODUS_x000d_
</t>
  </si>
  <si>
    <t>285989597</t>
  </si>
  <si>
    <t>Pol120</t>
  </si>
  <si>
    <t xml:space="preserve">N_x000d_
LED svítidlo nouzové přisazené, typ OZN/ECL/1W/C/3/SE/PT/CL, 1x1W, 110 ml, 4000 K,_x000d_
IP65, s vl. zdroje. 3 h., korpus. ABS, kryt čistý PC, piktogram, výrobce MODUS_x000d_
</t>
  </si>
  <si>
    <t>1705708260</t>
  </si>
  <si>
    <t>12.</t>
  </si>
  <si>
    <t>PŘÍSTROJE ELEKTROINSTALAČNÍ</t>
  </si>
  <si>
    <t>1..7</t>
  </si>
  <si>
    <t>Přístroj tlačítka č.1/0, IP20</t>
  </si>
  <si>
    <t>-1385489089</t>
  </si>
  <si>
    <t>10..7</t>
  </si>
  <si>
    <t>Přístroj datové zásuvky ISDN průchozí dvojnásobné</t>
  </si>
  <si>
    <t>191113793</t>
  </si>
  <si>
    <t>11..7</t>
  </si>
  <si>
    <t>Kryt spínače jednoduchý</t>
  </si>
  <si>
    <t>-1303120794</t>
  </si>
  <si>
    <t>12..7</t>
  </si>
  <si>
    <t>Kryt spínače dělený</t>
  </si>
  <si>
    <t>-756917835</t>
  </si>
  <si>
    <t>16..4</t>
  </si>
  <si>
    <t>Rámeček 1-násobný</t>
  </si>
  <si>
    <t>-50708381</t>
  </si>
  <si>
    <t>17..2</t>
  </si>
  <si>
    <t>Rámeček 2-násobný</t>
  </si>
  <si>
    <t>-1602491325</t>
  </si>
  <si>
    <t>19..1</t>
  </si>
  <si>
    <t>Rámeček 3-násobný</t>
  </si>
  <si>
    <t>-1627788014</t>
  </si>
  <si>
    <t>2..3</t>
  </si>
  <si>
    <t>Přístroj spínače jednopólového č.1, IP20</t>
  </si>
  <si>
    <t>1317593714</t>
  </si>
  <si>
    <t>20..1</t>
  </si>
  <si>
    <t>Rámeček 4-násobný</t>
  </si>
  <si>
    <t>-898181127</t>
  </si>
  <si>
    <t>21..1</t>
  </si>
  <si>
    <t>Rámeček 5-násobný</t>
  </si>
  <si>
    <t>229936474</t>
  </si>
  <si>
    <t>22..1</t>
  </si>
  <si>
    <t>Kryt zásuvky ISDN s 2 otvory</t>
  </si>
  <si>
    <t>-1032065296</t>
  </si>
  <si>
    <t>22..2</t>
  </si>
  <si>
    <t>Zásuvka jednonásobná 230V/16A, IP20</t>
  </si>
  <si>
    <t>315530403</t>
  </si>
  <si>
    <t>23..1</t>
  </si>
  <si>
    <t>Zásuvka jednonásobná 230V/16A, IP44</t>
  </si>
  <si>
    <t>1354525982</t>
  </si>
  <si>
    <t>24..1</t>
  </si>
  <si>
    <t>Zásuvka dvojnásobná 230V/16A, IP20</t>
  </si>
  <si>
    <t>1758457341</t>
  </si>
  <si>
    <t>25..1</t>
  </si>
  <si>
    <t>Zásuvka jednonásobná 230V/16A s.p.o., IP20</t>
  </si>
  <si>
    <t>1639214118</t>
  </si>
  <si>
    <t>26..1</t>
  </si>
  <si>
    <t>Tlačítko požární, GEWISS, typ GW 42-201, červené, se sklem</t>
  </si>
  <si>
    <t>1177804633</t>
  </si>
  <si>
    <t>27..1</t>
  </si>
  <si>
    <t>Termostat prostorový - analogový</t>
  </si>
  <si>
    <t>-642208743</t>
  </si>
  <si>
    <t>28..1</t>
  </si>
  <si>
    <t>Ventilátor axiální 230V/125W, průměr 125 mm - serverovna</t>
  </si>
  <si>
    <t>-210634179</t>
  </si>
  <si>
    <t>29..1</t>
  </si>
  <si>
    <t>Přípojková pojistková skříň SS100, vodiče do 240 mm2</t>
  </si>
  <si>
    <t>-928369659</t>
  </si>
  <si>
    <t>3..2</t>
  </si>
  <si>
    <t>Přístroj spínače dvojitého č.5, IP20</t>
  </si>
  <si>
    <t>1479478754</t>
  </si>
  <si>
    <t>30..1</t>
  </si>
  <si>
    <t>Pojistka nožová PNA1-225A gG</t>
  </si>
  <si>
    <t>1036610927</t>
  </si>
  <si>
    <t>31.</t>
  </si>
  <si>
    <t>Zásuvková skříň na povrch, 2x230V/16A, 1x400V/16A, 1x400V/32A</t>
  </si>
  <si>
    <t>-705524135</t>
  </si>
  <si>
    <t>32.</t>
  </si>
  <si>
    <t>WIFI vysílač - standard</t>
  </si>
  <si>
    <t>-309844247</t>
  </si>
  <si>
    <t>33.</t>
  </si>
  <si>
    <t>IP kamera - standard</t>
  </si>
  <si>
    <t>1249067260</t>
  </si>
  <si>
    <t>34.</t>
  </si>
  <si>
    <t>Elektrický dveřní zámek - reverzní</t>
  </si>
  <si>
    <t>-94924305</t>
  </si>
  <si>
    <t>4..2</t>
  </si>
  <si>
    <t>Přístroj spínače střídavého č.6, IP20</t>
  </si>
  <si>
    <t>-1810867618</t>
  </si>
  <si>
    <t>5..3</t>
  </si>
  <si>
    <t>Přístroj spínače střídavého č.6+6, IP20</t>
  </si>
  <si>
    <t>-180567454</t>
  </si>
  <si>
    <t>6..2</t>
  </si>
  <si>
    <t>Přístroj spínače střídavého č.7, IP20</t>
  </si>
  <si>
    <t>922282634</t>
  </si>
  <si>
    <t>7..3</t>
  </si>
  <si>
    <t>Přístroj spínače žaluziového, IP20</t>
  </si>
  <si>
    <t>898145618</t>
  </si>
  <si>
    <t>8..5</t>
  </si>
  <si>
    <t>Přístroj spínače stmívacího, otočného, IP20</t>
  </si>
  <si>
    <t>-1627838529</t>
  </si>
  <si>
    <t>9..5</t>
  </si>
  <si>
    <t>Přístroj spínače jednopólového č.1, IP44</t>
  </si>
  <si>
    <t>528685318</t>
  </si>
  <si>
    <t>13.</t>
  </si>
  <si>
    <t>INSTALAČNÍ MATERIÁL</t>
  </si>
  <si>
    <t>1..8</t>
  </si>
  <si>
    <t>Krabice přístrojová KU68/2 - 1901</t>
  </si>
  <si>
    <t>77443613</t>
  </si>
  <si>
    <t>10..8</t>
  </si>
  <si>
    <t>Podlahový rám BOX 80 LB</t>
  </si>
  <si>
    <t>-479680656</t>
  </si>
  <si>
    <t>11..8</t>
  </si>
  <si>
    <t>Krabice do podlahového rámu KPP 80 LB</t>
  </si>
  <si>
    <t>1353560920</t>
  </si>
  <si>
    <t>12..8</t>
  </si>
  <si>
    <t>Drátěný žlab 60x100 mm</t>
  </si>
  <si>
    <t>596921579</t>
  </si>
  <si>
    <t>13..5</t>
  </si>
  <si>
    <t>Drátěný žlab 60x50 mm</t>
  </si>
  <si>
    <t>-1845482015</t>
  </si>
  <si>
    <t>14..6</t>
  </si>
  <si>
    <t>Spojka NS 50</t>
  </si>
  <si>
    <t>191954024</t>
  </si>
  <si>
    <t>15..6</t>
  </si>
  <si>
    <t>Spojka NS 100</t>
  </si>
  <si>
    <t>908880770</t>
  </si>
  <si>
    <t>16..5</t>
  </si>
  <si>
    <t>Závěs NZ 62</t>
  </si>
  <si>
    <t>1329972729</t>
  </si>
  <si>
    <t>17..3</t>
  </si>
  <si>
    <t>Závěs NZ 125</t>
  </si>
  <si>
    <t>1945826503</t>
  </si>
  <si>
    <t>18..2</t>
  </si>
  <si>
    <t>Závitová tyč ZT 8 - M8</t>
  </si>
  <si>
    <t>1944110110</t>
  </si>
  <si>
    <t>19..2</t>
  </si>
  <si>
    <t>Vratový šroub + samojistící matice, NSM 6x10</t>
  </si>
  <si>
    <t>313610796</t>
  </si>
  <si>
    <t>2..4</t>
  </si>
  <si>
    <t>Krabice protahovací KU68/2 - 1902</t>
  </si>
  <si>
    <t>-1598945717</t>
  </si>
  <si>
    <t>20..2</t>
  </si>
  <si>
    <t>Vratový šroub + matice + plochá podložka, NSMP 10x40</t>
  </si>
  <si>
    <t>-658460861</t>
  </si>
  <si>
    <t>21..2</t>
  </si>
  <si>
    <t>Matice šestihranná M 8</t>
  </si>
  <si>
    <t>-575084840</t>
  </si>
  <si>
    <t>22..3</t>
  </si>
  <si>
    <t>Podložka PD 8</t>
  </si>
  <si>
    <t>-600950937</t>
  </si>
  <si>
    <t>23..2</t>
  </si>
  <si>
    <t>Krabice pro HOP + vnitřní lišta</t>
  </si>
  <si>
    <t>-72479315</t>
  </si>
  <si>
    <t>24..2</t>
  </si>
  <si>
    <t>Krabice pospojování - uzemnění + svorkovnice</t>
  </si>
  <si>
    <t>1201290559</t>
  </si>
  <si>
    <t>25..2</t>
  </si>
  <si>
    <t>Svorka pospojovací BERNARD na uzemění potrubí</t>
  </si>
  <si>
    <t>-392423700</t>
  </si>
  <si>
    <t>26..2</t>
  </si>
  <si>
    <t>Páska Cu 20x500x0,5 mm</t>
  </si>
  <si>
    <t>1725594404</t>
  </si>
  <si>
    <t>3..3</t>
  </si>
  <si>
    <t>Krabice KR97/5</t>
  </si>
  <si>
    <t>1116547029</t>
  </si>
  <si>
    <t>4..3</t>
  </si>
  <si>
    <t>Krabice A8</t>
  </si>
  <si>
    <t>82375876</t>
  </si>
  <si>
    <t>5..4</t>
  </si>
  <si>
    <t>Svorka WAGO 273 - 101</t>
  </si>
  <si>
    <t>-831414803</t>
  </si>
  <si>
    <t>6..3</t>
  </si>
  <si>
    <t>Svorka WAGO 273 - 104</t>
  </si>
  <si>
    <t>318679342</t>
  </si>
  <si>
    <t>7..4</t>
  </si>
  <si>
    <t>Svorka WAGO 273 - 105</t>
  </si>
  <si>
    <t>1532964990</t>
  </si>
  <si>
    <t>8..6</t>
  </si>
  <si>
    <t>Trubka korugovaná ohebná - DN50</t>
  </si>
  <si>
    <t>-1390767464</t>
  </si>
  <si>
    <t>9..6</t>
  </si>
  <si>
    <t>Plastový parapetní žlab 170x70 mm</t>
  </si>
  <si>
    <t>236582806</t>
  </si>
  <si>
    <t>14.</t>
  </si>
  <si>
    <t>ROZVADĚČ DATOVÝ - RACK</t>
  </si>
  <si>
    <t>1..9</t>
  </si>
  <si>
    <t>Oceloplechový svařovaný datový rozvaděč RACK 19", stojanový, 45U/800x1000,</t>
  </si>
  <si>
    <t>1972018480</t>
  </si>
  <si>
    <t>P</t>
  </si>
  <si>
    <t>Poznámka k položce:_x000d_
rozměry 800x2080x1000 mm, prosklené dveře, šedý</t>
  </si>
  <si>
    <t>10..9</t>
  </si>
  <si>
    <t>Chladící jednotka 19" 1U 3 větráky s vestavěným termostatem</t>
  </si>
  <si>
    <t>1991415672</t>
  </si>
  <si>
    <t>11..9</t>
  </si>
  <si>
    <t>OJ-K Osvětlovací jed. zářivka, do stropu, do dna, na rám</t>
  </si>
  <si>
    <t>-1840435065</t>
  </si>
  <si>
    <t>12..9</t>
  </si>
  <si>
    <t>Vyvazovací plast. oko 80x80 mm pro vertikální vedení kab. - VO-P8-80/80</t>
  </si>
  <si>
    <t>1972229140</t>
  </si>
  <si>
    <t>13..6</t>
  </si>
  <si>
    <t>Ukládací police, 2U, h. 450mm, 30-60kg, RAL9005</t>
  </si>
  <si>
    <t>1326636354</t>
  </si>
  <si>
    <t>14..7</t>
  </si>
  <si>
    <t>Switch 48 portů 10/100 Mb/s Rackmount - 11193002</t>
  </si>
  <si>
    <t>1937796721</t>
  </si>
  <si>
    <t>15..7</t>
  </si>
  <si>
    <t>Kamerový server</t>
  </si>
  <si>
    <t>1354814644</t>
  </si>
  <si>
    <t>16..6</t>
  </si>
  <si>
    <t>Tel.ústředna pro 50-60 poboček</t>
  </si>
  <si>
    <t>1246568285</t>
  </si>
  <si>
    <t>2..5</t>
  </si>
  <si>
    <t>Prodlužka A-504 3m,6P, s přep.ochranou, 3m včetně montážní vany</t>
  </si>
  <si>
    <t>313119756</t>
  </si>
  <si>
    <t>3..4</t>
  </si>
  <si>
    <t>SM5 sada spoj.mat. M5-50ks,matice 50ks,šroubky 50ks,podl. 50ks</t>
  </si>
  <si>
    <t>-1369887937</t>
  </si>
  <si>
    <t>4..4</t>
  </si>
  <si>
    <t>Patch panel 24 x RJ45, CAT6e UTP černý 1U , vyvazovací lišta</t>
  </si>
  <si>
    <t>1873303297</t>
  </si>
  <si>
    <t>5..5</t>
  </si>
  <si>
    <t>ISDN panel 50 x RJ45 černý, 1U</t>
  </si>
  <si>
    <t>-1321784467</t>
  </si>
  <si>
    <t>6..4</t>
  </si>
  <si>
    <t>Optická vana bez čela,1U,s výsuvným šuplíkem</t>
  </si>
  <si>
    <t>183095782</t>
  </si>
  <si>
    <t>7..5</t>
  </si>
  <si>
    <t>Patch cord 50/125 µm duplex</t>
  </si>
  <si>
    <t>-2134369141</t>
  </si>
  <si>
    <t>8..7</t>
  </si>
  <si>
    <t>VP-01 Vyvaz.panel 1U,ocel</t>
  </si>
  <si>
    <t>1366987908</t>
  </si>
  <si>
    <t>9..7</t>
  </si>
  <si>
    <t>Patch kabel CAT6E UTP PVC 1m šedý non-snag-proof</t>
  </si>
  <si>
    <t>-1707608113</t>
  </si>
  <si>
    <t>15.</t>
  </si>
  <si>
    <t>ZÁLOŽNÍ ZDROJE - UPS</t>
  </si>
  <si>
    <t>1..10</t>
  </si>
  <si>
    <t>UPS pro server - 230V/2,2 kW/ 60 minut</t>
  </si>
  <si>
    <t>-2078477538</t>
  </si>
  <si>
    <t>2..6</t>
  </si>
  <si>
    <t>UPS pro klimu - 230V/3,5 kW/ 60 minut</t>
  </si>
  <si>
    <t>378402304</t>
  </si>
  <si>
    <t>3..5</t>
  </si>
  <si>
    <t>UPS pro výtah a požární zařízení - 400V/18,0 kW/ 45 minut</t>
  </si>
  <si>
    <t>-763180227</t>
  </si>
  <si>
    <t>16.</t>
  </si>
  <si>
    <t>KABELY, VODIČE</t>
  </si>
  <si>
    <t>1..11</t>
  </si>
  <si>
    <t>JYTY-O 2x1 mm2</t>
  </si>
  <si>
    <t>2059542641</t>
  </si>
  <si>
    <t>10..10</t>
  </si>
  <si>
    <t>CYKY-J 5x25 mm2</t>
  </si>
  <si>
    <t>-246830401</t>
  </si>
  <si>
    <t>11..10</t>
  </si>
  <si>
    <t>CYKY-J 5x35 mm2</t>
  </si>
  <si>
    <t>149047783</t>
  </si>
  <si>
    <t>12..10</t>
  </si>
  <si>
    <t>AYKY-J 3x120+70 mm2</t>
  </si>
  <si>
    <t>-1795265017</t>
  </si>
  <si>
    <t>13..7</t>
  </si>
  <si>
    <t>NHXH FE180/E60 O-2x1,5 mm2</t>
  </si>
  <si>
    <t>958672807</t>
  </si>
  <si>
    <t>14..8</t>
  </si>
  <si>
    <t>NHXH FE180/E60 J-5x1,5 mm2</t>
  </si>
  <si>
    <t>1671922889</t>
  </si>
  <si>
    <t>15..8</t>
  </si>
  <si>
    <t>NHXH FE180/E60 J-4x2,5 mm2</t>
  </si>
  <si>
    <t>1568126453</t>
  </si>
  <si>
    <t>16..7</t>
  </si>
  <si>
    <t>NHXH FE180/E60 J-5x6 mm2</t>
  </si>
  <si>
    <t>429197058</t>
  </si>
  <si>
    <t>17..4</t>
  </si>
  <si>
    <t>Vodič pospojování CY4 zž</t>
  </si>
  <si>
    <t>2054247306</t>
  </si>
  <si>
    <t>18..3</t>
  </si>
  <si>
    <t>Vodič pospojování CY6 zž</t>
  </si>
  <si>
    <t>-936264352</t>
  </si>
  <si>
    <t>19..3</t>
  </si>
  <si>
    <t>Vodič pospojování CYA10 zž</t>
  </si>
  <si>
    <t>1446884069</t>
  </si>
  <si>
    <t>2..7</t>
  </si>
  <si>
    <t>CYKY-O 3x1,5 mm2</t>
  </si>
  <si>
    <t>-1829772197</t>
  </si>
  <si>
    <t>20..3</t>
  </si>
  <si>
    <t>Vodič pospojování CYA16 zž</t>
  </si>
  <si>
    <t>-2034235101</t>
  </si>
  <si>
    <t>21..3</t>
  </si>
  <si>
    <t>Vodič pospojování CYA25 zž</t>
  </si>
  <si>
    <t>-1625784533</t>
  </si>
  <si>
    <t>22..4</t>
  </si>
  <si>
    <t>Vodič pospojování CYA50 zž</t>
  </si>
  <si>
    <t>-1231536366</t>
  </si>
  <si>
    <t>23..3</t>
  </si>
  <si>
    <t>Datový kabel UTP 4x2x0,5 CAT6E - nestíněný</t>
  </si>
  <si>
    <t>-679474117</t>
  </si>
  <si>
    <t>24..3</t>
  </si>
  <si>
    <t>Ukončení JYTY-O 2x1 mm2</t>
  </si>
  <si>
    <t>-1863022739</t>
  </si>
  <si>
    <t>25..3</t>
  </si>
  <si>
    <t>Ukončení CYKY-O 3x1,5 mm2</t>
  </si>
  <si>
    <t>-452412506</t>
  </si>
  <si>
    <t>26..3</t>
  </si>
  <si>
    <t>Ukončení CYKY-J 3x1,5 mm2</t>
  </si>
  <si>
    <t>-12909003</t>
  </si>
  <si>
    <t>27..2</t>
  </si>
  <si>
    <t>Ukončení CYKY-J 5x1,5 mm2</t>
  </si>
  <si>
    <t>1049893473</t>
  </si>
  <si>
    <t>28..2</t>
  </si>
  <si>
    <t>Ukončení CYKY-J 3x2,5 mm2</t>
  </si>
  <si>
    <t>-559947368</t>
  </si>
  <si>
    <t>29..2</t>
  </si>
  <si>
    <t>Ukončení CYKY-J 5x2,5 mm2</t>
  </si>
  <si>
    <t>728716053</t>
  </si>
  <si>
    <t>3..6</t>
  </si>
  <si>
    <t>CYKY-J 3x1,5 mm2</t>
  </si>
  <si>
    <t>-1225972104</t>
  </si>
  <si>
    <t>30..2</t>
  </si>
  <si>
    <t>Ukončení CYKY-J 5x6 mm2</t>
  </si>
  <si>
    <t>-1170196749</t>
  </si>
  <si>
    <t>31..1</t>
  </si>
  <si>
    <t>Ukončení CYKY-J 5x10 mm2</t>
  </si>
  <si>
    <t>1205159402</t>
  </si>
  <si>
    <t>32..1</t>
  </si>
  <si>
    <t>Ukončení CYKY-J 5x16 mm2</t>
  </si>
  <si>
    <t>1739863338</t>
  </si>
  <si>
    <t>33..1</t>
  </si>
  <si>
    <t>Ukončení CYKY-J 5x25 mm2</t>
  </si>
  <si>
    <t>422643290</t>
  </si>
  <si>
    <t>34..1</t>
  </si>
  <si>
    <t>2142393198</t>
  </si>
  <si>
    <t>35.</t>
  </si>
  <si>
    <t>Ukončení AYKY-J 3x120+70 mm2</t>
  </si>
  <si>
    <t>516216459</t>
  </si>
  <si>
    <t>36.</t>
  </si>
  <si>
    <t>Ukončení NHXH FE180/E60 O-2x1,5 mm2</t>
  </si>
  <si>
    <t>-689770162</t>
  </si>
  <si>
    <t>37.</t>
  </si>
  <si>
    <t>Ukončení NHXH FE180/E60 J-5x1,5 mm2</t>
  </si>
  <si>
    <t>-1955907826</t>
  </si>
  <si>
    <t>38.</t>
  </si>
  <si>
    <t>Ukončení NHXH FE180/E60 J-4x2,5 mm2</t>
  </si>
  <si>
    <t>-1581767175</t>
  </si>
  <si>
    <t>39.</t>
  </si>
  <si>
    <t>Ukončení NHXH FE180/E60 J-5x6 mm2</t>
  </si>
  <si>
    <t>1481883162</t>
  </si>
  <si>
    <t>4..5</t>
  </si>
  <si>
    <t>CYKY-J 5x1,5 mm2</t>
  </si>
  <si>
    <t>174467159</t>
  </si>
  <si>
    <t>40.</t>
  </si>
  <si>
    <t>Ukončení CY4 zž</t>
  </si>
  <si>
    <t>-531962932</t>
  </si>
  <si>
    <t>41.</t>
  </si>
  <si>
    <t>Ukončení CY6 zž</t>
  </si>
  <si>
    <t>247050788</t>
  </si>
  <si>
    <t>42.</t>
  </si>
  <si>
    <t>Ukončení CYA10 zž</t>
  </si>
  <si>
    <t>-108902621</t>
  </si>
  <si>
    <t>43.</t>
  </si>
  <si>
    <t>Ukončení CYA16 zž</t>
  </si>
  <si>
    <t>1612996018</t>
  </si>
  <si>
    <t>44.</t>
  </si>
  <si>
    <t>Ukončení CYA25 zž</t>
  </si>
  <si>
    <t>2014332891</t>
  </si>
  <si>
    <t>45.</t>
  </si>
  <si>
    <t>Ukončení CYA50 zž</t>
  </si>
  <si>
    <t>-156810635</t>
  </si>
  <si>
    <t>46.</t>
  </si>
  <si>
    <t>Ukončení datového kabelu UTP 4x2x0,5 CAT6E - nestíněný</t>
  </si>
  <si>
    <t>-1590404836</t>
  </si>
  <si>
    <t>5..6</t>
  </si>
  <si>
    <t>CYKY-J 3x2,5 mm2</t>
  </si>
  <si>
    <t>1683736027</t>
  </si>
  <si>
    <t>6..5</t>
  </si>
  <si>
    <t>CYKY-J 5x2,5 mm2</t>
  </si>
  <si>
    <t>-1052272364</t>
  </si>
  <si>
    <t>7..6</t>
  </si>
  <si>
    <t>CYKY-J 5x6 mm2</t>
  </si>
  <si>
    <t>1567452962</t>
  </si>
  <si>
    <t>8..8</t>
  </si>
  <si>
    <t>CYKY-J 5x10 mm2</t>
  </si>
  <si>
    <t>-453443721</t>
  </si>
  <si>
    <t>9..8</t>
  </si>
  <si>
    <t>CYKY-J 5x16 mm2</t>
  </si>
  <si>
    <t>1146293071</t>
  </si>
  <si>
    <t>17.</t>
  </si>
  <si>
    <t>UZEMNĚNÍ, BLESKOSVOD</t>
  </si>
  <si>
    <t>1..12</t>
  </si>
  <si>
    <t>Vodič zemnící AlMgSi - 8 mm2</t>
  </si>
  <si>
    <t>-1228034911</t>
  </si>
  <si>
    <t>10..11</t>
  </si>
  <si>
    <t>Jímací tyč l = 1,5 m</t>
  </si>
  <si>
    <t>728280816</t>
  </si>
  <si>
    <t>11..11</t>
  </si>
  <si>
    <t>Držák jímací tyče na trubku - DOHTK</t>
  </si>
  <si>
    <t>1297330990</t>
  </si>
  <si>
    <t>12..11</t>
  </si>
  <si>
    <t>Izolační tyč pro jímací tyče, l=430 mm - ITJc 43</t>
  </si>
  <si>
    <t>2097908340</t>
  </si>
  <si>
    <t>13..8</t>
  </si>
  <si>
    <t>"L" držák oddáleného bleskosvodu - DOHL</t>
  </si>
  <si>
    <t>915007584</t>
  </si>
  <si>
    <t>14..9</t>
  </si>
  <si>
    <t>Zemnící tyč ZT2,0 s připojovací svorkou</t>
  </si>
  <si>
    <t>664920556</t>
  </si>
  <si>
    <t>15..9</t>
  </si>
  <si>
    <t>Štítek označení svodu</t>
  </si>
  <si>
    <t>-523279937</t>
  </si>
  <si>
    <t>16..8</t>
  </si>
  <si>
    <t>Ochranná stříška 01 - OSH</t>
  </si>
  <si>
    <t>-1752620831</t>
  </si>
  <si>
    <t>17..5</t>
  </si>
  <si>
    <t>Ochranný úhelník délka 1500 mm - OÚ15</t>
  </si>
  <si>
    <t>-584140403</t>
  </si>
  <si>
    <t>18..4</t>
  </si>
  <si>
    <t>Držák ochranného úhelníku - DUDa</t>
  </si>
  <si>
    <t>-1039109999</t>
  </si>
  <si>
    <t>2..8</t>
  </si>
  <si>
    <t>Vodič zemnící FeZn 10 mm2</t>
  </si>
  <si>
    <t>383375529</t>
  </si>
  <si>
    <t>3..7</t>
  </si>
  <si>
    <t>Svorka spojovací - SS</t>
  </si>
  <si>
    <t>-301284530</t>
  </si>
  <si>
    <t>4..6</t>
  </si>
  <si>
    <t>Svorka křížová - SK</t>
  </si>
  <si>
    <t>718665069</t>
  </si>
  <si>
    <t>5..7</t>
  </si>
  <si>
    <t>Svorka připojovací - SP</t>
  </si>
  <si>
    <t>-1172492564</t>
  </si>
  <si>
    <t>6..6</t>
  </si>
  <si>
    <t>Svorka jímací tyče - SJ1</t>
  </si>
  <si>
    <t>-1238031055</t>
  </si>
  <si>
    <t>7..7</t>
  </si>
  <si>
    <t>Svorka zkušební - SZ</t>
  </si>
  <si>
    <t>1017422989</t>
  </si>
  <si>
    <t>8..9</t>
  </si>
  <si>
    <t>Podpěra vedení na hmoždinku - PV1h</t>
  </si>
  <si>
    <t>-952137743</t>
  </si>
  <si>
    <t>9..9</t>
  </si>
  <si>
    <t>Podpěra na ploché střechy - PV21c</t>
  </si>
  <si>
    <t>-296132745</t>
  </si>
  <si>
    <t>18.</t>
  </si>
  <si>
    <t>PRŮRAZY, NIKY, DRÁŽKY, ZEDNICKÉ PRÁCE, UCPÁVKY</t>
  </si>
  <si>
    <t>1..13</t>
  </si>
  <si>
    <t>Požární ucpávka průrazu stěny</t>
  </si>
  <si>
    <t>487277089</t>
  </si>
  <si>
    <t>10..12</t>
  </si>
  <si>
    <t>Vysekání rýh v cihelných zdech do hloubky 3 cm, šířka do 10 cm</t>
  </si>
  <si>
    <t>2006474722</t>
  </si>
  <si>
    <t>11..12</t>
  </si>
  <si>
    <t>Vysekání rýh v cihelných zdech do hloubky 5 cm, šířka do 5 cm</t>
  </si>
  <si>
    <t>156811189</t>
  </si>
  <si>
    <t>12..12</t>
  </si>
  <si>
    <t>Vysekání rýh v cihelných zdech do hloubky 5 cm, šířka do 7 cm</t>
  </si>
  <si>
    <t>-2086442196</t>
  </si>
  <si>
    <t>13..9</t>
  </si>
  <si>
    <t>Vysekání rýh v cihelných zdech do hloubky 5 cm, šířka do 10 cm</t>
  </si>
  <si>
    <t>-617497802</t>
  </si>
  <si>
    <t>14..10</t>
  </si>
  <si>
    <t>Vysekání rýh v cihelných zdech do hloubky 5 cm, šířka do 15 cm</t>
  </si>
  <si>
    <t>671817490</t>
  </si>
  <si>
    <t>15..10</t>
  </si>
  <si>
    <t>Vysekání rýh v cihelných zdech do hloubky 7 cm, šířka do 7 cm</t>
  </si>
  <si>
    <t>417256409</t>
  </si>
  <si>
    <t>16..9</t>
  </si>
  <si>
    <t>Vysekání rýh v cihelných zdech do hloubky 7 cm, šířka do 15 cm</t>
  </si>
  <si>
    <t>-1940871122</t>
  </si>
  <si>
    <t>2..9</t>
  </si>
  <si>
    <t>Vybourání otvoru ve zdivu plochy 0,09 m2 do 15 cm</t>
  </si>
  <si>
    <t>-1227815516</t>
  </si>
  <si>
    <t>3..8</t>
  </si>
  <si>
    <t>Vybourání otvoru ve zdivu plochy 0,09 m2 do 30 cm</t>
  </si>
  <si>
    <t>1965462168</t>
  </si>
  <si>
    <t>4..7</t>
  </si>
  <si>
    <t>Vybourání otvoru ve zdivu plochy 0,09 m2 do 45 cm</t>
  </si>
  <si>
    <t>1450486859</t>
  </si>
  <si>
    <t>5..8</t>
  </si>
  <si>
    <t>Vysekání kapes do cihel 7x7x5 cm</t>
  </si>
  <si>
    <t>27015150</t>
  </si>
  <si>
    <t>6..7</t>
  </si>
  <si>
    <t>Vysekání kapes do cihel 10x10x8 cm</t>
  </si>
  <si>
    <t>1666358032</t>
  </si>
  <si>
    <t>7..8</t>
  </si>
  <si>
    <t>Vysekání rýh v cihelných zdech do hloubky 3 cm, šířka do 3 cm</t>
  </si>
  <si>
    <t>-542217710</t>
  </si>
  <si>
    <t>8..10</t>
  </si>
  <si>
    <t>Vysekání rýh v cihelných zdech do hloubky 3 cm, šířka do 5 cm</t>
  </si>
  <si>
    <t>1941815317</t>
  </si>
  <si>
    <t>9..10</t>
  </si>
  <si>
    <t>Vysekání rýh v cihelných zdech do hloubky 3 cm, šířka do 7 cm</t>
  </si>
  <si>
    <t>647920640</t>
  </si>
  <si>
    <t>19.</t>
  </si>
  <si>
    <t>ZEMNÍ PRÁCE</t>
  </si>
  <si>
    <t>1..14</t>
  </si>
  <si>
    <t>Výkop o rozměru 350 x 800 mm v zemině tř.4</t>
  </si>
  <si>
    <t>1611168931</t>
  </si>
  <si>
    <t>2..10</t>
  </si>
  <si>
    <t>Zpětný zához výkopu o rozměru 350 x 800 mm v zemině tř.4</t>
  </si>
  <si>
    <t>-677609438</t>
  </si>
  <si>
    <t>3..9</t>
  </si>
  <si>
    <t>Výstražná fólie šířka 35 cm - červená, elektro</t>
  </si>
  <si>
    <t>674479129</t>
  </si>
  <si>
    <t>4..8</t>
  </si>
  <si>
    <t>Písek kopaný jemný</t>
  </si>
  <si>
    <t>-157696373</t>
  </si>
  <si>
    <t>ROZVADĚČ R1</t>
  </si>
  <si>
    <t>1..21</t>
  </si>
  <si>
    <t>Domovní plastový rozvaděč, 4/96, plechové dveře, pod omítku,pod omítku, roz. 588x770x127 mm, 96 (4x24) modulů, IP30, bílý</t>
  </si>
  <si>
    <t>1470460529</t>
  </si>
  <si>
    <t>10..1</t>
  </si>
  <si>
    <t>-749510056</t>
  </si>
  <si>
    <t>11..1</t>
  </si>
  <si>
    <t>Jistič jednofázový 16B/1, 10kA</t>
  </si>
  <si>
    <t>295367147</t>
  </si>
  <si>
    <t>12..1</t>
  </si>
  <si>
    <t>Proudový chránič 10B/1N/030, 10A, In=0,03A, 10 kA</t>
  </si>
  <si>
    <t>11918444</t>
  </si>
  <si>
    <t>13..1</t>
  </si>
  <si>
    <t>Proudový chránič 40/4/030, 40A, In=0,03A, 10 kA</t>
  </si>
  <si>
    <t>-1201459539</t>
  </si>
  <si>
    <t>14..1</t>
  </si>
  <si>
    <t>Impulsní relé, 16-001-A230, 230V/16A</t>
  </si>
  <si>
    <t>835685150</t>
  </si>
  <si>
    <t>15..1</t>
  </si>
  <si>
    <t>Nalepovací štítek - "Pozor, elektrické zařízení"</t>
  </si>
  <si>
    <t>-2108992511</t>
  </si>
  <si>
    <t>16..1</t>
  </si>
  <si>
    <t>Nalepovací štítek - "Nehasit vodou"</t>
  </si>
  <si>
    <t>-1002908178</t>
  </si>
  <si>
    <t>2..2</t>
  </si>
  <si>
    <t>Izolovaná sběrnice do 16A - 3f</t>
  </si>
  <si>
    <t>785523719</t>
  </si>
  <si>
    <t>1950151232</t>
  </si>
  <si>
    <t>-1899815938</t>
  </si>
  <si>
    <t>-2129932090</t>
  </si>
  <si>
    <t>-281764511</t>
  </si>
  <si>
    <t>7..1</t>
  </si>
  <si>
    <t>Jistič jednofázový 4B/1, 10kA</t>
  </si>
  <si>
    <t>-1562582397</t>
  </si>
  <si>
    <t>8..1</t>
  </si>
  <si>
    <t>656400000</t>
  </si>
  <si>
    <t>9..1</t>
  </si>
  <si>
    <t>Jistič jednofázový 10B/1, 10kA</t>
  </si>
  <si>
    <t>150582141</t>
  </si>
  <si>
    <t>3.</t>
  </si>
  <si>
    <t>ROZVADĚČ R1.1</t>
  </si>
  <si>
    <t>1..22</t>
  </si>
  <si>
    <t>923229825</t>
  </si>
  <si>
    <t>10..2</t>
  </si>
  <si>
    <t>-764908225</t>
  </si>
  <si>
    <t>11..2</t>
  </si>
  <si>
    <t>Řídící jednotka osvětlení - 64 adres</t>
  </si>
  <si>
    <t>-478731142</t>
  </si>
  <si>
    <t>12..2</t>
  </si>
  <si>
    <t>947802956</t>
  </si>
  <si>
    <t>13..2</t>
  </si>
  <si>
    <t>-1361534231</t>
  </si>
  <si>
    <t>14..2</t>
  </si>
  <si>
    <t>1049355128</t>
  </si>
  <si>
    <t>1088972597</t>
  </si>
  <si>
    <t>546056923</t>
  </si>
  <si>
    <t>219</t>
  </si>
  <si>
    <t>-916795</t>
  </si>
  <si>
    <t>542056752</t>
  </si>
  <si>
    <t>221</t>
  </si>
  <si>
    <t>-396073494</t>
  </si>
  <si>
    <t>19943308</t>
  </si>
  <si>
    <t>223</t>
  </si>
  <si>
    <t>1752769234</t>
  </si>
  <si>
    <t>1572913432</t>
  </si>
  <si>
    <t>4.</t>
  </si>
  <si>
    <t>ROZVADĚČ R2</t>
  </si>
  <si>
    <t>225</t>
  </si>
  <si>
    <t>1..3</t>
  </si>
  <si>
    <t>Domovní plastový rozvaděč, 3/72, plechové dveře, pod omítku,pod omítku, roz. 588x570x127 mm, 72 (3x24) modulů, IP30, bílý</t>
  </si>
  <si>
    <t>220648738</t>
  </si>
  <si>
    <t>10..3</t>
  </si>
  <si>
    <t>905228098</t>
  </si>
  <si>
    <t>227</t>
  </si>
  <si>
    <t>11..3</t>
  </si>
  <si>
    <t>-1619232762</t>
  </si>
  <si>
    <t>12..3</t>
  </si>
  <si>
    <t>339505285</t>
  </si>
  <si>
    <t>229</t>
  </si>
  <si>
    <t>-517043787</t>
  </si>
  <si>
    <t>-848908629</t>
  </si>
  <si>
    <t>231</t>
  </si>
  <si>
    <t>-526125317</t>
  </si>
  <si>
    <t>-1601031185</t>
  </si>
  <si>
    <t>233</t>
  </si>
  <si>
    <t>1702126566</t>
  </si>
  <si>
    <t>-1676535113</t>
  </si>
  <si>
    <t>235</t>
  </si>
  <si>
    <t>8..2</t>
  </si>
  <si>
    <t>-1378998314</t>
  </si>
  <si>
    <t>9..2</t>
  </si>
  <si>
    <t>-1585267024</t>
  </si>
  <si>
    <t>5.</t>
  </si>
  <si>
    <t>ROZVADĚČ R2.1</t>
  </si>
  <si>
    <t>237</t>
  </si>
  <si>
    <t>1..41</t>
  </si>
  <si>
    <t>Rozvodnice plastová s vyšším krytím, 3/54, průhledná dvířka, na povrch,roz. 418x586x148 mm, 54 (3x18) modulů, IP30, bílý</t>
  </si>
  <si>
    <t>-2104581670</t>
  </si>
  <si>
    <t>-823346939</t>
  </si>
  <si>
    <t>239</t>
  </si>
  <si>
    <t>-1428436945</t>
  </si>
  <si>
    <t>-912656746</t>
  </si>
  <si>
    <t>241</t>
  </si>
  <si>
    <t>-1770623450</t>
  </si>
  <si>
    <t>-1936302462</t>
  </si>
  <si>
    <t>243</t>
  </si>
  <si>
    <t>-1829268863</t>
  </si>
  <si>
    <t>-1013802210</t>
  </si>
  <si>
    <t>245</t>
  </si>
  <si>
    <t>8..3</t>
  </si>
  <si>
    <t>1212966927</t>
  </si>
  <si>
    <t>9..3</t>
  </si>
  <si>
    <t>Jistič jednofázový 16C/1, 10kA</t>
  </si>
  <si>
    <t>-862143186</t>
  </si>
  <si>
    <t>6.</t>
  </si>
  <si>
    <t>ROZVADĚČ R3</t>
  </si>
  <si>
    <t>247</t>
  </si>
  <si>
    <t>1..23</t>
  </si>
  <si>
    <t>-2073014087</t>
  </si>
  <si>
    <t>-1726291294</t>
  </si>
  <si>
    <t>249</t>
  </si>
  <si>
    <t>-1961478264</t>
  </si>
  <si>
    <t>-1563217854</t>
  </si>
  <si>
    <t>251</t>
  </si>
  <si>
    <t>-545523971</t>
  </si>
  <si>
    <t>-82458128</t>
  </si>
  <si>
    <t>253</t>
  </si>
  <si>
    <t>648842009</t>
  </si>
  <si>
    <t>1157436268</t>
  </si>
  <si>
    <t>255</t>
  </si>
  <si>
    <t>-1575355678</t>
  </si>
  <si>
    <t>1542807522</t>
  </si>
  <si>
    <t>257</t>
  </si>
  <si>
    <t>-1619538620</t>
  </si>
  <si>
    <t>870106727</t>
  </si>
  <si>
    <t>259</t>
  </si>
  <si>
    <t>-1655045714</t>
  </si>
  <si>
    <t>-1009150058</t>
  </si>
  <si>
    <t>261</t>
  </si>
  <si>
    <t>416627851</t>
  </si>
  <si>
    <t>44318257</t>
  </si>
  <si>
    <t>7.</t>
  </si>
  <si>
    <t>ROZVADĚČ R4</t>
  </si>
  <si>
    <t>263</t>
  </si>
  <si>
    <t>1..2</t>
  </si>
  <si>
    <t>2071236095</t>
  </si>
  <si>
    <t>985967060</t>
  </si>
  <si>
    <t>265</t>
  </si>
  <si>
    <t>-514480174</t>
  </si>
  <si>
    <t>1768581447</t>
  </si>
  <si>
    <t>267</t>
  </si>
  <si>
    <t>143201515</t>
  </si>
  <si>
    <t>-1173923655</t>
  </si>
  <si>
    <t>269</t>
  </si>
  <si>
    <t>-1339729138</t>
  </si>
  <si>
    <t>1134888461</t>
  </si>
  <si>
    <t>271</t>
  </si>
  <si>
    <t>-1960064156</t>
  </si>
  <si>
    <t>1150531704</t>
  </si>
  <si>
    <t>273</t>
  </si>
  <si>
    <t>-61633990</t>
  </si>
  <si>
    <t>1531095448</t>
  </si>
  <si>
    <t>275</t>
  </si>
  <si>
    <t>-1957544757</t>
  </si>
  <si>
    <t>739252047</t>
  </si>
  <si>
    <t>277</t>
  </si>
  <si>
    <t>-669893606</t>
  </si>
  <si>
    <t>105999247</t>
  </si>
  <si>
    <t>8.</t>
  </si>
  <si>
    <t>ROZVADĚČ R-VZT-1</t>
  </si>
  <si>
    <t>279</t>
  </si>
  <si>
    <t>1..4</t>
  </si>
  <si>
    <t>Rozvodnice plastová s vyšším krytím, 3/54, průhledná dvířka, na povrch,roz. 418x586x148 mm, 54 (3x18) modulů, IP65, bílá</t>
  </si>
  <si>
    <t>-360339579</t>
  </si>
  <si>
    <t>10..4</t>
  </si>
  <si>
    <t>Jistič třífázový 16B/3, 10kA</t>
  </si>
  <si>
    <t>1180049673</t>
  </si>
  <si>
    <t>281</t>
  </si>
  <si>
    <t>11..4</t>
  </si>
  <si>
    <t>Jistič třífázový 25B/3, 10kA</t>
  </si>
  <si>
    <t>668107655</t>
  </si>
  <si>
    <t>12..4</t>
  </si>
  <si>
    <t>Jistič třífázový 32B/3, 10kA</t>
  </si>
  <si>
    <t>1900468369</t>
  </si>
  <si>
    <t>283</t>
  </si>
  <si>
    <t>-1533924659</t>
  </si>
  <si>
    <t>14..3</t>
  </si>
  <si>
    <t>-2001009793</t>
  </si>
  <si>
    <t>285</t>
  </si>
  <si>
    <t>15..2</t>
  </si>
  <si>
    <t>-1242430996</t>
  </si>
  <si>
    <t>704582389</t>
  </si>
  <si>
    <t>287</t>
  </si>
  <si>
    <t>-1348127085</t>
  </si>
  <si>
    <t>531471825</t>
  </si>
  <si>
    <t>289</t>
  </si>
  <si>
    <t>-1672782418</t>
  </si>
  <si>
    <t>-1708451989</t>
  </si>
  <si>
    <t>291</t>
  </si>
  <si>
    <t>-687283315</t>
  </si>
  <si>
    <t>906881444</t>
  </si>
  <si>
    <t>9.</t>
  </si>
  <si>
    <t>ROZVADĚČ R-VZT-2</t>
  </si>
  <si>
    <t>293</t>
  </si>
  <si>
    <t>1..5</t>
  </si>
  <si>
    <t>Rozvodnice oceloplechová s vyšším krytím, 65/150, plechové dveře, na povrch,roz. 500x600x150 mm, cca 80 modulů (4x20) modulů, IP55, šedá + doplňky</t>
  </si>
  <si>
    <t>587227249</t>
  </si>
  <si>
    <t>10..5</t>
  </si>
  <si>
    <t>Jistič třífázový 10C/3, 10kA</t>
  </si>
  <si>
    <t>1721643010</t>
  </si>
  <si>
    <t>295</t>
  </si>
  <si>
    <t>11..5</t>
  </si>
  <si>
    <t>Jistič třífázový 16C/3, 10kA</t>
  </si>
  <si>
    <t>-72842663</t>
  </si>
  <si>
    <t>12..5</t>
  </si>
  <si>
    <t>966334682</t>
  </si>
  <si>
    <t>297</t>
  </si>
  <si>
    <t>13..3</t>
  </si>
  <si>
    <t>Jistič třífázový 32C/3, 10kA</t>
  </si>
  <si>
    <t>858048514</t>
  </si>
  <si>
    <t>14..4</t>
  </si>
  <si>
    <t>Jistič třífázový 40C/3, 10kA</t>
  </si>
  <si>
    <t>-528436149</t>
  </si>
  <si>
    <t>299</t>
  </si>
  <si>
    <t>15..3</t>
  </si>
  <si>
    <t>629473707</t>
  </si>
  <si>
    <t>16..2</t>
  </si>
  <si>
    <t>Termostat na DIN lištu pro vyhřívání svodů, -10/+10°C</t>
  </si>
  <si>
    <t>1374096477</t>
  </si>
  <si>
    <t>301</t>
  </si>
  <si>
    <t>-1416304213</t>
  </si>
  <si>
    <t>-840916798</t>
  </si>
  <si>
    <t>303</t>
  </si>
  <si>
    <t>5..2</t>
  </si>
  <si>
    <t>Vypínač modulový 100/3 - 100A/10kA</t>
  </si>
  <si>
    <t>-1248757732</t>
  </si>
  <si>
    <t>760608441</t>
  </si>
  <si>
    <t>305</t>
  </si>
  <si>
    <t>-1227647064</t>
  </si>
  <si>
    <t>863207539</t>
  </si>
  <si>
    <t>307</t>
  </si>
  <si>
    <t>286404235</t>
  </si>
  <si>
    <t>D1</t>
  </si>
  <si>
    <t>ROZVADĚČ HR</t>
  </si>
  <si>
    <t>1..1</t>
  </si>
  <si>
    <t>Oceloplechový skříňový rozvaděč v typové řadě do 250A dle rozměrů (600+800)x2000x400 mm (2 pole), IP40/20, včetně Cu sběrnic L1,L2,L3 + N+PE</t>
  </si>
  <si>
    <t>1097138587</t>
  </si>
  <si>
    <t>309</t>
  </si>
  <si>
    <t>Tlačítkový ovladač panelový, hřib, rudý, Z+V kontakt</t>
  </si>
  <si>
    <t>1152419191</t>
  </si>
  <si>
    <t>487504352</t>
  </si>
  <si>
    <t>311</t>
  </si>
  <si>
    <t>Svodič přepětí kombinovaný, typ B, 25 kA, MZS, TN-C (3L) - 3 modulový</t>
  </si>
  <si>
    <t>1229194098</t>
  </si>
  <si>
    <t>Pojistkový odpojovač modulový, velikost 10-1</t>
  </si>
  <si>
    <t>-193092723</t>
  </si>
  <si>
    <t>313</t>
  </si>
  <si>
    <t>Pojistkový odpojovač modulový, velikost 10-3</t>
  </si>
  <si>
    <t>924032250</t>
  </si>
  <si>
    <t>Pojistkový odpojovač řadový, velikost 000-160A</t>
  </si>
  <si>
    <t>1210546414</t>
  </si>
  <si>
    <t>315</t>
  </si>
  <si>
    <t>Pojistka válcová, velikost 10-4A gG</t>
  </si>
  <si>
    <t>-1484178744</t>
  </si>
  <si>
    <t>Pojistka válcová, velikost 10-6A gG</t>
  </si>
  <si>
    <t>-20529574</t>
  </si>
  <si>
    <t>317</t>
  </si>
  <si>
    <t>Pojistka nožová, velikost 000-25A gG</t>
  </si>
  <si>
    <t>1462971023</t>
  </si>
  <si>
    <t>Pojistka nožová, velikost 000-32A gG</t>
  </si>
  <si>
    <t>-1661326858</t>
  </si>
  <si>
    <t>319</t>
  </si>
  <si>
    <t>2..1</t>
  </si>
  <si>
    <t>Výkonový jistič 3f-250A, 36kA - spínací blok</t>
  </si>
  <si>
    <t>-557282819</t>
  </si>
  <si>
    <t>20.</t>
  </si>
  <si>
    <t>Pojistka nožová, velikost 000-40A gG</t>
  </si>
  <si>
    <t>343713035</t>
  </si>
  <si>
    <t>321</t>
  </si>
  <si>
    <t>21.</t>
  </si>
  <si>
    <t>Pojistka nožová, velikost 000-63A gG</t>
  </si>
  <si>
    <t>28572834</t>
  </si>
  <si>
    <t>22.</t>
  </si>
  <si>
    <t>Pojistka nožová, velikost 000-80A gG</t>
  </si>
  <si>
    <t>-1572568986</t>
  </si>
  <si>
    <t>323</t>
  </si>
  <si>
    <t>23.</t>
  </si>
  <si>
    <t>Pojistka nožová, velikost 000-100A gG</t>
  </si>
  <si>
    <t>-296224347</t>
  </si>
  <si>
    <t>24.</t>
  </si>
  <si>
    <t>Průchodka kabelová, plast, vel. 25 mm</t>
  </si>
  <si>
    <t>-1011489908</t>
  </si>
  <si>
    <t>325</t>
  </si>
  <si>
    <t>25.</t>
  </si>
  <si>
    <t>Průchodka kabelová, plast, vel. 32 mm</t>
  </si>
  <si>
    <t>-565686686</t>
  </si>
  <si>
    <t>26.</t>
  </si>
  <si>
    <t>Průchodka kabelová, plast, vel. 40 mm</t>
  </si>
  <si>
    <t>1631781594</t>
  </si>
  <si>
    <t>327</t>
  </si>
  <si>
    <t>27.</t>
  </si>
  <si>
    <t>Izolovaný měděný vodič CYA 35 mm2 - černý</t>
  </si>
  <si>
    <t>1394193483</t>
  </si>
  <si>
    <t>28.</t>
  </si>
  <si>
    <t>Kabelové oko lisovací 35/M8</t>
  </si>
  <si>
    <t>-1399486480</t>
  </si>
  <si>
    <t>329</t>
  </si>
  <si>
    <t>29.</t>
  </si>
  <si>
    <t>-347905370</t>
  </si>
  <si>
    <t>Napěťová spoušť X230, 230V/AC</t>
  </si>
  <si>
    <t>1109122304</t>
  </si>
  <si>
    <t>331</t>
  </si>
  <si>
    <t>30.</t>
  </si>
  <si>
    <t>-1774551761</t>
  </si>
  <si>
    <t>Nadproudová spoušť 0250-DTV3</t>
  </si>
  <si>
    <t>2041273483</t>
  </si>
  <si>
    <t>333</t>
  </si>
  <si>
    <t>Blok odpínače 0250-V001</t>
  </si>
  <si>
    <t>-1792760271</t>
  </si>
  <si>
    <t>Připojovací sada pro CU sběrnice 30x10 mm</t>
  </si>
  <si>
    <t>-270741423</t>
  </si>
  <si>
    <t>335</t>
  </si>
  <si>
    <t>Připojovací sada do Cu/Al kabely 25-150 mm2</t>
  </si>
  <si>
    <t>958249861</t>
  </si>
  <si>
    <t>Digitální elektroměr nepřímého měření na DIN lištu,3x230/400V, 250/5A, rozhraní M-bus</t>
  </si>
  <si>
    <t>-345668819</t>
  </si>
  <si>
    <t>337</t>
  </si>
  <si>
    <t>Měřící transformátor proudu, 2.1, 250/5A, 10 VA, TP 0,5</t>
  </si>
  <si>
    <t>1812625289</t>
  </si>
  <si>
    <t>14.b</t>
  </si>
  <si>
    <t>SLABOPROUD - PŘÍSTROJE, ZAŘÍZENÍ A DOPLŇUJÍCÍ POLOŽKY</t>
  </si>
  <si>
    <t>-1325644383</t>
  </si>
  <si>
    <t>339</t>
  </si>
  <si>
    <t>1415762662</t>
  </si>
  <si>
    <t xml:space="preserve">Patch cord 9/125 µm SM duplex, konektory E2000/APC </t>
  </si>
  <si>
    <t>1773273718</t>
  </si>
  <si>
    <t>341</t>
  </si>
  <si>
    <t>Optická spojka SP-E2-01 - E2000/APC, simplex SM (pro police)</t>
  </si>
  <si>
    <t>-1980900097</t>
  </si>
  <si>
    <t xml:space="preserve">Ochrana svárů optických vláken </t>
  </si>
  <si>
    <t>-1774245185</t>
  </si>
  <si>
    <t>343</t>
  </si>
  <si>
    <t xml:space="preserve">Provedení svaru optického kabelu </t>
  </si>
  <si>
    <t>19464748</t>
  </si>
  <si>
    <t>1381616597</t>
  </si>
  <si>
    <t>345</t>
  </si>
  <si>
    <t>Zpracování měřícího protokolu na dopojení metalické kabeláže na ISDN PP</t>
  </si>
  <si>
    <t>-1932913052</t>
  </si>
  <si>
    <t>Uživatelská karta pro rozšíření portů telefonní ústředny ( budova ZZ)</t>
  </si>
  <si>
    <t>360540896</t>
  </si>
  <si>
    <t>347</t>
  </si>
  <si>
    <t>Licence pro uživatelské porty telefonní ústředny (budova ZZ)</t>
  </si>
  <si>
    <t>-84313704</t>
  </si>
  <si>
    <t>WIFI - AP, včetně držáku, kapacitní a firewallové licence</t>
  </si>
  <si>
    <t>-1072345874</t>
  </si>
  <si>
    <t>349</t>
  </si>
  <si>
    <t xml:space="preserve">IP kamera PoE </t>
  </si>
  <si>
    <t>851673486</t>
  </si>
  <si>
    <t>SM patchcord LC-LC duplex</t>
  </si>
  <si>
    <t>-1072914699</t>
  </si>
  <si>
    <t>351</t>
  </si>
  <si>
    <t>SM patchcord LC-E2000/APC duplex</t>
  </si>
  <si>
    <t>-398771504</t>
  </si>
  <si>
    <t>SFP+ optický modul LR single mode duplex LC</t>
  </si>
  <si>
    <t>413600318</t>
  </si>
  <si>
    <t>353</t>
  </si>
  <si>
    <t>Optická kazeta KO3 pro 12 až 24 svarů, černá, 180x130x8 mm - ochrana optických vláken</t>
  </si>
  <si>
    <t>-477266334</t>
  </si>
  <si>
    <t>Optická kazeta pro optické spojky E2000/APC (budova ZZ)</t>
  </si>
  <si>
    <t>-491972786</t>
  </si>
  <si>
    <t>355</t>
  </si>
  <si>
    <t>ISDN panel 50 x RJ45 černý, 1U (budova ZZ)</t>
  </si>
  <si>
    <t>395118212</t>
  </si>
  <si>
    <t>Patch cord 9/125 µm SM duplex, konektory E2000/APC (budova ZZ)</t>
  </si>
  <si>
    <t>1209789495</t>
  </si>
  <si>
    <t>X.</t>
  </si>
  <si>
    <t>REVIZE</t>
  </si>
  <si>
    <t>357</t>
  </si>
  <si>
    <t>1..15</t>
  </si>
  <si>
    <t>Revize elektroinstalace</t>
  </si>
  <si>
    <t>378339008</t>
  </si>
  <si>
    <t>2..11</t>
  </si>
  <si>
    <t>Revize hromosvodu</t>
  </si>
  <si>
    <t>758832338</t>
  </si>
  <si>
    <t>359</t>
  </si>
  <si>
    <t>Vedlejší rozpočtové náklady, doprava, podružný materiál</t>
  </si>
  <si>
    <t>-886910881</t>
  </si>
  <si>
    <t>OST02</t>
  </si>
  <si>
    <t>HZS</t>
  </si>
  <si>
    <t>-1467185258</t>
  </si>
  <si>
    <t>014 - Vzduchotechnika</t>
  </si>
  <si>
    <t>1 - Větrání kanceláří - m.č.4.19, 4.20 - VZT-1</t>
  </si>
  <si>
    <t>2 - Větrání místností v 1.NP, 3.NP a 4.NP - VZT - 2</t>
  </si>
  <si>
    <t>4 - Větrání technického podlaží - VZT-4</t>
  </si>
  <si>
    <t xml:space="preserve">5 - Větrání CHÚC B a evakuačního výtahu </t>
  </si>
  <si>
    <t>6 - Ochlazování místností - VRV_CH1, CH2, CH3</t>
  </si>
  <si>
    <t>7 - Zdroj chladu pro vzduchotechnické jednotky VZT-1,2_CH4</t>
  </si>
  <si>
    <t>9 - Chlazení místnosti 2.10 (RACK)_CH6</t>
  </si>
  <si>
    <t>10 - Nehmotné dodávky</t>
  </si>
  <si>
    <t>Větrání kanceláří - m.č.4.19, 4.20 - VZT-1</t>
  </si>
  <si>
    <t>Pol121</t>
  </si>
  <si>
    <t>VZT jednotka s rekuperací tepla, pro přívod a odvod vzduchu, průtok vzduchu 400 m³/h, externí tlak 250 Pa, instalace do venkovního prostředí, hmotnost jednotky 922 kg, v sestavě: 1x protidešťová žaluzie, 1x výfukový nástavec, 2x pružná manžeta, 2x klapka, filtr F7, filtr M5, 2x tlumič hluku, rekuperátor s obtokovou klapkou, ventilátor přívod, přímý chladič (chladivo R-410 A, výkon 3,5 kW), odvodní ventilátor, externí elektrický ohřívač pro montáž do potrubí (max. topný výkon 3 kW, U=3x400 V, 2x souprava pro odvod kondenzátu, měření a regulace, regulační prvky</t>
  </si>
  <si>
    <t>75161-1115</t>
  </si>
  <si>
    <t>Montáž vzt jednotky s výměnou vzduchu do 1000 m3/h</t>
  </si>
  <si>
    <t>24102-1100</t>
  </si>
  <si>
    <t>Manipulace s výrobky a zařízením pomocí montážních mechanizmů -autojeřábu s osádkou</t>
  </si>
  <si>
    <t>71319-1100R00</t>
  </si>
  <si>
    <t>Položení pryžového pásu tl.8 mm pro podložení vzt jednotky (materiál v ceně)</t>
  </si>
  <si>
    <t>m²</t>
  </si>
  <si>
    <t>Pol122</t>
  </si>
  <si>
    <t>Atypická stříška pro ochranu proti dešti elektrického ohřívače (na střeše) - v ceně náklady na zhotovení a montáž</t>
  </si>
  <si>
    <t>Pol123</t>
  </si>
  <si>
    <t>Obloukový tlumič do čtyřhranného potrubí s jednou kulisou š.400 mm a potrubím 500x300, x=450,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</si>
  <si>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Pol124</t>
  </si>
  <si>
    <t>Obloukový tlumič do čtyřhranného potrubí s jednou kulisou š.400 mm a potrubím 500x300,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</si>
  <si>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75134-4122</t>
  </si>
  <si>
    <t>Montáž tlumiče hluku do čtyřhranného potrubí, průřezu do 0,30 m2</t>
  </si>
  <si>
    <t>Pol125</t>
  </si>
  <si>
    <t>Talířový ventil ø 160 s kruhovou čelní deskou z tvrzeného skla matné barvy white pure RAL 9003M + tělo ventilu ø 160 RAL 9010 + montážní upevňovací rámeček</t>
  </si>
  <si>
    <t>Pol126</t>
  </si>
  <si>
    <t>Tepelně a hlukově izolovaná ohebná hliníková hadice ø160 s mikroperforací, minerální vata tl.25 mm, vnější vrstva laminátová fólie</t>
  </si>
  <si>
    <t>75132-2012</t>
  </si>
  <si>
    <t>Montáž talířových ventilů, průměru do 200 mm</t>
  </si>
  <si>
    <t>75153-7112</t>
  </si>
  <si>
    <t>Montáž kruhového potrubí ohebného izolovaného minerální vatou, průměru do 200 mm</t>
  </si>
  <si>
    <t>Pol127</t>
  </si>
  <si>
    <t>Rychloupevňovací páska se sponou, průměr 215 mm</t>
  </si>
  <si>
    <t>Pol128</t>
  </si>
  <si>
    <t>Talířový ventil ø 125 s kruhovou čelní deskou z tvrzeného skla matné barvy white pure RAL 9003M + tělo ventilu ø 125 RAL 9010 + montážní upevňovací rámeček</t>
  </si>
  <si>
    <t>Pol129</t>
  </si>
  <si>
    <t>Tepelně a hlukově izolovaná ohebná hliníková hadice ø125 s mikroperforací, minerální vata tl.25 mm, vnější vrstva laminátová fólie</t>
  </si>
  <si>
    <t>Pol130</t>
  </si>
  <si>
    <t>Rychloupevňovací páska se sponou, průměr 165 mm</t>
  </si>
  <si>
    <t>Pol131</t>
  </si>
  <si>
    <t>Předizolované kruhové vzduchotechnické potrubí a tvarovky, vnitřní a vnější plášť z pozink. plechu, tl. Izolace 50 mm (lamelový skružovatelný pás z kamenné vlny): Trouba kruhová, vnitřní průměr 200, l=3 m</t>
  </si>
  <si>
    <t>Pol132</t>
  </si>
  <si>
    <t>Trouba kruhová, vnitřní průměr 160, l=3 m</t>
  </si>
  <si>
    <t>Pol133</t>
  </si>
  <si>
    <t>Trouba kruhová, vnitřní průměr 125, l=3 m</t>
  </si>
  <si>
    <t>Pol134</t>
  </si>
  <si>
    <t>Spojka vnitřní, d=125</t>
  </si>
  <si>
    <t>Pol135</t>
  </si>
  <si>
    <t>Spojka vnitřní, d=200</t>
  </si>
  <si>
    <t>Pol136</t>
  </si>
  <si>
    <t>Spojka vnější D=200</t>
  </si>
  <si>
    <t>Pol137</t>
  </si>
  <si>
    <t>Přechod osový, d=200-125</t>
  </si>
  <si>
    <t>Pol138</t>
  </si>
  <si>
    <t>Odbočka jednostranná d=200-160</t>
  </si>
  <si>
    <t>Pol139</t>
  </si>
  <si>
    <t>Oblouk 90°, d=125</t>
  </si>
  <si>
    <t>Pol140</t>
  </si>
  <si>
    <t>Oblouk 90°, d=160</t>
  </si>
  <si>
    <t>Pol141</t>
  </si>
  <si>
    <t>Oblouk 90°, d=200</t>
  </si>
  <si>
    <t>75151-1182</t>
  </si>
  <si>
    <t>Montáž potrubí plechového sk.I kruhového bez přírub, průměru do 200 mm</t>
  </si>
  <si>
    <t>75151-4078</t>
  </si>
  <si>
    <t>Montáž tvarovek do plechového potrubí kruhového bez přírub, průměru do 200 mm</t>
  </si>
  <si>
    <t>Pol142</t>
  </si>
  <si>
    <t>Potrubí s přírubami a těsněním sk. I z pozink. plechu: Přechod osový 500x450-500x300/300</t>
  </si>
  <si>
    <t>Pol143</t>
  </si>
  <si>
    <t>Trouba čtyřhranná 500x300/400</t>
  </si>
  <si>
    <t>Pol144</t>
  </si>
  <si>
    <t>Přechod osový 500x300-300x150/300</t>
  </si>
  <si>
    <t>Pol145</t>
  </si>
  <si>
    <t>Trouba čtyřhranná 300x150/500</t>
  </si>
  <si>
    <t>Pol146</t>
  </si>
  <si>
    <t>Přechod osový 300x150-ø200/300 se vsuvkou do trouby</t>
  </si>
  <si>
    <t>Pol147</t>
  </si>
  <si>
    <t>Přechod osový 500x300-ø200/300 se vsuvkou do trouby</t>
  </si>
  <si>
    <t>Pol148</t>
  </si>
  <si>
    <t>Přechod osový 500x450-500x300/300</t>
  </si>
  <si>
    <t>75151-1022</t>
  </si>
  <si>
    <t>Montáž potrubí plechového sk.I čtyřhranného s přírubou, průřezu do 0,28 m2</t>
  </si>
  <si>
    <t>75151-4114</t>
  </si>
  <si>
    <t>Montáž tvarovek do potrubí plechového sk.I čtyřhranného s přírubou, průřezu do 0,21 m2</t>
  </si>
  <si>
    <t>Pol149</t>
  </si>
  <si>
    <t>Doplňkové ocelové konstrukce - konzoly s patkou - žárově pozinkováno (dle zvyklostí montážní firmy) - podepření vzt potrubí na střeše objektu - dodávka a montáž</t>
  </si>
  <si>
    <t>72117-4042</t>
  </si>
  <si>
    <t>Potrubí pro odvod kondenzátu: HT systém připojovací DN32 - dodávka a montáž</t>
  </si>
  <si>
    <t>72129-0111</t>
  </si>
  <si>
    <t>Zkouška těsnosti kanalizace</t>
  </si>
  <si>
    <t>Pol150</t>
  </si>
  <si>
    <t>Termoizolační trubice s AL. fólií,vnitřní průměr 32 mm, tl. stěny 25 mm</t>
  </si>
  <si>
    <t>Pol151</t>
  </si>
  <si>
    <t>Samolepící hliníková páska 50 mm x 50 m</t>
  </si>
  <si>
    <t>Montáž izolace tepelné jednovrstvé potrubí a ohybů</t>
  </si>
  <si>
    <t>Pol152</t>
  </si>
  <si>
    <t>Protimrazová ochrana potrubí pro odvod kondenzátu, délka topného kabelu 14 m / 152 W - topný okruh s vidlicí a termostatem pro protimrazovou ochranu potrubí</t>
  </si>
  <si>
    <t>Instalace protimrazové ochrany, elektropropojení, oživení, revize topných kabelů (materiál v ceně)</t>
  </si>
  <si>
    <t>Pol153</t>
  </si>
  <si>
    <t>Izolace potrubí sání čerstvého vzduchu a výfuk odpadního vzduchu: Samolepící pásy tl.50 mm z pěnového polyethylenu laminované hliníkovou fólií</t>
  </si>
  <si>
    <t>71338-1311R0</t>
  </si>
  <si>
    <t>Montáž izolace čtyřhranných vzduchotechnických kanálů samolepícími deskami s povrchovou úpravou hliník. fólií</t>
  </si>
  <si>
    <t>71339-1144</t>
  </si>
  <si>
    <t>Montáž oplechování pevného hliníkovým plechem tepelné izolace potrubí ve venkovním prostředí</t>
  </si>
  <si>
    <t>Pol154</t>
  </si>
  <si>
    <t>Pozinkovaný plech</t>
  </si>
  <si>
    <t>Pol155</t>
  </si>
  <si>
    <t>Střešní průchod pro plochou střechu, pro prostup potrubí ø300 mm</t>
  </si>
  <si>
    <t>Pol156</t>
  </si>
  <si>
    <t>Protidešťová objímka pro potrubí ø300 mm</t>
  </si>
  <si>
    <t>Pol157</t>
  </si>
  <si>
    <t>Střešní průchod pro plochou střechu, pro prostup potrubí ø260 mm</t>
  </si>
  <si>
    <t>Pol158</t>
  </si>
  <si>
    <t>Protidešťová objímka pro potrubí ø260 mm</t>
  </si>
  <si>
    <t>Pol159</t>
  </si>
  <si>
    <t>Střešní průchod pro plochou střechu, pro prostup potrubí ø225 mm</t>
  </si>
  <si>
    <t>Pol160</t>
  </si>
  <si>
    <t>Protidešťová objímka pro potrubí ø225 mm</t>
  </si>
  <si>
    <t>24078-5116</t>
  </si>
  <si>
    <t>Montáž střešních objímek a průchodek kruhových, průměru do 200 mm</t>
  </si>
  <si>
    <t>Pol161</t>
  </si>
  <si>
    <t>Spiro potrubí a tvarovky: Trouba D=160, l=3 m</t>
  </si>
  <si>
    <t>Pol162</t>
  </si>
  <si>
    <t>Trouba D=125, l=3 m</t>
  </si>
  <si>
    <t>Pol163</t>
  </si>
  <si>
    <t>Trouba D=200, l=3 m</t>
  </si>
  <si>
    <t>Pol164</t>
  </si>
  <si>
    <t>Spojka vnější - nátrubek, D=125</t>
  </si>
  <si>
    <t>Pol165</t>
  </si>
  <si>
    <t>Spojka vnější - nátrubek, D=160</t>
  </si>
  <si>
    <t>Pol166</t>
  </si>
  <si>
    <t>Spojka vnější - nátrubek, D=200</t>
  </si>
  <si>
    <t>Pol167</t>
  </si>
  <si>
    <t>Koncový kryt pro zaslepení tvarovky, D=200</t>
  </si>
  <si>
    <t>Pol168</t>
  </si>
  <si>
    <t>Přechod osový, d=160-125</t>
  </si>
  <si>
    <t>Pol169</t>
  </si>
  <si>
    <t>Oblouk segmentový 90°, d=125</t>
  </si>
  <si>
    <t>Pol170</t>
  </si>
  <si>
    <t>Oblouk segmentový 90°, d=160</t>
  </si>
  <si>
    <t>Pol171</t>
  </si>
  <si>
    <t>Oblouk segmentový 90°, d=200</t>
  </si>
  <si>
    <t>Pol172</t>
  </si>
  <si>
    <t>Odbočka jednostranná d=125-125</t>
  </si>
  <si>
    <t>Pol173</t>
  </si>
  <si>
    <t>Odbočka jednostranná d=160-125</t>
  </si>
  <si>
    <t>Pol174</t>
  </si>
  <si>
    <t>Odbočka jednostranná d=160-160</t>
  </si>
  <si>
    <t>Pol175</t>
  </si>
  <si>
    <t>Odbočka jednostranná d=200-125</t>
  </si>
  <si>
    <t>Pol176</t>
  </si>
  <si>
    <t>Pol177</t>
  </si>
  <si>
    <t>Regulační klapka do kruhového potrubí ø125, ruční ovládání</t>
  </si>
  <si>
    <t>Pol178</t>
  </si>
  <si>
    <t>Regulační klapka do kruhového potrub ø160, ruční ovládání</t>
  </si>
  <si>
    <t>75151-4679</t>
  </si>
  <si>
    <t>Montáž klapky kruhové bez přírub, průměru do 200 mm</t>
  </si>
  <si>
    <t>Pol179</t>
  </si>
  <si>
    <t>Izolace přívodního potrubí potrubí: Tepelně izolační návlek z minerální vaty tl.25 mm s polepem hliníkovou fólií, vnitřní průměr 125 mm, balení 10 m</t>
  </si>
  <si>
    <t>Pol180</t>
  </si>
  <si>
    <t>Tepelně izolační návlek z minerální vaty tl.25 mm s polepem hliníkovou fólií, vnitřní průměr 160 mm, balení 10 m</t>
  </si>
  <si>
    <t>71346-3411</t>
  </si>
  <si>
    <t>Montáž izolace tepelné návlekovými hadicemi potrubí a ohybů</t>
  </si>
  <si>
    <t>Pol181</t>
  </si>
  <si>
    <t>Samolepící hliníková páska 50mm x 50 m</t>
  </si>
  <si>
    <t>24101-3100R00</t>
  </si>
  <si>
    <t>Ostatní závěsný, spojovací a těsnící materiál pro vzt rozvody</t>
  </si>
  <si>
    <t>24099-1000R00</t>
  </si>
  <si>
    <t>75151-00..R0</t>
  </si>
  <si>
    <t>Výroba vzt potrubí při montáži - doměry (materiál v ceně)</t>
  </si>
  <si>
    <t>94611-1112</t>
  </si>
  <si>
    <t>Montáž pojízdných věží šířky do 0,9 m, délky do 3,2 m, výšky do 2,5 m</t>
  </si>
  <si>
    <t>94611-1214</t>
  </si>
  <si>
    <t>Příplatek za první a každý další den použití</t>
  </si>
  <si>
    <t>den</t>
  </si>
  <si>
    <t>94611-1812</t>
  </si>
  <si>
    <t>Demontáž pojízdných věží</t>
  </si>
  <si>
    <t>80075-1000R00</t>
  </si>
  <si>
    <t>Uvedení zařízení do provozu, zaregulování, revize, zaškolení obsluhy.</t>
  </si>
  <si>
    <t>80075-1000R01</t>
  </si>
  <si>
    <t>Přesun hmot pro izolace tepelné v obj. v. do 24 m</t>
  </si>
  <si>
    <t>99875-1102</t>
  </si>
  <si>
    <t>Přesun hmot pro vzduchotechniku v obj. v. do 24m</t>
  </si>
  <si>
    <t>99875-1181</t>
  </si>
  <si>
    <t>Pol182</t>
  </si>
  <si>
    <t>Zaškolení obsluhy, protokoly o zaregulování systému, revizní zpráva</t>
  </si>
  <si>
    <t>Větrání místností v 1.NP, 3.NP a 4.NP - VZT - 2</t>
  </si>
  <si>
    <t>Pol183</t>
  </si>
  <si>
    <t>VZT jednotka s rekuperací tepla, pro přívod a odvod vzduchu, průtok vzduchu 2155 m³/h, externí tlak 300 Pa, vnitřní instalace, hmotnost jednotky 382 kg, v sestavě: klapka, filtr F7, rekuperátor, přímý chladič (chladivo R-410 A, výkon 5,66 kW), teplovodní ohřívač (výkon 1,5 kW, médium: voda 70/50°C), regulační uzel teplovodního ohřívače, přívodní ventilátor, 4x pružná manžeta, klapka, filtr M5, odvodní ventilátor, by-passová klapka, 3x výstup kondenzátu ø32/40, měření a regulace, regulační prvky - dodávka v dílech</t>
  </si>
  <si>
    <t>Pol184</t>
  </si>
  <si>
    <t>Kondenzační sifon DN40 s připojením DN32 popř. d12-18, s přídavnou mechanickou uzávěrkou a čistící vložkou, s otáčivým ramenem odtoku (pro vývod kondenzátu VZT jednotky)</t>
  </si>
  <si>
    <t>72586-9101</t>
  </si>
  <si>
    <t>Montáž zápachových uzávěrek do DN40</t>
  </si>
  <si>
    <t>75161-1116</t>
  </si>
  <si>
    <t>Montáž vzt jednotky s výměnou vzduchu do 5000 m3/h</t>
  </si>
  <si>
    <t>Pol185</t>
  </si>
  <si>
    <t>Sestavení vzduchotechnické jednotky autorizovaným servisem - technik na místě</t>
  </si>
  <si>
    <t>Pol186</t>
  </si>
  <si>
    <t>Čtyřhranný tlumič hluku L=1050 s kulisami š.200 mm a potrubím 600x400,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29 kg</t>
  </si>
  <si>
    <t>Pol187</t>
  </si>
  <si>
    <t>Čtyřhranný tlumič hluku L=1050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19 kg</t>
  </si>
  <si>
    <t>Pol188</t>
  </si>
  <si>
    <t>Čtyřhranný tlumič hluku L=1550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55 kg</t>
  </si>
  <si>
    <t>Pol189</t>
  </si>
  <si>
    <t>Obloukový tlumič do čtyřhranného potrubí s jednou kulisou š.400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</si>
  <si>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Pol190</t>
  </si>
  <si>
    <t>Čtyřhranný tlumič hluku L=550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12 kg</t>
  </si>
  <si>
    <t>Pol191</t>
  </si>
  <si>
    <t>Čtyřhranný tlumič hluku L=550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26 kg</t>
  </si>
  <si>
    <t>Pol192</t>
  </si>
  <si>
    <t>Obloukový tlumič do čtyřhranného potrubí s čtyřmi kulisami š.100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</si>
  <si>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75134-4123</t>
  </si>
  <si>
    <t>Montáž tlumiče hluku do čtyřhranného potrubí, průřezu do 0,45 m2</t>
  </si>
  <si>
    <t>Pol193</t>
  </si>
  <si>
    <t>Protidešťová žaluzie hliníková s ochranným sítem 1000x315 a srámem do potrubí, RAL urči architekt</t>
  </si>
  <si>
    <t>Pol194</t>
  </si>
  <si>
    <t>Protidešťová žaluzie hliníková s ochranným sítem 800x315 a srámem do potrubí, RAL urči architekt</t>
  </si>
  <si>
    <t>75139-8053</t>
  </si>
  <si>
    <t>Montáž protidešťové žaluzie na čytřhranné potrubí, průřezu do 0,45 m2</t>
  </si>
  <si>
    <t>Pol195</t>
  </si>
  <si>
    <t>Difuzor ø200 kruhového tvaru s perforovanou čelní deskou ø360 + plenum box s vestavěnou regulační klapkou ø200, rozptyl 3-mi směry</t>
  </si>
  <si>
    <t>75132-2142</t>
  </si>
  <si>
    <t>Montáž difuzoru kruhového vířivého se skříní, průřezu do 400 mm</t>
  </si>
  <si>
    <t>Pol196</t>
  </si>
  <si>
    <t>Tepelně a hlukově izolovaná ohebná hliníková hadice ø200 s mikroperforací, minerální vata tl.25 mm, vnější vrstva laminátová fólie</t>
  </si>
  <si>
    <t>Pol197</t>
  </si>
  <si>
    <t>Univerzální talířový ventil , ø125 mm, materiál CrNi ocel</t>
  </si>
  <si>
    <t>Pol198</t>
  </si>
  <si>
    <t>Univerzální talířový ventil, ø160 mm, materiál CrNi ocel</t>
  </si>
  <si>
    <t>Pol199</t>
  </si>
  <si>
    <t>Univerzální talířový ventil, ø150 mm, materiál CrNi ocel</t>
  </si>
  <si>
    <t>Pol200</t>
  </si>
  <si>
    <t>Pol201</t>
  </si>
  <si>
    <t>Vyústka čtyřhranná jednořadá 325x75 s regulací R1, s nastavitelnými lamelami, do kruhového potrubí, materiál pozink</t>
  </si>
  <si>
    <t>75131-1111</t>
  </si>
  <si>
    <t>Montáž vyústky čtyřhranné do kruhového potrubí, průřezu do 0,04 m2</t>
  </si>
  <si>
    <t>Pol202</t>
  </si>
  <si>
    <t>Obdélníkový ventil 600x130, pro instalaci přímo na zeď. Je tvořen dvěmi zvukově izolačními lištami, které se montují na obě strany zdi a vzájemně jsou spojeny přiloženou perforovanou trubicí. Tím je zajištěno maximální potlačení hlučnosti. RAL 9010, pro tloušťku stěny 90-170 mm</t>
  </si>
  <si>
    <t>75139-8022</t>
  </si>
  <si>
    <t>Montáž větrací mřížky stěnové, průřezu do 0,1 m2</t>
  </si>
  <si>
    <t>Pol203</t>
  </si>
  <si>
    <t>Požární klapka kruhová ø280, požární odolnost EI60 ovládaná servopohonem s pružinou 230 V (AC), dále vybavená termoelektrickým spouštěcím čidlem, součástí servopohonu jsou i pomocné spínače se signalizací polohy listu klapky</t>
  </si>
  <si>
    <t>24071-5119</t>
  </si>
  <si>
    <t>Montáž požárních klapek kruhových, průměru do 280 mm</t>
  </si>
  <si>
    <t>…</t>
  </si>
  <si>
    <t>Montáž doplňků</t>
  </si>
  <si>
    <t>….1</t>
  </si>
  <si>
    <t>Revize požární klapky</t>
  </si>
  <si>
    <t>75158-1353</t>
  </si>
  <si>
    <t>Protipožární utěsnění prostupu kruhového stěnou, průměru potrubí do 300 mm (materiál v ceně)</t>
  </si>
  <si>
    <t>Pol204</t>
  </si>
  <si>
    <t>Systémové řešení ochrany kruhových vzduchotechnických potrubí proti požáru zvnějšku, rohože z minerální vaty tl. 40 mm, požární odolnost EI30S, v klasifikaci "z vnější strany o→i". Systém obsahuje lamelovou rohož s hliníkovou fólií vystuženou skleněnou mřížkou, navařovací trny pro kotvení izolace, AL samolepící páska na přelepení spojů</t>
  </si>
  <si>
    <t>71352-1121</t>
  </si>
  <si>
    <t>Montáž protipožárního obkladu na kruhové potrubí</t>
  </si>
  <si>
    <t>71349-2611</t>
  </si>
  <si>
    <t>Navaření trnů</t>
  </si>
  <si>
    <t>Pol205</t>
  </si>
  <si>
    <t>Regulační klapka čtyřhranná 400x200, L=106 mm, ruční nastavení</t>
  </si>
  <si>
    <t>Pol206</t>
  </si>
  <si>
    <t>Regulační klapka čtyřhranná 200x200, L=106 mm, ruční nastavení</t>
  </si>
  <si>
    <t>75151-4613</t>
  </si>
  <si>
    <t>Montáž klapky čtyřhranné s přírubou, průřezu do 0,14 m2</t>
  </si>
  <si>
    <t>Pol207</t>
  </si>
  <si>
    <t>Požární větrací mřížka L=400+180 mm, H=300 + 50 mm, s aktivačním mechanismem s pružinovým servopohonem 230 V (AC) s termoelektrickou pojistkou 72°C a koncovými mikrospínači, RAL 9010</t>
  </si>
  <si>
    <t>24071-5219</t>
  </si>
  <si>
    <t>Montáž požárních klapek čtyřhranných, obvodu do 2250 mm</t>
  </si>
  <si>
    <t>75158-1315</t>
  </si>
  <si>
    <t>Prostup čtyřhranného potrubí stěnou, průřezu do 0,28m2 (materiál v ceně)</t>
  </si>
  <si>
    <t>75158-1352</t>
  </si>
  <si>
    <t>Protipožární ochrana - prostup kruhového potrubí stěnou, průměru potrubí do 200 mm</t>
  </si>
  <si>
    <t>75158-1353.1</t>
  </si>
  <si>
    <t>Protipožární ochrana - prostup kruhového potrubí stěnou, průměru potrubí do 300 mm</t>
  </si>
  <si>
    <t>Pol208</t>
  </si>
  <si>
    <t>Kruhové potrubí a tvarovky systém safe click (spoje bez další nutnosti zajištění pomocí texů nebo nýtů a přelepení těsnící páskou), dvoubřité těsnění EPDM (Ethylen-propylen), tř. těsnosti D: Regulační klapka safe ø200</t>
  </si>
  <si>
    <t>Pol209</t>
  </si>
  <si>
    <t>Regulační klapka safe ø225</t>
  </si>
  <si>
    <t>Pol210</t>
  </si>
  <si>
    <t>Regulační klapka safe ø280</t>
  </si>
  <si>
    <t>Pol211</t>
  </si>
  <si>
    <t>Trouba kruhová spirálně vinutá ø125, materiál pozink</t>
  </si>
  <si>
    <t>Pol212</t>
  </si>
  <si>
    <t>Trouba kruhová spirálně vinutá ø160, materiál pozink</t>
  </si>
  <si>
    <t>Pol213</t>
  </si>
  <si>
    <t>Trouba kruhová spirálně vinutá ø200, materiál pozink</t>
  </si>
  <si>
    <t>Pol214</t>
  </si>
  <si>
    <t>Trouba kruhová spirálně vinutá ø225, materiál pozink</t>
  </si>
  <si>
    <t>Pol215</t>
  </si>
  <si>
    <t>Trouba kruhová spirálně vinutá ø280, materiál pozink</t>
  </si>
  <si>
    <t>Pol216</t>
  </si>
  <si>
    <t>Spojka vnitřní d=160</t>
  </si>
  <si>
    <t>Pol217</t>
  </si>
  <si>
    <t>Spojka vnitřní d=200</t>
  </si>
  <si>
    <t>Pol218</t>
  </si>
  <si>
    <t>Spojka vnější D=160</t>
  </si>
  <si>
    <t>Pol219</t>
  </si>
  <si>
    <t>Pol220</t>
  </si>
  <si>
    <t>Spojka vnější D=225</t>
  </si>
  <si>
    <t>Pol221</t>
  </si>
  <si>
    <t>Spojka vnější D=280</t>
  </si>
  <si>
    <t>Pol222</t>
  </si>
  <si>
    <t>Koncový kryt pro zaslepení trouby, d=160</t>
  </si>
  <si>
    <t>Pol223</t>
  </si>
  <si>
    <t>Přechod centrický d=200-125</t>
  </si>
  <si>
    <t>Pol224</t>
  </si>
  <si>
    <t>Přechod centrický d=200-160</t>
  </si>
  <si>
    <t>Pol225</t>
  </si>
  <si>
    <t>Přechod centrický d=225-125</t>
  </si>
  <si>
    <t>Pol226</t>
  </si>
  <si>
    <t>Oblouk lisovaný 90°, r=1D, D=125</t>
  </si>
  <si>
    <t>Pol227</t>
  </si>
  <si>
    <t>Oblouk lisovaný 90°, r=1D, D=160</t>
  </si>
  <si>
    <t>Pol228</t>
  </si>
  <si>
    <t>Oblouk lisovaný 30°, r=1D, D=200</t>
  </si>
  <si>
    <t>Pol229</t>
  </si>
  <si>
    <t>Odbočka jednostranná lisovaná d=160-125</t>
  </si>
  <si>
    <t>Pol230</t>
  </si>
  <si>
    <t>Odbočka jednostranná lisovaná d=160-160</t>
  </si>
  <si>
    <t>Pol231</t>
  </si>
  <si>
    <t>Odbočka jednostranná lisovaná d=200-125</t>
  </si>
  <si>
    <t>Pol232</t>
  </si>
  <si>
    <t>Odbočka jednostranná lisovaná d=200-200</t>
  </si>
  <si>
    <t>Pol233</t>
  </si>
  <si>
    <t>Odbočka jednostranná d=225-225</t>
  </si>
  <si>
    <t>Pol234</t>
  </si>
  <si>
    <t>Odbočka jednostranná d=280-160</t>
  </si>
  <si>
    <t>Pol235</t>
  </si>
  <si>
    <t>Odbočka jednostranná d=280-200</t>
  </si>
  <si>
    <t>75151-4680</t>
  </si>
  <si>
    <t>Montáž regulační klapky do kruhového potrubí, průměru do 300 mm</t>
  </si>
  <si>
    <t>75151-1183</t>
  </si>
  <si>
    <t>Montáž potrubí plechového sk.I kruhového bez přírub, průměru do 300 mm</t>
  </si>
  <si>
    <t>75151-4079</t>
  </si>
  <si>
    <t>Montáž tvarovek do plechového potrubí kruhového bez přírub, průměru do 300 mm</t>
  </si>
  <si>
    <t>Pol236</t>
  </si>
  <si>
    <t>Potrubí s přírubami a těsněním sk. I z pozink. plechu: Trouba čtyřhranná 1000x315/800+ VP</t>
  </si>
  <si>
    <t>Pol237</t>
  </si>
  <si>
    <t>Přechod osový 315x1000-200x600/400</t>
  </si>
  <si>
    <t>Pol238</t>
  </si>
  <si>
    <t>Oblouk čtyřhranný 200x600-45°/R100</t>
  </si>
  <si>
    <t>394</t>
  </si>
  <si>
    <t>Pol239</t>
  </si>
  <si>
    <t>Trouba čtyřhranná 200x600/400+ VP</t>
  </si>
  <si>
    <t>396</t>
  </si>
  <si>
    <t>Pol240</t>
  </si>
  <si>
    <t>Trouba čtyřhranná 200x600/800+ VP</t>
  </si>
  <si>
    <t>398</t>
  </si>
  <si>
    <t>Pol241</t>
  </si>
  <si>
    <t>Trouba čtyřhranná 200x600/2000</t>
  </si>
  <si>
    <t>400</t>
  </si>
  <si>
    <t>Pol242</t>
  </si>
  <si>
    <t>Oblouk čtyřhranný 200x600-90°/R100</t>
  </si>
  <si>
    <t>402</t>
  </si>
  <si>
    <t>Pol243</t>
  </si>
  <si>
    <t>Trouba čtyřhranná 200x600/300+ VP</t>
  </si>
  <si>
    <t>404</t>
  </si>
  <si>
    <t>Pol244</t>
  </si>
  <si>
    <t>Koleno ostré přechodové s náběhovými plechy 400x400-600x400/R150</t>
  </si>
  <si>
    <t>406</t>
  </si>
  <si>
    <t>Pol245</t>
  </si>
  <si>
    <t>Trouba čtyřhranná 400x400/500+ VP</t>
  </si>
  <si>
    <t>408</t>
  </si>
  <si>
    <t>Pol246</t>
  </si>
  <si>
    <t>Přechod osový 400x300-400x400/200</t>
  </si>
  <si>
    <t>410</t>
  </si>
  <si>
    <t>Pol247</t>
  </si>
  <si>
    <t>Přechod osový 710x450-600x600/300</t>
  </si>
  <si>
    <t>412</t>
  </si>
  <si>
    <t>Pol248</t>
  </si>
  <si>
    <t>Trouba čtyřhranná 600x600/400+ VP</t>
  </si>
  <si>
    <t>414</t>
  </si>
  <si>
    <t>Pol249</t>
  </si>
  <si>
    <t>Koleno ostré přechodové s náběhovými plechy 200x600-600x600/R100</t>
  </si>
  <si>
    <t>416</t>
  </si>
  <si>
    <t>Pol250</t>
  </si>
  <si>
    <t>Trouba čtyřhranná 600x200/1800+ VP</t>
  </si>
  <si>
    <t>418</t>
  </si>
  <si>
    <t>Pol251</t>
  </si>
  <si>
    <t>Odbočka 600x200-200x200-400x200/R100</t>
  </si>
  <si>
    <t>420</t>
  </si>
  <si>
    <t>Pol252</t>
  </si>
  <si>
    <t>Trouba čtyřhranná 200x200/1000</t>
  </si>
  <si>
    <t>422</t>
  </si>
  <si>
    <t>Pol253</t>
  </si>
  <si>
    <t>Přechod osový 200x200-ø225/200 se vsuvkou do spiro trouby</t>
  </si>
  <si>
    <t>424</t>
  </si>
  <si>
    <t>Pol254</t>
  </si>
  <si>
    <t>Trouba čtyřhranná 400x200/500</t>
  </si>
  <si>
    <t>426</t>
  </si>
  <si>
    <t>Pol255</t>
  </si>
  <si>
    <t>Přechod osový 400x200-ø315/200 se vsuvkou do spiro trouby</t>
  </si>
  <si>
    <t>428</t>
  </si>
  <si>
    <t>Pol256</t>
  </si>
  <si>
    <t>Přechod osový 600x200-ø355/300 se vsuvkou do spiro trouby</t>
  </si>
  <si>
    <t>430</t>
  </si>
  <si>
    <t>Pol257</t>
  </si>
  <si>
    <t>Trouba čtyřhranná 600x200/2000</t>
  </si>
  <si>
    <t>432</t>
  </si>
  <si>
    <t>Pol258</t>
  </si>
  <si>
    <t>Trouba čtyřhranná 600x200/600+ VP</t>
  </si>
  <si>
    <t>434</t>
  </si>
  <si>
    <t>Pol259</t>
  </si>
  <si>
    <t>Oblouk čtyřhranný 600x200-90°/R200</t>
  </si>
  <si>
    <t>436</t>
  </si>
  <si>
    <t>Pol260</t>
  </si>
  <si>
    <t>Oblouk čtyřhranný přechodový 200x600-400x600-90°/R100</t>
  </si>
  <si>
    <t>438</t>
  </si>
  <si>
    <t>Pol261</t>
  </si>
  <si>
    <t>Přechod osový 600x400-400x400/200</t>
  </si>
  <si>
    <t>440</t>
  </si>
  <si>
    <t>Pol262</t>
  </si>
  <si>
    <t>Oblouk čtyřhranný 400x400-90°/R100</t>
  </si>
  <si>
    <t>442</t>
  </si>
  <si>
    <t>444</t>
  </si>
  <si>
    <t>Pol263</t>
  </si>
  <si>
    <t>Přechod osový 400x400-300x400/200</t>
  </si>
  <si>
    <t>446</t>
  </si>
  <si>
    <t>448</t>
  </si>
  <si>
    <t>Pol264</t>
  </si>
  <si>
    <t>Trouba čtyřhranná 600x600/300+ VP</t>
  </si>
  <si>
    <t>450</t>
  </si>
  <si>
    <t>Pol265</t>
  </si>
  <si>
    <t>Oblouk čtyřhranný přechodový s náběhovými plechy 200x600-600x600-90°/R100</t>
  </si>
  <si>
    <t>452</t>
  </si>
  <si>
    <t>Pol266</t>
  </si>
  <si>
    <t>Trouba čtyřhranná 600x200/1600+ VP</t>
  </si>
  <si>
    <t>454</t>
  </si>
  <si>
    <t>Pol267</t>
  </si>
  <si>
    <t>Oblouk čtyřhranný 600x200-90°/R150</t>
  </si>
  <si>
    <t>456</t>
  </si>
  <si>
    <t>Pol268</t>
  </si>
  <si>
    <t>Trouba čtyřhranná 600x200/1500+ VP</t>
  </si>
  <si>
    <t>458</t>
  </si>
  <si>
    <t>460</t>
  </si>
  <si>
    <t>Pol269</t>
  </si>
  <si>
    <t>Trouba čtyřhranná 600x200/500+ VP</t>
  </si>
  <si>
    <t>462</t>
  </si>
  <si>
    <t>464</t>
  </si>
  <si>
    <t>466</t>
  </si>
  <si>
    <t>Pol270</t>
  </si>
  <si>
    <t>Přechod osový 600x200-800x315/400</t>
  </si>
  <si>
    <t>468</t>
  </si>
  <si>
    <t>Pol271</t>
  </si>
  <si>
    <t>Trouba čtyřhranná 800x315/800+ VP</t>
  </si>
  <si>
    <t>470</t>
  </si>
  <si>
    <t>75151-1023</t>
  </si>
  <si>
    <t>Montáž potrubí plechového sk.I čtyřhranného s přírubou, průřezu do 0,5 m2</t>
  </si>
  <si>
    <t>472</t>
  </si>
  <si>
    <t>75151-4117</t>
  </si>
  <si>
    <t>Montáž tvarovek do potrubí plechového sk.I čtyřhranného s přírubou, průřezu do 0,42 m2</t>
  </si>
  <si>
    <t>474</t>
  </si>
  <si>
    <t>476</t>
  </si>
  <si>
    <t>478</t>
  </si>
  <si>
    <t>Pol272</t>
  </si>
  <si>
    <t>Termoizolační trubice, vnitřní průměr 32 mm, tl. stěny 20 mm</t>
  </si>
  <si>
    <t>480</t>
  </si>
  <si>
    <t>Pol273</t>
  </si>
  <si>
    <t>Samolepící páska,40 mm x 1 m</t>
  </si>
  <si>
    <t>482</t>
  </si>
  <si>
    <t>484</t>
  </si>
  <si>
    <t>Pol274</t>
  </si>
  <si>
    <t>Izolace potrubí sání čerstvého vzduchu a výfuk odpadního vzduchu: Samolepící pásy tl.40 mm z pěnového polyethylenu laminované hliníkovou fólií</t>
  </si>
  <si>
    <t>486</t>
  </si>
  <si>
    <t>488</t>
  </si>
  <si>
    <t>Pol275</t>
  </si>
  <si>
    <t>Izolace potrubí přívodu upraveného vzduchu: Samolepící pásy tl.30 mm z pěnového polyethylenu laminované hliníkovou fólií</t>
  </si>
  <si>
    <t>490</t>
  </si>
  <si>
    <t>492</t>
  </si>
  <si>
    <t>Pol276</t>
  </si>
  <si>
    <t>Regulační klapka kruhová do spiro potrubí, ruční nastavení, průměr 160 mm</t>
  </si>
  <si>
    <t>494</t>
  </si>
  <si>
    <t>Pol277</t>
  </si>
  <si>
    <t>Regulační klapka kruhová do spiro potrubí, ruční nastavení, průměr 200 mm</t>
  </si>
  <si>
    <t>496</t>
  </si>
  <si>
    <t>Pol278</t>
  </si>
  <si>
    <t>Regulační klapka kruhová do spiro potrubí, ruční nastavení, průměr 225 mm</t>
  </si>
  <si>
    <t>498</t>
  </si>
  <si>
    <t>75151-4679.1</t>
  </si>
  <si>
    <t>Montáž regulační klapky do kruhového potrubí, průměru do 200 mm</t>
  </si>
  <si>
    <t>500</t>
  </si>
  <si>
    <t>502</t>
  </si>
  <si>
    <t>Pol279</t>
  </si>
  <si>
    <t>Kruhový tlumič hluku, vnitřní průměr 160 mm, vnější průměr 260 mm, délka 900 mm</t>
  </si>
  <si>
    <t>504</t>
  </si>
  <si>
    <t>75134-4112</t>
  </si>
  <si>
    <t>Montáž tlumiče hluku do kruhového potrubí, průměru do 200 mm</t>
  </si>
  <si>
    <t>506</t>
  </si>
  <si>
    <t>508</t>
  </si>
  <si>
    <t>510</t>
  </si>
  <si>
    <t>Pol280</t>
  </si>
  <si>
    <t>Trouba D=225, l=3 m</t>
  </si>
  <si>
    <t>Pol281</t>
  </si>
  <si>
    <t>Trouba D=280, l=3 m</t>
  </si>
  <si>
    <t>514</t>
  </si>
  <si>
    <t>Pol282</t>
  </si>
  <si>
    <t>Trouba D=315, l=3 m</t>
  </si>
  <si>
    <t>516</t>
  </si>
  <si>
    <t>Pol283</t>
  </si>
  <si>
    <t>Trouba D=355, l=3 m</t>
  </si>
  <si>
    <t>518</t>
  </si>
  <si>
    <t>Pol284</t>
  </si>
  <si>
    <t>Spojka vnější - nátrubek D=160</t>
  </si>
  <si>
    <t>520</t>
  </si>
  <si>
    <t>Pol285</t>
  </si>
  <si>
    <t>Spojka vnější - nátrubek D=200</t>
  </si>
  <si>
    <t>522</t>
  </si>
  <si>
    <t>Pol286</t>
  </si>
  <si>
    <t>Spojka vnější - nátrubek D=225</t>
  </si>
  <si>
    <t>524</t>
  </si>
  <si>
    <t>Pol287</t>
  </si>
  <si>
    <t>Spojka vnější - nátrubek D=280</t>
  </si>
  <si>
    <t>526</t>
  </si>
  <si>
    <t>Pol288</t>
  </si>
  <si>
    <t>Spojka vnější - nátrubek D=315</t>
  </si>
  <si>
    <t>528</t>
  </si>
  <si>
    <t>Pol289</t>
  </si>
  <si>
    <t>Spojka vnější - nátrubek D=355</t>
  </si>
  <si>
    <t>530</t>
  </si>
  <si>
    <t>Pol290</t>
  </si>
  <si>
    <t>Koncový kryt D=280, pro zaslepení tvarovky s nátrubkem G3/8" pro odvod vzdušného kondenzátu</t>
  </si>
  <si>
    <t>532</t>
  </si>
  <si>
    <t>Pol291</t>
  </si>
  <si>
    <t>Koncový kryt D=160, pro zaslepení tvarovky s nátrubkem G3/8" pro odvod vzdušného kondenzátu</t>
  </si>
  <si>
    <t>534</t>
  </si>
  <si>
    <t>Pol292</t>
  </si>
  <si>
    <t>Spojka vnitřní - vsuvka, d=160</t>
  </si>
  <si>
    <t>536</t>
  </si>
  <si>
    <t>Pol293</t>
  </si>
  <si>
    <t>Spojka vnitřní - vsuvka, d=200</t>
  </si>
  <si>
    <t>538</t>
  </si>
  <si>
    <t>Pol294</t>
  </si>
  <si>
    <t>Spojka vnitřní - vsuvka, d=225</t>
  </si>
  <si>
    <t>540</t>
  </si>
  <si>
    <t>Pol295</t>
  </si>
  <si>
    <t>Spojka vnitřní - vsuvka, d=280</t>
  </si>
  <si>
    <t>542</t>
  </si>
  <si>
    <t>Pol296</t>
  </si>
  <si>
    <t>Spojka vnitřní - vsuvka, d=315</t>
  </si>
  <si>
    <t>544</t>
  </si>
  <si>
    <t>Pol297</t>
  </si>
  <si>
    <t>Spojka vnitřní - vsuvka, d=355</t>
  </si>
  <si>
    <t>546</t>
  </si>
  <si>
    <t>Pol298</t>
  </si>
  <si>
    <t>Přechod osový d=315-160</t>
  </si>
  <si>
    <t>548</t>
  </si>
  <si>
    <t>Pol299</t>
  </si>
  <si>
    <t>Přechod osový d=355-280</t>
  </si>
  <si>
    <t>550</t>
  </si>
  <si>
    <t>Pol300</t>
  </si>
  <si>
    <t>Přechod osový d=315-225</t>
  </si>
  <si>
    <t>552</t>
  </si>
  <si>
    <t>Pol301</t>
  </si>
  <si>
    <t>Přechod osový d=355-225</t>
  </si>
  <si>
    <t>554</t>
  </si>
  <si>
    <t>Pol302</t>
  </si>
  <si>
    <t>Přechod osový d=225-200</t>
  </si>
  <si>
    <t>556</t>
  </si>
  <si>
    <t>Pol303</t>
  </si>
  <si>
    <t>Přechod osový d=225-160</t>
  </si>
  <si>
    <t>558</t>
  </si>
  <si>
    <t>Pol304</t>
  </si>
  <si>
    <t>Přechod osový d=200-160</t>
  </si>
  <si>
    <t>560</t>
  </si>
  <si>
    <t>Pol305</t>
  </si>
  <si>
    <t>Oblouk segmentový 45°, d=225</t>
  </si>
  <si>
    <t>562</t>
  </si>
  <si>
    <t>564</t>
  </si>
  <si>
    <t>566</t>
  </si>
  <si>
    <t>Pol306</t>
  </si>
  <si>
    <t>Oblouk segmentový 90°, d=225</t>
  </si>
  <si>
    <t>568</t>
  </si>
  <si>
    <t>Pol307</t>
  </si>
  <si>
    <t>Odbočka jednostranná 90°, d=160-160</t>
  </si>
  <si>
    <t>570</t>
  </si>
  <si>
    <t>Pol308</t>
  </si>
  <si>
    <t>Odbočka jednostranná 90°, d=160-125</t>
  </si>
  <si>
    <t>572</t>
  </si>
  <si>
    <t>Pol309</t>
  </si>
  <si>
    <t>Odbočka jednostranná 90°, d=200-160</t>
  </si>
  <si>
    <t>574</t>
  </si>
  <si>
    <t>Pol310</t>
  </si>
  <si>
    <t>Odbočka jednostranná 90°, d=200-200</t>
  </si>
  <si>
    <t>576</t>
  </si>
  <si>
    <t>Pol311</t>
  </si>
  <si>
    <t>Odbočka jednostranná 90°, d=225-225</t>
  </si>
  <si>
    <t>578</t>
  </si>
  <si>
    <t>Pol312</t>
  </si>
  <si>
    <t>Odbočka jednostranná 90°, d=225-200</t>
  </si>
  <si>
    <t>580</t>
  </si>
  <si>
    <t>Pol313</t>
  </si>
  <si>
    <t>Odbočka jednostranná 90°, d=280-280</t>
  </si>
  <si>
    <t>582</t>
  </si>
  <si>
    <t>Pol314</t>
  </si>
  <si>
    <t>Odbočka jednostranná 90°, d=315-315</t>
  </si>
  <si>
    <t>584</t>
  </si>
  <si>
    <t>Pol315</t>
  </si>
  <si>
    <t>Odbočka jednostranná 90°, d=315-200</t>
  </si>
  <si>
    <t>586</t>
  </si>
  <si>
    <t>Pol316</t>
  </si>
  <si>
    <t>Odbočka jednostranná 90°, d=355-355</t>
  </si>
  <si>
    <t>588</t>
  </si>
  <si>
    <t>Pol317</t>
  </si>
  <si>
    <t>Odbočka jednostranná 90°, d=355-200</t>
  </si>
  <si>
    <t>590</t>
  </si>
  <si>
    <t>Pol318</t>
  </si>
  <si>
    <t>Izolace přívodního potrubí potrubí: Tepelně izolační návlek z minerální vaty tl.25 mm s polepem hliníkovou fólií, vnitřní průměr 160 mm, balení 10 m</t>
  </si>
  <si>
    <t>592</t>
  </si>
  <si>
    <t>Pol319</t>
  </si>
  <si>
    <t>Tepelně izolační návlek z minerální vaty tl.25 mm s polepem hliníkovou fólií, vnitřní průměr 200 mm, balení 10 m</t>
  </si>
  <si>
    <t>594</t>
  </si>
  <si>
    <t>Pol320</t>
  </si>
  <si>
    <t>Tepelně izolační návlek z minerální vaty tl.25 mm s polepem hliníkovou fólií, vnitřní průměr 225 mm, balení 10 m</t>
  </si>
  <si>
    <t>596</t>
  </si>
  <si>
    <t>Pol321</t>
  </si>
  <si>
    <t>Tepelně izolační návlek z minerální vaty tl.25 mm s polepem hliníkovou fólií, vnitřní průměr 315 mm, balení 10 m</t>
  </si>
  <si>
    <t>598</t>
  </si>
  <si>
    <t>600</t>
  </si>
  <si>
    <t>602</t>
  </si>
  <si>
    <t>604</t>
  </si>
  <si>
    <t>606</t>
  </si>
  <si>
    <t>75151-1201</t>
  </si>
  <si>
    <t>Montáž potrubí plechového sk.I kruhového bez přírub, průměru do 400 mm</t>
  </si>
  <si>
    <t>608</t>
  </si>
  <si>
    <t>75151-4078.1</t>
  </si>
  <si>
    <t>Montáž tvarovek do potrubí kruhového bez přírub, průměru do 200 mm</t>
  </si>
  <si>
    <t>610</t>
  </si>
  <si>
    <t>75151-4079.1</t>
  </si>
  <si>
    <t>Montáž tvarovek do potrubí kruhového bez přírub, průměru do 300 mm</t>
  </si>
  <si>
    <t>612</t>
  </si>
  <si>
    <t>75151-4080</t>
  </si>
  <si>
    <t>Montáž tvarovek do potrubí kruhového bez přírub, průměru do 400 mm</t>
  </si>
  <si>
    <t>614</t>
  </si>
  <si>
    <t>72217-4022</t>
  </si>
  <si>
    <t>Potrubí pro odvod vzdušného kondenzátu z polypropylenu (PPR) svařovaných polyfuzně PN20 D20x3,4 - dodávka a montáž</t>
  </si>
  <si>
    <t>616</t>
  </si>
  <si>
    <t>72222-0231</t>
  </si>
  <si>
    <t>Přechodka dGK D20x3/8" - dodávka a montáž</t>
  </si>
  <si>
    <t>618</t>
  </si>
  <si>
    <t>72217-4072</t>
  </si>
  <si>
    <t>Kompenzační smyčka D20x3,4</t>
  </si>
  <si>
    <t>620</t>
  </si>
  <si>
    <t>72586-1312</t>
  </si>
  <si>
    <t>Podomítkové těleso odtoku HL138, přítok ø20-30mm, odtok DN32</t>
  </si>
  <si>
    <t>622</t>
  </si>
  <si>
    <t>72586-9101R0</t>
  </si>
  <si>
    <t>Montáž podomítkové zápachové uzávěrky</t>
  </si>
  <si>
    <t>624</t>
  </si>
  <si>
    <t>72117-4042.1</t>
  </si>
  <si>
    <t>HT systém připojovací DN32 - dodávka a montáž</t>
  </si>
  <si>
    <t>626</t>
  </si>
  <si>
    <t>72117-1905</t>
  </si>
  <si>
    <t>Vsazení odbočky do plastového potrubí - dodávka a montáž</t>
  </si>
  <si>
    <t>628</t>
  </si>
  <si>
    <t>72119-4104</t>
  </si>
  <si>
    <t>Vyvedení a upevnění odpadních výpustek</t>
  </si>
  <si>
    <t>630</t>
  </si>
  <si>
    <t>632</t>
  </si>
  <si>
    <t>Pol322</t>
  </si>
  <si>
    <t>Termoizolační trubice, vnitřní průměr 20 mm, tl. stěny 9 mm</t>
  </si>
  <si>
    <t>634</t>
  </si>
  <si>
    <t>Pol323</t>
  </si>
  <si>
    <t>Samolepící páska, 40 mm x 1 m</t>
  </si>
  <si>
    <t>636</t>
  </si>
  <si>
    <t>638</t>
  </si>
  <si>
    <t>Pol324</t>
  </si>
  <si>
    <t>Plastový stavebnicový systém, materiál PVC, bílá barva: Čtyřhranné potrubí □90x220, l=1m</t>
  </si>
  <si>
    <t>640</t>
  </si>
  <si>
    <t>Pol325</t>
  </si>
  <si>
    <t>Spojka na potrubí</t>
  </si>
  <si>
    <t>642</t>
  </si>
  <si>
    <t>Pol326</t>
  </si>
  <si>
    <t>Spona na potrubí</t>
  </si>
  <si>
    <t>644</t>
  </si>
  <si>
    <t>Pol327</t>
  </si>
  <si>
    <t>Přechodové koleno 90° s možností kruhového vyosení □90x220-ø150</t>
  </si>
  <si>
    <t>646</t>
  </si>
  <si>
    <t>Pol328</t>
  </si>
  <si>
    <t>Spojka do potrubí , průměr 150 mm</t>
  </si>
  <si>
    <t>648</t>
  </si>
  <si>
    <t>75152-5032</t>
  </si>
  <si>
    <t>Montáž potrubí plastového čtyřhranného bez přírub, průřezu do 0,03 m2</t>
  </si>
  <si>
    <t>650</t>
  </si>
  <si>
    <t>75152-6132</t>
  </si>
  <si>
    <t>Montáž tvarovek do potrubí plastového čtyřhranného bez přírub, průřezu do 0,03 m3</t>
  </si>
  <si>
    <t>652</t>
  </si>
  <si>
    <t>654</t>
  </si>
  <si>
    <t>656</t>
  </si>
  <si>
    <t>658</t>
  </si>
  <si>
    <t>94611-1115</t>
  </si>
  <si>
    <t>Montáž pojízdných věží šířky do 0,9 m, délky do 3,2 m, výšky do 5,5 m</t>
  </si>
  <si>
    <t>660</t>
  </si>
  <si>
    <t>662</t>
  </si>
  <si>
    <t>94611-1814</t>
  </si>
  <si>
    <t>664</t>
  </si>
  <si>
    <t>666</t>
  </si>
  <si>
    <t>668</t>
  </si>
  <si>
    <t>670</t>
  </si>
  <si>
    <t>672</t>
  </si>
  <si>
    <t>674</t>
  </si>
  <si>
    <t>676</t>
  </si>
  <si>
    <t>678</t>
  </si>
  <si>
    <t>680</t>
  </si>
  <si>
    <t>682</t>
  </si>
  <si>
    <t>684</t>
  </si>
  <si>
    <t>Větrání technického podlaží - VZT-4</t>
  </si>
  <si>
    <t>Pol385</t>
  </si>
  <si>
    <t>VZT jednotka s rekuperací tepla, pro přívod a odvod vzduchu, průtok vzduchu 450 m³/h, externí tlak 250 Pa, vnitřní instalace, hmotnost jednotky 75 kg, v sestavě: 2x filtr G4, rekuperátor, elektrický ohřívač (max. výkon 0,6 kW), přívodní a odvodní ventilátor, by-passová klapka, výstup kondenzátu ø16/22, měření a regulace, regulační prvky - dodávka vcelku</t>
  </si>
  <si>
    <t>926</t>
  </si>
  <si>
    <t>75161-1121</t>
  </si>
  <si>
    <t>928</t>
  </si>
  <si>
    <t>930</t>
  </si>
  <si>
    <t>932</t>
  </si>
  <si>
    <t>Pol386</t>
  </si>
  <si>
    <t>Kruhový tlumič hluku, vnitřní průměr 200 mm, vnější průměr 300 mm, délka 1200 mm, tl. Izolace 50 mm</t>
  </si>
  <si>
    <t>934</t>
  </si>
  <si>
    <t>Pol387</t>
  </si>
  <si>
    <t>Kruhový tlumič hluku, vnitřní průměr 200 mm, vnější průměr 500 mm, délka 1200 mm, tl. Izolace 150 mm</t>
  </si>
  <si>
    <t>936</t>
  </si>
  <si>
    <t>Pol388</t>
  </si>
  <si>
    <t>Kruhový tlumič hluku, vnitřní průměr 200 mm, vnější průměr 300 mm, délka 600 mm, tl. Izolace 50 mm</t>
  </si>
  <si>
    <t>938</t>
  </si>
  <si>
    <t>75134-4112.1</t>
  </si>
  <si>
    <t>Montáž tlumičů hluku pro kruhové potrubí</t>
  </si>
  <si>
    <t>940</t>
  </si>
  <si>
    <t>Pol389</t>
  </si>
  <si>
    <t>Protidešťová žaluzie hliníková s ochranným sítem 315x315 a s rámem do potrubí, RAL urči architekt</t>
  </si>
  <si>
    <t>942</t>
  </si>
  <si>
    <t>Pol390</t>
  </si>
  <si>
    <t>Protidešťová žaluzie hliníková s ochranným sítem 200x315 a s rámem do potrubí, RAL urči architekt</t>
  </si>
  <si>
    <t>944</t>
  </si>
  <si>
    <t>75139-8051</t>
  </si>
  <si>
    <t>Montáž protidešťové žaluzie na čytřhranné potrubí, průřezu do 0,15m2</t>
  </si>
  <si>
    <t>946</t>
  </si>
  <si>
    <t>Pol391</t>
  </si>
  <si>
    <t>Vyústka čtyřhranná jednořadá 325x75, do kruhového potrubí, s regulací R1, materiál pozink</t>
  </si>
  <si>
    <t>948</t>
  </si>
  <si>
    <t>950</t>
  </si>
  <si>
    <t>Pol392</t>
  </si>
  <si>
    <t>Tepelně a hlukově izolovaná ohebná hliníková hadice s mikroperforací. Tepelnou izolaci tvoří minerální vata tl. 25 mm, vnitřní průměr hadice 200 mm</t>
  </si>
  <si>
    <t>952</t>
  </si>
  <si>
    <t>Pol393</t>
  </si>
  <si>
    <t>Tepelně a hlukově izolovaná ohebná hliníková hadice s mikroperforací. Tepelnou izolaci tvoří minerální vata tl. 25 mm, vnitřní průměr hadice 180 mm</t>
  </si>
  <si>
    <t>954</t>
  </si>
  <si>
    <t>956</t>
  </si>
  <si>
    <t>75153-7132</t>
  </si>
  <si>
    <t>958</t>
  </si>
  <si>
    <t>960</t>
  </si>
  <si>
    <t>361</t>
  </si>
  <si>
    <t>75151-4679.2</t>
  </si>
  <si>
    <t>Montáž reg. Klapky kruhové, průměru do 200 mm</t>
  </si>
  <si>
    <t>962</t>
  </si>
  <si>
    <t>Pol394</t>
  </si>
  <si>
    <t>Potrubí s přírubami a těsněním sk. I z pozink. plechu: Trouba čtyřhranná 200x315/800+ VP</t>
  </si>
  <si>
    <t>964</t>
  </si>
  <si>
    <t>363</t>
  </si>
  <si>
    <t>Pol395</t>
  </si>
  <si>
    <t>Trouba čtyřhranná 315x315/800+ VP</t>
  </si>
  <si>
    <t>966</t>
  </si>
  <si>
    <t>Pol396</t>
  </si>
  <si>
    <t>Oblouk čtyřhranný 315x315-90°/R=150</t>
  </si>
  <si>
    <t>968</t>
  </si>
  <si>
    <t>365</t>
  </si>
  <si>
    <t>Pol397</t>
  </si>
  <si>
    <t>Přechod osový 315x315-ø200/300 se vsuvkou do spiro trouby</t>
  </si>
  <si>
    <t>970</t>
  </si>
  <si>
    <t>Pol398</t>
  </si>
  <si>
    <t>Přechod osový 200x315-ø200/300 se vsuvkou do spiro trouby</t>
  </si>
  <si>
    <t>972</t>
  </si>
  <si>
    <t>367</t>
  </si>
  <si>
    <t>75151-1021</t>
  </si>
  <si>
    <t>Montáž potrubí plechového sk.I čtyřhranného s přírubou, průřezu do 0,13 m2</t>
  </si>
  <si>
    <t>974</t>
  </si>
  <si>
    <t>75151-4113</t>
  </si>
  <si>
    <t>Montáž tvarovek do potrubí plechového sk.I čtyřhranného s přírubou, průřezu do 0,14 m2</t>
  </si>
  <si>
    <t>976</t>
  </si>
  <si>
    <t>369</t>
  </si>
  <si>
    <t>Pol399</t>
  </si>
  <si>
    <t>Izolace potrubí: Samolepící pásy tl.40 mm z pěnového polyethylenu laminované hliníkovou fólií</t>
  </si>
  <si>
    <t>978</t>
  </si>
  <si>
    <t>980</t>
  </si>
  <si>
    <t>371</t>
  </si>
  <si>
    <t>982</t>
  </si>
  <si>
    <t>984</t>
  </si>
  <si>
    <t>373</t>
  </si>
  <si>
    <t>986</t>
  </si>
  <si>
    <t>Pol400</t>
  </si>
  <si>
    <t>Spiro potrubí a tvarovky: Trouba D=125, l=3 m</t>
  </si>
  <si>
    <t>988</t>
  </si>
  <si>
    <t>375</t>
  </si>
  <si>
    <t>Pol401</t>
  </si>
  <si>
    <t>Trouba D=160, l=3 m</t>
  </si>
  <si>
    <t>990</t>
  </si>
  <si>
    <t>992</t>
  </si>
  <si>
    <t>377</t>
  </si>
  <si>
    <t>Pol402</t>
  </si>
  <si>
    <t>Spojka vnitřní - vsuvka, d=125</t>
  </si>
  <si>
    <t>994</t>
  </si>
  <si>
    <t>996</t>
  </si>
  <si>
    <t>379</t>
  </si>
  <si>
    <t>1000</t>
  </si>
  <si>
    <t>381</t>
  </si>
  <si>
    <t>Pol403</t>
  </si>
  <si>
    <t>Spojka vnější - nátrubek, D=180</t>
  </si>
  <si>
    <t>1002</t>
  </si>
  <si>
    <t>1004</t>
  </si>
  <si>
    <t>383</t>
  </si>
  <si>
    <t>Pol404</t>
  </si>
  <si>
    <t>Výfukový kus s ochrannou mřížkou, ø125</t>
  </si>
  <si>
    <t>1006</t>
  </si>
  <si>
    <t>Pol405</t>
  </si>
  <si>
    <t>Koncový kryt pro zaslepení spiro trouby, d=160</t>
  </si>
  <si>
    <t>1008</t>
  </si>
  <si>
    <t>385</t>
  </si>
  <si>
    <t>1010</t>
  </si>
  <si>
    <t>Pol406</t>
  </si>
  <si>
    <t>Přechod osový d=200-180</t>
  </si>
  <si>
    <t>1012</t>
  </si>
  <si>
    <t>387</t>
  </si>
  <si>
    <t>Pol407</t>
  </si>
  <si>
    <t>Oblouk 30°, d=200</t>
  </si>
  <si>
    <t>1014</t>
  </si>
  <si>
    <t>Pol408</t>
  </si>
  <si>
    <t>Oblouk 90°, d=180</t>
  </si>
  <si>
    <t>1016</t>
  </si>
  <si>
    <t>389</t>
  </si>
  <si>
    <t>Pol409</t>
  </si>
  <si>
    <t>1018</t>
  </si>
  <si>
    <t>Pol410</t>
  </si>
  <si>
    <t>1020</t>
  </si>
  <si>
    <t>391</t>
  </si>
  <si>
    <t>Pol411</t>
  </si>
  <si>
    <t>Odbočka jednostranná 90°, d=200-125</t>
  </si>
  <si>
    <t>1022</t>
  </si>
  <si>
    <t>1024</t>
  </si>
  <si>
    <t>393</t>
  </si>
  <si>
    <t>1026</t>
  </si>
  <si>
    <t>1028</t>
  </si>
  <si>
    <t>395</t>
  </si>
  <si>
    <t>1030</t>
  </si>
  <si>
    <t>1032</t>
  </si>
  <si>
    <t>397</t>
  </si>
  <si>
    <t>1034</t>
  </si>
  <si>
    <t>1036</t>
  </si>
  <si>
    <t>399</t>
  </si>
  <si>
    <t>75158-1352.1</t>
  </si>
  <si>
    <t>Protipožární ucpávky - prostup kruhového potrubí stěnou, průměru potrubí do 200 mm (materiál v ceně)</t>
  </si>
  <si>
    <t>1038</t>
  </si>
  <si>
    <t>1040</t>
  </si>
  <si>
    <t>401</t>
  </si>
  <si>
    <t>1042</t>
  </si>
  <si>
    <t>1044</t>
  </si>
  <si>
    <t>403</t>
  </si>
  <si>
    <t>1046</t>
  </si>
  <si>
    <t>1048</t>
  </si>
  <si>
    <t>405</t>
  </si>
  <si>
    <t>1050</t>
  </si>
  <si>
    <t>1052</t>
  </si>
  <si>
    <t>407</t>
  </si>
  <si>
    <t>1054</t>
  </si>
  <si>
    <t>1056</t>
  </si>
  <si>
    <t>409</t>
  </si>
  <si>
    <t>1058</t>
  </si>
  <si>
    <t>1060</t>
  </si>
  <si>
    <t>411</t>
  </si>
  <si>
    <t>1062</t>
  </si>
  <si>
    <t>1064</t>
  </si>
  <si>
    <t xml:space="preserve">Větrání CHÚC B a evakuačního výtahu </t>
  </si>
  <si>
    <t>413</t>
  </si>
  <si>
    <t>Pol412</t>
  </si>
  <si>
    <t>Nízkotlaký radiální ventilátor z pozink. plechu, do čtyřhranného potrubí 900x500 mm, délka ventilátoru 985 mm, požadovaný průtok vzduchu 7950 m³/h, externí tlak 340 Pa, U=3x400 V, P=3780 W, I=6,8 A</t>
  </si>
  <si>
    <t>1066</t>
  </si>
  <si>
    <t>Pol413</t>
  </si>
  <si>
    <t>Transformátorový regulátor pro spínání a 5-st. Regulaci otáček ventilátoru, pro 3-fázové ventilátory, max. proudová zátěž 7 A</t>
  </si>
  <si>
    <t>1068</t>
  </si>
  <si>
    <t>415</t>
  </si>
  <si>
    <t>Pol414</t>
  </si>
  <si>
    <t>Pružná čtyřhranná tlumící vložka, rozměr 900x500/150 mm</t>
  </si>
  <si>
    <t>1070</t>
  </si>
  <si>
    <t>Pol415</t>
  </si>
  <si>
    <t>Protidešťová žaluzie čtyřhranná z pozink. plechu, rozměr 1000x500 s ochranným pletivem s oky 10x10 mm, odstín šedá barva RAL 7040</t>
  </si>
  <si>
    <t>1072</t>
  </si>
  <si>
    <t>417</t>
  </si>
  <si>
    <t>Pol416</t>
  </si>
  <si>
    <t>Těsná lamelová klapka uzavírací z pozink. plechu se servopohonem, rozměr 800x500/170 mm, servopohon 230 V, ovládání dvoupolohové</t>
  </si>
  <si>
    <t>1074</t>
  </si>
  <si>
    <t>Pol417</t>
  </si>
  <si>
    <t>Těsná lamelová klapka uzavírací z pozink. plechu se servopohonem, rozměr 400x200/170 mm, servopohon 230 V, ovládání dvoupolohové</t>
  </si>
  <si>
    <t>1076</t>
  </si>
  <si>
    <t>419</t>
  </si>
  <si>
    <t>75112-2177</t>
  </si>
  <si>
    <t>Montáž ventilátoru do čtyřhranného potrubí, průřezu do 0,49 m2</t>
  </si>
  <si>
    <t>1078</t>
  </si>
  <si>
    <t>741….1</t>
  </si>
  <si>
    <t>Montáž regulátoru otáček (pozn. napojení na silovou elektroinstalaci a propojenís ventilátorem - viz projekt elektro)</t>
  </si>
  <si>
    <t>1080</t>
  </si>
  <si>
    <t>421</t>
  </si>
  <si>
    <t>75151-4518</t>
  </si>
  <si>
    <t>Montáž pružné spojky čtyřhranné, průřezu do 0,49 m2</t>
  </si>
  <si>
    <t>1082</t>
  </si>
  <si>
    <t>75139-8054.1</t>
  </si>
  <si>
    <t>Montáž protidešťové žaluzie na čytřhranné potrubí, průřezu do 0,6 m2</t>
  </si>
  <si>
    <t>1084</t>
  </si>
  <si>
    <t>423</t>
  </si>
  <si>
    <t>Pol418</t>
  </si>
  <si>
    <t>Krycí mřížka čtyřhranná 800x500 mm, výplň tahokov, RAL 9006</t>
  </si>
  <si>
    <t>1086</t>
  </si>
  <si>
    <t>Pol419</t>
  </si>
  <si>
    <t>Krycí mřížka čtyřhranná 400x200 mm, výplň tahokov, RAL 9006</t>
  </si>
  <si>
    <t>1088</t>
  </si>
  <si>
    <t>425</t>
  </si>
  <si>
    <t>75131-1096</t>
  </si>
  <si>
    <t>Montáž větrací mřížky na čtyřhranné potrubí průřezu přes 0,25 m2</t>
  </si>
  <si>
    <t>1090</t>
  </si>
  <si>
    <t>75131-1091</t>
  </si>
  <si>
    <t>Montáž větrací mřížky na čtyřhranné potrubí průřezu do 0,08 m2</t>
  </si>
  <si>
    <t>1092</t>
  </si>
  <si>
    <t>427</t>
  </si>
  <si>
    <t>Pol420</t>
  </si>
  <si>
    <t>Regulační a uzavírací klapka těsná 900x630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</si>
  <si>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1094</t>
  </si>
  <si>
    <t>75151-4620</t>
  </si>
  <si>
    <t>Montáž škrtící klapky do čtyřhranného potrubí, průřezu do 0,63 m2</t>
  </si>
  <si>
    <t>1096</t>
  </si>
  <si>
    <t>429</t>
  </si>
  <si>
    <t>Pol421</t>
  </si>
  <si>
    <t>Protidešťová žaluzie hliníková s ochranným sítem 900x630 a srámem do potrubí, RAL urči architekt</t>
  </si>
  <si>
    <t>1098</t>
  </si>
  <si>
    <t>1100</t>
  </si>
  <si>
    <t>431</t>
  </si>
  <si>
    <t>Pol422</t>
  </si>
  <si>
    <t>Regulační a uzavírací klapka těsná 400x630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</si>
  <si>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1102</t>
  </si>
  <si>
    <t>75151-4615</t>
  </si>
  <si>
    <t>Montáž škrtící klapky do čtyřhranného potrubí, průřezu do 0,28 m2</t>
  </si>
  <si>
    <t>1104</t>
  </si>
  <si>
    <t>433</t>
  </si>
  <si>
    <t>Pol423</t>
  </si>
  <si>
    <t>Protidešťová žaluzie hliníková s ochranným sítem 400x630 a srámem do potrubí, RAL urči architekt</t>
  </si>
  <si>
    <t>1106</t>
  </si>
  <si>
    <t>75139-8052</t>
  </si>
  <si>
    <t>Montáž protidešťové žaluzie na čtyřhranné potrubí, průřezu do 0,3 m2</t>
  </si>
  <si>
    <t>1108</t>
  </si>
  <si>
    <t>435</t>
  </si>
  <si>
    <t>Pol424</t>
  </si>
  <si>
    <t>Krycí mřížka čtyřhranná 900x630 mm, výplň tahokov, RAL 9010</t>
  </si>
  <si>
    <t>1110</t>
  </si>
  <si>
    <t>Pol425</t>
  </si>
  <si>
    <t>Krycí mřížka čtyřhranná 400x630 mm, výplň tahokov, RAL 9010</t>
  </si>
  <si>
    <t>1112</t>
  </si>
  <si>
    <t>437</t>
  </si>
  <si>
    <t>Pol426</t>
  </si>
  <si>
    <t>Krycí mřížka čtyřhranná 500x500 mm, výplň tahokov, RAL 9006</t>
  </si>
  <si>
    <t>1114</t>
  </si>
  <si>
    <t>1116</t>
  </si>
  <si>
    <t>439</t>
  </si>
  <si>
    <t>Pol427</t>
  </si>
  <si>
    <t>Potrubí s přírubami a těsněním sk. I z pozink. plechu: Trouba čtyřhranná 1000x500/800+ VP</t>
  </si>
  <si>
    <t>1118</t>
  </si>
  <si>
    <t>Pol428</t>
  </si>
  <si>
    <t>Odskok s přechodem 500x1000-500x900/800 (U=300) - (dle detailu v řezu G-G)</t>
  </si>
  <si>
    <t>1120</t>
  </si>
  <si>
    <t>441</t>
  </si>
  <si>
    <t>Pol429</t>
  </si>
  <si>
    <t>Přechod osový 900x500-800x500/300</t>
  </si>
  <si>
    <t>1122</t>
  </si>
  <si>
    <t>Pol430</t>
  </si>
  <si>
    <t>Trouba čtyřhranná 800x500/2000+ VP</t>
  </si>
  <si>
    <t>1124</t>
  </si>
  <si>
    <t>443</t>
  </si>
  <si>
    <t>Pol431</t>
  </si>
  <si>
    <t>Odbočka jednostranná s přechodem 800x500-800x500-400x200 (dle detailu v řezu G-G)</t>
  </si>
  <si>
    <t>1126</t>
  </si>
  <si>
    <t>Pol432</t>
  </si>
  <si>
    <t>Trouba čtyřhranná 400x200/2000+ VP</t>
  </si>
  <si>
    <t>1128</t>
  </si>
  <si>
    <t>445</t>
  </si>
  <si>
    <t>Pol433</t>
  </si>
  <si>
    <t>Oblouk čtyřhranný 200x400-90°/R100</t>
  </si>
  <si>
    <t>1130</t>
  </si>
  <si>
    <t>Pol434</t>
  </si>
  <si>
    <t>Oblouk čtyřhranný 400x200-90°/R100</t>
  </si>
  <si>
    <t>1132</t>
  </si>
  <si>
    <t>447</t>
  </si>
  <si>
    <t>Pol435</t>
  </si>
  <si>
    <t>Trouba čtyřhranná 400x200/300+ VP</t>
  </si>
  <si>
    <t>1134</t>
  </si>
  <si>
    <t>1136</t>
  </si>
  <si>
    <t>449</t>
  </si>
  <si>
    <t>1138</t>
  </si>
  <si>
    <t>75151-4013</t>
  </si>
  <si>
    <t>Montáž tavrovek potrubí plechového sk.I čtyřhranného s přírubou, průřezu do 0,14 m2</t>
  </si>
  <si>
    <t>1140</t>
  </si>
  <si>
    <t>451</t>
  </si>
  <si>
    <t>75151-4119</t>
  </si>
  <si>
    <t>Montáž tavrovek potrubí plechového sk.I čtyřhranného s přírubou, průřezu do 0,56 m2</t>
  </si>
  <si>
    <t>1142</t>
  </si>
  <si>
    <t>Pol436</t>
  </si>
  <si>
    <t>Izolace potrubí : Samolepící lamelová rohož z kamenné vlny s hliníkovou fólií, tl. 40 mm, měrná hmotnost 40 kg/m3,</t>
  </si>
  <si>
    <t>1144</t>
  </si>
  <si>
    <t>453</t>
  </si>
  <si>
    <t>71341--1145</t>
  </si>
  <si>
    <t>1146</t>
  </si>
  <si>
    <t>Pol437</t>
  </si>
  <si>
    <t>1148</t>
  </si>
  <si>
    <t>455</t>
  </si>
  <si>
    <t>1150</t>
  </si>
  <si>
    <t>1152</t>
  </si>
  <si>
    <t>457</t>
  </si>
  <si>
    <t>1154</t>
  </si>
  <si>
    <t>94611-1111</t>
  </si>
  <si>
    <t>Montáž pojízdných věží šířky do 0,9 m, délky do 3,2 m, výšky do 1,5 m</t>
  </si>
  <si>
    <t>1156</t>
  </si>
  <si>
    <t>459</t>
  </si>
  <si>
    <t>94611-1211</t>
  </si>
  <si>
    <t>1158</t>
  </si>
  <si>
    <t>94611-1811</t>
  </si>
  <si>
    <t>1160</t>
  </si>
  <si>
    <t>461</t>
  </si>
  <si>
    <t>1162</t>
  </si>
  <si>
    <t>1164</t>
  </si>
  <si>
    <t>463</t>
  </si>
  <si>
    <t>1166</t>
  </si>
  <si>
    <t>1168</t>
  </si>
  <si>
    <t>465</t>
  </si>
  <si>
    <t>1170</t>
  </si>
  <si>
    <t>1172</t>
  </si>
  <si>
    <t>467</t>
  </si>
  <si>
    <t>1174</t>
  </si>
  <si>
    <t>Ochlazování místností - VRV_CH1, CH2, CH3</t>
  </si>
  <si>
    <t>Pol438</t>
  </si>
  <si>
    <t>CH1 - Venkovní jednotka VRV: Tepelné čerpadlo, kompresory řízené invertorem, chladivo R-410A, nominální chladící výkon 28 kW, hladina akustického tlaku 57 dBA, U=3x400 V, hmotnost 198 kg</t>
  </si>
  <si>
    <t>1176</t>
  </si>
  <si>
    <t>469</t>
  </si>
  <si>
    <t>Pol439</t>
  </si>
  <si>
    <t>Vnitřní kazetová jednotka s kruhovým výdechem, jmen. chladící výkon 9 kW, do podhledu 900x900</t>
  </si>
  <si>
    <t>1178</t>
  </si>
  <si>
    <t>Pol440</t>
  </si>
  <si>
    <t>Dekorační panel bílý designový</t>
  </si>
  <si>
    <t>1180</t>
  </si>
  <si>
    <t>471</t>
  </si>
  <si>
    <t>Pol441</t>
  </si>
  <si>
    <t>Vnitřní kazetová jednotka s plochým dekoračním panelem, jmen. chladící výkon 2,2 kW, do podhledu 600x600</t>
  </si>
  <si>
    <t>1182</t>
  </si>
  <si>
    <t>Pol442</t>
  </si>
  <si>
    <t>Vnitřní kazetová jednotka s plochým dekoračním panelem, jmen. chladící výkon 2,8 kW, do podhledu 600x600</t>
  </si>
  <si>
    <t>1184</t>
  </si>
  <si>
    <t>473</t>
  </si>
  <si>
    <t>Pol443</t>
  </si>
  <si>
    <t>Vnitřní kazetová jednotka s plochým dekoračním panelem, jmen. chladící výkon 3,6 kW, do podhledu 600x600</t>
  </si>
  <si>
    <t>1186</t>
  </si>
  <si>
    <t>Pol444</t>
  </si>
  <si>
    <t>Plochý dekorační panel bílý</t>
  </si>
  <si>
    <t>1188</t>
  </si>
  <si>
    <t>475</t>
  </si>
  <si>
    <t>Pol445</t>
  </si>
  <si>
    <t>Refnet pro 2-trubkové systémy-imperiální, vel.20</t>
  </si>
  <si>
    <t>1190</t>
  </si>
  <si>
    <t>Pol446</t>
  </si>
  <si>
    <t>Refnet pro 2-trubkové systémy-imperiální, vel.29</t>
  </si>
  <si>
    <t>1192</t>
  </si>
  <si>
    <t>477</t>
  </si>
  <si>
    <t>Pol447</t>
  </si>
  <si>
    <t>Kabelový nástěnný ovladač bílý</t>
  </si>
  <si>
    <t>1194</t>
  </si>
  <si>
    <t>Pol448</t>
  </si>
  <si>
    <t>Dodatečná náplň chladiva R410A</t>
  </si>
  <si>
    <t>1196</t>
  </si>
  <si>
    <t>479</t>
  </si>
  <si>
    <t>Pol449</t>
  </si>
  <si>
    <t>Uvedení VRV systému autorizovaným technikem výrobce zařízení</t>
  </si>
  <si>
    <t>1198</t>
  </si>
  <si>
    <t>75179-1100R0</t>
  </si>
  <si>
    <t>Předizolované měděné potrubí pro chladící systémy ø 6,4 (v ceně započteny náklady na dodání a montáž trub )</t>
  </si>
  <si>
    <t>1200</t>
  </si>
  <si>
    <t>481</t>
  </si>
  <si>
    <t>75179-1100R0.1</t>
  </si>
  <si>
    <t>Předizolované měděné potrubí pro chladící systémy ø 9,5 (v ceně započteny náklady na dodání a montáž trub a plnění chladiva)</t>
  </si>
  <si>
    <t>1202</t>
  </si>
  <si>
    <t>75179-1100R0.2</t>
  </si>
  <si>
    <t>Předizolované měděné potrubí pro chladící systémy ø 12,7 (v ceně započteny náklady na dodání a montáž trub )</t>
  </si>
  <si>
    <t>1204</t>
  </si>
  <si>
    <t>483</t>
  </si>
  <si>
    <t>75179-1100R0.3</t>
  </si>
  <si>
    <t>Předizolované měděné potrubí pro chladící systémy ø 15,9 (v ceně započteny náklady na dodání a montáž trub a plnění chladiva)</t>
  </si>
  <si>
    <t>1206</t>
  </si>
  <si>
    <t>75179-1100R0.4</t>
  </si>
  <si>
    <t>Předizolované měděné potrubí pro chladící systémy ø 22,2 (v ceně započteny náklady na dodání a montáž trub)</t>
  </si>
  <si>
    <t>1208</t>
  </si>
  <si>
    <t>485</t>
  </si>
  <si>
    <t>Pol450</t>
  </si>
  <si>
    <t>Samolepící páska EPDM 3x50 mm x 15 m</t>
  </si>
  <si>
    <t>1210</t>
  </si>
  <si>
    <t>75171-1134</t>
  </si>
  <si>
    <t>Montáž vnitřní kazetové 4-cestné jednotky</t>
  </si>
  <si>
    <t>1212</t>
  </si>
  <si>
    <t>487</t>
  </si>
  <si>
    <t>75172-1121</t>
  </si>
  <si>
    <t>Montáž a ustavení venkovní jednotky</t>
  </si>
  <si>
    <t>1214</t>
  </si>
  <si>
    <t>1216</t>
  </si>
  <si>
    <t>489</t>
  </si>
  <si>
    <t>71319-1100R00.1</t>
  </si>
  <si>
    <t>Položení pryžového pásu tl.8 mm pro podložení jednotky (materiál v ceně)</t>
  </si>
  <si>
    <t>1218</t>
  </si>
  <si>
    <t>1220</t>
  </si>
  <si>
    <t>491</t>
  </si>
  <si>
    <t>Příprava pro zkoušku těsnosti</t>
  </si>
  <si>
    <t>1222</t>
  </si>
  <si>
    <t>751…</t>
  </si>
  <si>
    <t>Plnění systému chlazení</t>
  </si>
  <si>
    <t>1224</t>
  </si>
  <si>
    <t>493</t>
  </si>
  <si>
    <t>Zkouška těsnosti potrubí z trubek měděných do ø35/1,5</t>
  </si>
  <si>
    <t>1226</t>
  </si>
  <si>
    <t>Pol451</t>
  </si>
  <si>
    <t>Drátěný kabelový žlab 35x200 (v ceně náklady na dodávku a montáž)</t>
  </si>
  <si>
    <t>1228</t>
  </si>
  <si>
    <t>495</t>
  </si>
  <si>
    <t>24101-3100R0</t>
  </si>
  <si>
    <t>Ostatní závěsný, spojovací a těsnící materiál pro rozvody</t>
  </si>
  <si>
    <t>1230</t>
  </si>
  <si>
    <t>24099-1000R0</t>
  </si>
  <si>
    <t>1232</t>
  </si>
  <si>
    <t>497</t>
  </si>
  <si>
    <t>Protipožární trubní ucpávky, prostup stěnou tl. 150 mm, D54</t>
  </si>
  <si>
    <t>1234</t>
  </si>
  <si>
    <t>Pol452</t>
  </si>
  <si>
    <t>Hadice spirálová pro odvod kondenzátu napojení na ZTI-kanalizace - dodávka a montáž</t>
  </si>
  <si>
    <t>1236</t>
  </si>
  <si>
    <t>499</t>
  </si>
  <si>
    <t>97103-8131</t>
  </si>
  <si>
    <t>Vybourání otvorů ve zdivu z příčkovek, tvárnic, průměr profilu do 60 mm, tl. Do 150 mm</t>
  </si>
  <si>
    <t>1238</t>
  </si>
  <si>
    <t>97104-2131</t>
  </si>
  <si>
    <t>Vybourání otvorů vbetonových příčkách, průměr profilu do 60 mm, tl. Do 150 mm</t>
  </si>
  <si>
    <t>1240</t>
  </si>
  <si>
    <t>501</t>
  </si>
  <si>
    <t>….2</t>
  </si>
  <si>
    <t>Výplň PUR pěnou, tl. spáry do 50 mm (materiál v ceně)</t>
  </si>
  <si>
    <t>1242</t>
  </si>
  <si>
    <t>99701-3214</t>
  </si>
  <si>
    <t>Vnitrostaveništní doprava suti a vybouraných hmot vodorovně do 50 m, v obj. výšky do 15 m, svisle ručně</t>
  </si>
  <si>
    <t>1244</t>
  </si>
  <si>
    <t>503</t>
  </si>
  <si>
    <t>99701-3501</t>
  </si>
  <si>
    <t>Odvoz suti se složení, na vzdálenost do 1 km</t>
  </si>
  <si>
    <t>1246</t>
  </si>
  <si>
    <t>99701-3509</t>
  </si>
  <si>
    <t>Odvoz suti -příplatek za každý další 1 km</t>
  </si>
  <si>
    <t>1248</t>
  </si>
  <si>
    <t>505</t>
  </si>
  <si>
    <t>99701-3802</t>
  </si>
  <si>
    <t>Poplatek za uložení stavebního odpadu</t>
  </si>
  <si>
    <t>1250</t>
  </si>
  <si>
    <t>1252</t>
  </si>
  <si>
    <t>507</t>
  </si>
  <si>
    <t>1254</t>
  </si>
  <si>
    <t>1256</t>
  </si>
  <si>
    <t>509</t>
  </si>
  <si>
    <t>1258</t>
  </si>
  <si>
    <t>Přesun hmot pro rozvody potrubí v obj. v. do 24m</t>
  </si>
  <si>
    <t>1260</t>
  </si>
  <si>
    <t>511</t>
  </si>
  <si>
    <t>1262</t>
  </si>
  <si>
    <t>1264</t>
  </si>
  <si>
    <t>513</t>
  </si>
  <si>
    <t>1266</t>
  </si>
  <si>
    <t>Pol453</t>
  </si>
  <si>
    <t>CH2 - Venkovní jednotka VRV: Tepelné čerpadlo, kompresory řízené invertorem, chladivo R-410A, nominální chladící výkon 33,5 kW, hladina akustického tlaku 61 dBA, U=3x400 V, hmotnost 198 kg</t>
  </si>
  <si>
    <t>1268</t>
  </si>
  <si>
    <t>515</t>
  </si>
  <si>
    <t>Pol454</t>
  </si>
  <si>
    <t>Vnitřní kazetová jednotka s plochým dekoračním panelem, jmen. chladící výkon 1,7 kW, do podhledu 600x600</t>
  </si>
  <si>
    <t>1270</t>
  </si>
  <si>
    <t>1272</t>
  </si>
  <si>
    <t>517</t>
  </si>
  <si>
    <t>1274</t>
  </si>
  <si>
    <t>Pol455</t>
  </si>
  <si>
    <t>Vnitřní kazetová jednotka s plochým dekoračním panelem, jmen. chladící výkon 4,5 kW, do podhledu 600x600</t>
  </si>
  <si>
    <t>1276</t>
  </si>
  <si>
    <t>519</t>
  </si>
  <si>
    <t>1278</t>
  </si>
  <si>
    <t>Pol456</t>
  </si>
  <si>
    <t>Senzor podlahy a přítomnosti osob</t>
  </si>
  <si>
    <t>1280</t>
  </si>
  <si>
    <t>521</t>
  </si>
  <si>
    <t>1282</t>
  </si>
  <si>
    <t>1284</t>
  </si>
  <si>
    <t>523</t>
  </si>
  <si>
    <t>Pol457</t>
  </si>
  <si>
    <t>Refnet pro 2-trubkové systémy-imperiální, vel.64</t>
  </si>
  <si>
    <t>1286</t>
  </si>
  <si>
    <t>1288</t>
  </si>
  <si>
    <t>525</t>
  </si>
  <si>
    <t>1290</t>
  </si>
  <si>
    <t>1292</t>
  </si>
  <si>
    <t>527</t>
  </si>
  <si>
    <t>1294</t>
  </si>
  <si>
    <t>1296</t>
  </si>
  <si>
    <t>529</t>
  </si>
  <si>
    <t>1298</t>
  </si>
  <si>
    <t>1300</t>
  </si>
  <si>
    <t>531</t>
  </si>
  <si>
    <t>1302</t>
  </si>
  <si>
    <t>75179-1100R1</t>
  </si>
  <si>
    <t>Předizolované měděné potrubí pro chladící systémy ø 28,6 (v ceně započteny náklady na dodání a montáž trub)</t>
  </si>
  <si>
    <t>1304</t>
  </si>
  <si>
    <t>533</t>
  </si>
  <si>
    <t>1306</t>
  </si>
  <si>
    <t>1308</t>
  </si>
  <si>
    <t>535</t>
  </si>
  <si>
    <t>75172-1123</t>
  </si>
  <si>
    <t>1310</t>
  </si>
  <si>
    <t>1312</t>
  </si>
  <si>
    <t>537</t>
  </si>
  <si>
    <t>1314</t>
  </si>
  <si>
    <t>1316</t>
  </si>
  <si>
    <t>539</t>
  </si>
  <si>
    <t>1318</t>
  </si>
  <si>
    <t>1320</t>
  </si>
  <si>
    <t>541</t>
  </si>
  <si>
    <t>1322</t>
  </si>
  <si>
    <t>1324</t>
  </si>
  <si>
    <t>543</t>
  </si>
  <si>
    <t>1326</t>
  </si>
  <si>
    <t>1328</t>
  </si>
  <si>
    <t>545</t>
  </si>
  <si>
    <t>1330</t>
  </si>
  <si>
    <t>1332</t>
  </si>
  <si>
    <t>547</t>
  </si>
  <si>
    <t>1334</t>
  </si>
  <si>
    <t>1336</t>
  </si>
  <si>
    <t>549</t>
  </si>
  <si>
    <t>1338</t>
  </si>
  <si>
    <t>1340</t>
  </si>
  <si>
    <t>551</t>
  </si>
  <si>
    <t>1342</t>
  </si>
  <si>
    <t>1344</t>
  </si>
  <si>
    <t>553</t>
  </si>
  <si>
    <t>1346</t>
  </si>
  <si>
    <t>1348</t>
  </si>
  <si>
    <t>555</t>
  </si>
  <si>
    <t>1350</t>
  </si>
  <si>
    <t>1352</t>
  </si>
  <si>
    <t>557</t>
  </si>
  <si>
    <t>1354</t>
  </si>
  <si>
    <t>Pol458</t>
  </si>
  <si>
    <t>CH3 - Venkovní jednotka VRV: Tepelné čerpadlo, kompresory řízené invertorem, chladivo R-410A, nominální chladící výkon 33,5 kW, hladina akustického tlaku 61 dBA, U=3x400 V, hmotnost 198 kg</t>
  </si>
  <si>
    <t>1356</t>
  </si>
  <si>
    <t>559</t>
  </si>
  <si>
    <t>Pol459</t>
  </si>
  <si>
    <t>AHU-VZT: Sada s expanzním ventilem, vel.50</t>
  </si>
  <si>
    <t>1358</t>
  </si>
  <si>
    <t>Pol460</t>
  </si>
  <si>
    <t>Adaptér pro univerz. Ext. Řízení</t>
  </si>
  <si>
    <t>1360</t>
  </si>
  <si>
    <t>561</t>
  </si>
  <si>
    <t>Pol461</t>
  </si>
  <si>
    <t>Kabelový ovladač</t>
  </si>
  <si>
    <t>1362</t>
  </si>
  <si>
    <t>Pol462</t>
  </si>
  <si>
    <t>Řídící skříňka VRV</t>
  </si>
  <si>
    <t>1364</t>
  </si>
  <si>
    <t>563</t>
  </si>
  <si>
    <t>1366</t>
  </si>
  <si>
    <t>1368</t>
  </si>
  <si>
    <t>565</t>
  </si>
  <si>
    <t>1370</t>
  </si>
  <si>
    <t>1372</t>
  </si>
  <si>
    <t>567</t>
  </si>
  <si>
    <t>Pol463</t>
  </si>
  <si>
    <t>Vnitřní kazetová jednotka s plochým dekoračním panelem, jmen. chladící výkon 5,6 kW, do podhledu 600x600</t>
  </si>
  <si>
    <t>1374</t>
  </si>
  <si>
    <t>1376</t>
  </si>
  <si>
    <t>569</t>
  </si>
  <si>
    <t>1378</t>
  </si>
  <si>
    <t>1380</t>
  </si>
  <si>
    <t>571</t>
  </si>
  <si>
    <t>1382</t>
  </si>
  <si>
    <t>1384</t>
  </si>
  <si>
    <t>573</t>
  </si>
  <si>
    <t>1386</t>
  </si>
  <si>
    <t>1388</t>
  </si>
  <si>
    <t>575</t>
  </si>
  <si>
    <t>1390</t>
  </si>
  <si>
    <t>1392</t>
  </si>
  <si>
    <t>577</t>
  </si>
  <si>
    <t>1394</t>
  </si>
  <si>
    <t>1396</t>
  </si>
  <si>
    <t>579</t>
  </si>
  <si>
    <t>1398</t>
  </si>
  <si>
    <t>1400</t>
  </si>
  <si>
    <t>581</t>
  </si>
  <si>
    <t>1402</t>
  </si>
  <si>
    <t>1404</t>
  </si>
  <si>
    <t>583</t>
  </si>
  <si>
    <t>1406</t>
  </si>
  <si>
    <t>1408</t>
  </si>
  <si>
    <t>585</t>
  </si>
  <si>
    <t>1410</t>
  </si>
  <si>
    <t>1412</t>
  </si>
  <si>
    <t>587</t>
  </si>
  <si>
    <t>1414</t>
  </si>
  <si>
    <t>1416</t>
  </si>
  <si>
    <t>589</t>
  </si>
  <si>
    <t>1418</t>
  </si>
  <si>
    <t>1420</t>
  </si>
  <si>
    <t>591</t>
  </si>
  <si>
    <t>1422</t>
  </si>
  <si>
    <t>1424</t>
  </si>
  <si>
    <t>593</t>
  </si>
  <si>
    <t>1426</t>
  </si>
  <si>
    <t>1428</t>
  </si>
  <si>
    <t>595</t>
  </si>
  <si>
    <t>1430</t>
  </si>
  <si>
    <t>1432</t>
  </si>
  <si>
    <t>597</t>
  </si>
  <si>
    <t>1434</t>
  </si>
  <si>
    <t>1436</t>
  </si>
  <si>
    <t>599</t>
  </si>
  <si>
    <t>1438</t>
  </si>
  <si>
    <t>1440</t>
  </si>
  <si>
    <t>601</t>
  </si>
  <si>
    <t>1442</t>
  </si>
  <si>
    <t>1444</t>
  </si>
  <si>
    <t>603</t>
  </si>
  <si>
    <t>1446</t>
  </si>
  <si>
    <t>1448</t>
  </si>
  <si>
    <t>605</t>
  </si>
  <si>
    <t>1450</t>
  </si>
  <si>
    <t>1452</t>
  </si>
  <si>
    <t>607</t>
  </si>
  <si>
    <t>Pol464</t>
  </si>
  <si>
    <t>Hlavní jednotka DII-net Modbus rozhraní</t>
  </si>
  <si>
    <t>1454</t>
  </si>
  <si>
    <t>1456</t>
  </si>
  <si>
    <t>Zdroj chladu pro vzduchotechnické jednotky VZT-1,2_CH4</t>
  </si>
  <si>
    <t>609</t>
  </si>
  <si>
    <t>Pol465</t>
  </si>
  <si>
    <t>Mini VRV, jmen. chladící výkon 14 kW, hmotnost 104 kg, hladina akustického tlaku 51 dBA, chladivo R-410 A, U=3x400 V</t>
  </si>
  <si>
    <t>1458</t>
  </si>
  <si>
    <t>Pol466</t>
  </si>
  <si>
    <t>Sada s expanzním ventilem vel.80 (pro VZT-3)</t>
  </si>
  <si>
    <t>1460</t>
  </si>
  <si>
    <t>611</t>
  </si>
  <si>
    <t>Pol467</t>
  </si>
  <si>
    <t>Sada s expanzním ventilem vel.50 (pro VZT-2)</t>
  </si>
  <si>
    <t>1462</t>
  </si>
  <si>
    <t>1464</t>
  </si>
  <si>
    <t>613</t>
  </si>
  <si>
    <t>Pol468</t>
  </si>
  <si>
    <t>Adaptér pro univerz. Ext. řízení</t>
  </si>
  <si>
    <t>1466</t>
  </si>
  <si>
    <t>1468</t>
  </si>
  <si>
    <t>615</t>
  </si>
  <si>
    <t>Pol469</t>
  </si>
  <si>
    <t>Rozbočovač vel.20</t>
  </si>
  <si>
    <t>1470</t>
  </si>
  <si>
    <t>1472</t>
  </si>
  <si>
    <t>617</t>
  </si>
  <si>
    <t>1474</t>
  </si>
  <si>
    <t>1476</t>
  </si>
  <si>
    <t>619</t>
  </si>
  <si>
    <t>1478</t>
  </si>
  <si>
    <t>1480</t>
  </si>
  <si>
    <t>621</t>
  </si>
  <si>
    <t>1482</t>
  </si>
  <si>
    <t>1484</t>
  </si>
  <si>
    <t>623</t>
  </si>
  <si>
    <t>75171-1161R0</t>
  </si>
  <si>
    <t>Napojení potrubí chladiva a par chladiva na přímý chladič VZT jednotky</t>
  </si>
  <si>
    <t>1486</t>
  </si>
  <si>
    <t>Pol470</t>
  </si>
  <si>
    <t>Ostatní komponenty pro napojení potrubí chladiva a par chladiva na přímý výparník VZT jednotky (průhledítko, dehydrátor aj.) - dle předpisu výrobce zařízení (v ceně náklady na montáž a dodání komponentů)</t>
  </si>
  <si>
    <t>1488</t>
  </si>
  <si>
    <t>625</t>
  </si>
  <si>
    <t>75172-1121.1</t>
  </si>
  <si>
    <t>Montáž a ustavení venkovní jednotky trojfázové napojení</t>
  </si>
  <si>
    <t>1490</t>
  </si>
  <si>
    <t>1492</t>
  </si>
  <si>
    <t>627</t>
  </si>
  <si>
    <t>Pol471</t>
  </si>
  <si>
    <t>Antivibrační sada - silentbloky</t>
  </si>
  <si>
    <t>1494</t>
  </si>
  <si>
    <t>1496</t>
  </si>
  <si>
    <t>629</t>
  </si>
  <si>
    <t>1498</t>
  </si>
  <si>
    <t>1500</t>
  </si>
  <si>
    <t>631</t>
  </si>
  <si>
    <t>1502</t>
  </si>
  <si>
    <t>1504</t>
  </si>
  <si>
    <t>633</t>
  </si>
  <si>
    <t>1506</t>
  </si>
  <si>
    <t>1508</t>
  </si>
  <si>
    <t>635</t>
  </si>
  <si>
    <t>1510</t>
  </si>
  <si>
    <t>1512</t>
  </si>
  <si>
    <t>637</t>
  </si>
  <si>
    <t>1514</t>
  </si>
  <si>
    <t>1516</t>
  </si>
  <si>
    <t>639</t>
  </si>
  <si>
    <t>1518</t>
  </si>
  <si>
    <t>1520</t>
  </si>
  <si>
    <t>641</t>
  </si>
  <si>
    <t>1522</t>
  </si>
  <si>
    <t>1524</t>
  </si>
  <si>
    <t>643</t>
  </si>
  <si>
    <t>1526</t>
  </si>
  <si>
    <t>1528</t>
  </si>
  <si>
    <t>645</t>
  </si>
  <si>
    <t>1530</t>
  </si>
  <si>
    <t>1532</t>
  </si>
  <si>
    <t>Chlazení místnosti 2.10 (RACK)_CH6</t>
  </si>
  <si>
    <t>647</t>
  </si>
  <si>
    <t>Pol480</t>
  </si>
  <si>
    <t>Venkovní kondenzační jednotka split systému chlazení, jmen. chladící výkon 3,5 kW, hmotnost 52 kg, hladina akustického tlaku 48 dBA, chladivo R32 (předplněno na 30 m), U=230 V, garantovaný provozní rozsah chlazení do -20°C, v režimu chlazení účinnost A++, v ceně infraovladač</t>
  </si>
  <si>
    <t>1662</t>
  </si>
  <si>
    <t>Pol481</t>
  </si>
  <si>
    <t>Vnitřní nástěnná jednotka split systému chlazení, rozměr 294x811x272mm, hmotnost 10 kg, hladina akustického tlaku 45 dBA</t>
  </si>
  <si>
    <t>1664</t>
  </si>
  <si>
    <t>649</t>
  </si>
  <si>
    <t>Pol482</t>
  </si>
  <si>
    <t>Adaptér Modbus</t>
  </si>
  <si>
    <t>1666</t>
  </si>
  <si>
    <t>Pol476</t>
  </si>
  <si>
    <t>Uvedení do provozu autorizovaným technikem výrobce zařízení</t>
  </si>
  <si>
    <t>1668</t>
  </si>
  <si>
    <t>651</t>
  </si>
  <si>
    <t>75179-1100R0.6</t>
  </si>
  <si>
    <t>Předizolované dvojité měděné trubky pro chladící systémy ø 6,35/9,5 (v ceně započteny náklady na dodání a montáž trub a plnění chladiva)</t>
  </si>
  <si>
    <t>1670</t>
  </si>
  <si>
    <t>Pol483</t>
  </si>
  <si>
    <t>Dodatečná náplň chladiva R32</t>
  </si>
  <si>
    <t>1672</t>
  </si>
  <si>
    <t>653</t>
  </si>
  <si>
    <t>1674</t>
  </si>
  <si>
    <t>75171-1111</t>
  </si>
  <si>
    <t>Montáž vnitřní nástěnné jednotky</t>
  </si>
  <si>
    <t>1676</t>
  </si>
  <si>
    <t>655</t>
  </si>
  <si>
    <t>75172-1111</t>
  </si>
  <si>
    <t>Montáž a ustavení venkovní jednotky jednofázové napojení</t>
  </si>
  <si>
    <t>1678</t>
  </si>
  <si>
    <t>Pol484</t>
  </si>
  <si>
    <t>Čerpadlo kondenzátu, 230 V, řízení signálem 230 V nebo kontaktem od zařízení (běh kompresoru), rozměr 66x56x105 mm</t>
  </si>
  <si>
    <t>1680</t>
  </si>
  <si>
    <t>657</t>
  </si>
  <si>
    <t>73242-9212R0</t>
  </si>
  <si>
    <t>Montáž čerpadla</t>
  </si>
  <si>
    <t>1682</t>
  </si>
  <si>
    <t>Pol485</t>
  </si>
  <si>
    <t>Plastová flexi hadice ø20 pro napojení odvodu kondenzátu nástěnné jednotky, délka 30 cm</t>
  </si>
  <si>
    <t>1684</t>
  </si>
  <si>
    <t>659</t>
  </si>
  <si>
    <t>1686</t>
  </si>
  <si>
    <t>1688</t>
  </si>
  <si>
    <t>661</t>
  </si>
  <si>
    <t>1690</t>
  </si>
  <si>
    <t>1692</t>
  </si>
  <si>
    <t>663</t>
  </si>
  <si>
    <t>1694</t>
  </si>
  <si>
    <t>1696</t>
  </si>
  <si>
    <t>665</t>
  </si>
  <si>
    <t>24101-3100R0.1</t>
  </si>
  <si>
    <t>Závěsný, spojovací a těsnící materiál pro rozvody</t>
  </si>
  <si>
    <t>1698</t>
  </si>
  <si>
    <t>1700</t>
  </si>
  <si>
    <t>667</t>
  </si>
  <si>
    <t>1702</t>
  </si>
  <si>
    <t>1704</t>
  </si>
  <si>
    <t>669</t>
  </si>
  <si>
    <t>1706</t>
  </si>
  <si>
    <t>1708</t>
  </si>
  <si>
    <t>671</t>
  </si>
  <si>
    <t>1710</t>
  </si>
  <si>
    <t>1712</t>
  </si>
  <si>
    <t>673</t>
  </si>
  <si>
    <t>Pol486</t>
  </si>
  <si>
    <t>1714</t>
  </si>
  <si>
    <t>Pol479</t>
  </si>
  <si>
    <t>PVC boxi včetně rohovníků pro zakrytování vedení potrubí v interiéru</t>
  </si>
  <si>
    <t>1716</t>
  </si>
  <si>
    <t>675</t>
  </si>
  <si>
    <t>75152-5031</t>
  </si>
  <si>
    <t>Montáž zakrytování</t>
  </si>
  <si>
    <t>1718</t>
  </si>
  <si>
    <t>1720</t>
  </si>
  <si>
    <t>677</t>
  </si>
  <si>
    <t>1722</t>
  </si>
  <si>
    <t>1724</t>
  </si>
  <si>
    <t>679</t>
  </si>
  <si>
    <t>1726</t>
  </si>
  <si>
    <t>1728</t>
  </si>
  <si>
    <t>681</t>
  </si>
  <si>
    <t>1730</t>
  </si>
  <si>
    <t>Nehmotné dodávky</t>
  </si>
  <si>
    <t>Pol487</t>
  </si>
  <si>
    <t>1732</t>
  </si>
  <si>
    <t>683</t>
  </si>
  <si>
    <t>Pol488</t>
  </si>
  <si>
    <t>1734</t>
  </si>
  <si>
    <t>Pol489</t>
  </si>
  <si>
    <t>1736</t>
  </si>
  <si>
    <t>685</t>
  </si>
  <si>
    <t>Pol490</t>
  </si>
  <si>
    <t>1738</t>
  </si>
  <si>
    <t>686</t>
  </si>
  <si>
    <t>Pol491</t>
  </si>
  <si>
    <t>1740</t>
  </si>
  <si>
    <t>687</t>
  </si>
  <si>
    <t>Pol492</t>
  </si>
  <si>
    <t>1742</t>
  </si>
  <si>
    <t>688</t>
  </si>
  <si>
    <t>Pol493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</si>
  <si>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 , C) doplnění nebo přepracování projektové dokumentace skutečného provedení stavu v případě připomínek stavebního úřadu v rámci schvalovacího řízení v požadovaném počtu vyhotoveních dle ZD.</t>
  </si>
  <si>
    <t>1744</t>
  </si>
  <si>
    <t>689</t>
  </si>
  <si>
    <t>Pol494</t>
  </si>
  <si>
    <t>1746</t>
  </si>
  <si>
    <t>690</t>
  </si>
  <si>
    <t>Pol495</t>
  </si>
  <si>
    <t>956242698</t>
  </si>
  <si>
    <t>SO 02 - Architektonicko - stavební řešení velkoprostorové učebny</t>
  </si>
  <si>
    <t>021 - Architektonicko - stavební řešení 1. NP</t>
  </si>
  <si>
    <t>M - Práce a dodávky M</t>
  </si>
  <si>
    <t xml:space="preserve">    33-M - Montáže dopr.zaříz.- výtah</t>
  </si>
  <si>
    <t>-753212940</t>
  </si>
  <si>
    <t>1.01 vstupní foyer</t>
  </si>
  <si>
    <t>0,5*1,3</t>
  </si>
  <si>
    <t>(3,9+11,5+3,9)*0,2</t>
  </si>
  <si>
    <t>11,5*0,5</t>
  </si>
  <si>
    <t>(3,8+3,8)*0,2</t>
  </si>
  <si>
    <t>(3,9+3,9)*0,2</t>
  </si>
  <si>
    <t>1.09 předsíň toalet</t>
  </si>
  <si>
    <t>1.10 WC muži</t>
  </si>
  <si>
    <t>4,9*0,1</t>
  </si>
  <si>
    <t>391934592</t>
  </si>
  <si>
    <t>(4+2,4+5,5+2,7)*3,5</t>
  </si>
  <si>
    <t>0,15*3,5</t>
  </si>
  <si>
    <t>-125598403</t>
  </si>
  <si>
    <t>1557275731</t>
  </si>
  <si>
    <t>-825342622</t>
  </si>
  <si>
    <t>1.04 schodiště ramena</t>
  </si>
  <si>
    <t>-2004609654</t>
  </si>
  <si>
    <t>(6,5+13,6)*2*6,4</t>
  </si>
  <si>
    <t>-(6,195*4,5+1*2,02+1,6*2,02+6,5*4,5+0,9*2,02+1,9*3,5+1,3*3,5+0,89*2,02+0,9*2,02+0,9*2,02)</t>
  </si>
  <si>
    <t>0,5*3,4*2</t>
  </si>
  <si>
    <t>0,3*3,4</t>
  </si>
  <si>
    <t>0,98*1,1</t>
  </si>
  <si>
    <t>0,28*1,1</t>
  </si>
  <si>
    <t>0,68*0,7</t>
  </si>
  <si>
    <t>0,98*0,7</t>
  </si>
  <si>
    <t>(1,1+0,4+0,3+0,8+1,1)*0,12</t>
  </si>
  <si>
    <t>(1,3+0,13+0,155+1,2)*1,8</t>
  </si>
  <si>
    <t>((1,8+1,05)/2*1,5)</t>
  </si>
  <si>
    <t>(1,2+1,3)*0,9</t>
  </si>
  <si>
    <t>((0,9+0,9)/2*1,5)</t>
  </si>
  <si>
    <t>(1,5+1,43+1,2)*0,15</t>
  </si>
  <si>
    <t>(3,9+11,5+3,9)*6,4</t>
  </si>
  <si>
    <t>(0,5+0,2)*5,8</t>
  </si>
  <si>
    <t>(0,2+0,2)*5,8</t>
  </si>
  <si>
    <t>(0,1+0,4+0,1)*5,8</t>
  </si>
  <si>
    <t>(0,2+0,5)*5,8</t>
  </si>
  <si>
    <t>11,5*0,6</t>
  </si>
  <si>
    <t>((6,4+6)/2*3,8)</t>
  </si>
  <si>
    <t>(0,5+0,2)*5,3</t>
  </si>
  <si>
    <t>0,2*5,8</t>
  </si>
  <si>
    <t>(0,2+0,5)*5,3</t>
  </si>
  <si>
    <t>(11,5+11,5)*0,6</t>
  </si>
  <si>
    <t>((5,8+5,2)/2*3,9)</t>
  </si>
  <si>
    <t>(0,5+0,2)*4,6</t>
  </si>
  <si>
    <t>0,2*5</t>
  </si>
  <si>
    <t>((4,2+3,1)/2*4)</t>
  </si>
  <si>
    <t>11,9*3,1</t>
  </si>
  <si>
    <t>0,2*4,2</t>
  </si>
  <si>
    <t>1.05 předsíň toalet</t>
  </si>
  <si>
    <t>2,9*3,4</t>
  </si>
  <si>
    <t>1.06 WC ženy</t>
  </si>
  <si>
    <t>2,78*3,4</t>
  </si>
  <si>
    <t>1.07 úklid</t>
  </si>
  <si>
    <t>0,92*3,4</t>
  </si>
  <si>
    <t>(1,6+0,1+0,28)*3,4</t>
  </si>
  <si>
    <t>4,9*3,4</t>
  </si>
  <si>
    <t>1.11 vedoucí studijního oddělení</t>
  </si>
  <si>
    <t>(3,355+0,1+0,28)*3</t>
  </si>
  <si>
    <t>(2+2*2)*0,3</t>
  </si>
  <si>
    <t>-2*2</t>
  </si>
  <si>
    <t>1.12 čajová kuchyňka</t>
  </si>
  <si>
    <t>(0,1+4,1+0,1+0,1+2,9)*3</t>
  </si>
  <si>
    <t>(3+0,8*2+2+2*2)*0,3</t>
  </si>
  <si>
    <t>-(3*0,8+2*2)</t>
  </si>
  <si>
    <t>1.13 referenti studijního odd.</t>
  </si>
  <si>
    <t>(0,1+0,1+3,8+0,1+0,4+0,1+4,1+0,1+0,1+4,3)*3</t>
  </si>
  <si>
    <t>(2+2,2*+3+0,8*2+3+0,8*2)*0,3</t>
  </si>
  <si>
    <t>-(2*2+3*0,8*2)</t>
  </si>
  <si>
    <t>1.14 proděkan pro studium</t>
  </si>
  <si>
    <t>(2,08+0,1+0,4+0,1+1,18+0,4)*3</t>
  </si>
  <si>
    <t>(1+2*2)*0,3</t>
  </si>
  <si>
    <t>-1*2</t>
  </si>
  <si>
    <t>1.18 vrátnice</t>
  </si>
  <si>
    <t>0,5*3</t>
  </si>
  <si>
    <t>1.19 šatna</t>
  </si>
  <si>
    <t>(3,86+0,1+0,28)*3</t>
  </si>
  <si>
    <t>-321793827</t>
  </si>
  <si>
    <t>-1991835293</t>
  </si>
  <si>
    <t>-2,78*1,8</t>
  </si>
  <si>
    <t>-0,92*1,8</t>
  </si>
  <si>
    <t>-4,9*1,8</t>
  </si>
  <si>
    <t>-1418829880</t>
  </si>
  <si>
    <t>93,7+207,4+13,3+3,9+7,1+2,3+3,3+3,1+8+15,3+13,1+43,1+20,8+19,2+1+1,3+3,5+9,1</t>
  </si>
  <si>
    <t>-98820206</t>
  </si>
  <si>
    <t>630434810</t>
  </si>
  <si>
    <t>2,46+1,1+2,16+1,1+8,6+2,88+1,2+0,155+2,9+2,8+0,3+0,5+0,3+4,4</t>
  </si>
  <si>
    <t>(3,9+3,8+3,9+4+11,9+4+3,9+3,8+3,9+11,5)</t>
  </si>
  <si>
    <t>(2,9+1,6+0,95+0,5+2+1,06)</t>
  </si>
  <si>
    <t>(2,78+2,5)*2</t>
  </si>
  <si>
    <t>(0,92+2,5)*2</t>
  </si>
  <si>
    <t>1.08 WC handicap</t>
  </si>
  <si>
    <t>(1,885+1,6)*2</t>
  </si>
  <si>
    <t>(1,74+4,9)*2</t>
  </si>
  <si>
    <t>(3,75+4,4)*2</t>
  </si>
  <si>
    <t>(4,4+3)*2</t>
  </si>
  <si>
    <t>(4,405+8,48+5,21+2,6+1,7+1,65+2,08+0,12+0,895+0,12+0,895+4,2)</t>
  </si>
  <si>
    <t>(3,66+4,2)*2</t>
  </si>
  <si>
    <t>1.15 sprcha</t>
  </si>
  <si>
    <t>(1,915+1)*2</t>
  </si>
  <si>
    <t>1.16 předsíň</t>
  </si>
  <si>
    <t>(1,1+0,9)*2</t>
  </si>
  <si>
    <t>1.17 WC</t>
  </si>
  <si>
    <t>(1,5+0,9)*2</t>
  </si>
  <si>
    <t>(1,64+0,9+0,2+0,12+0,6+0,9+0,6+1,04+0,4)</t>
  </si>
  <si>
    <t>(4,26+2,1)*2</t>
  </si>
  <si>
    <t>únikový východ</t>
  </si>
  <si>
    <t>(1,2+4,6+1+0,3+0,3+1,2+2,5+0,9+0,5+0,6+0,5+1,2+2,9)</t>
  </si>
  <si>
    <t>(1,8+0,6+0,3+0,6)</t>
  </si>
  <si>
    <t>71598123</t>
  </si>
  <si>
    <t>dveře D/1</t>
  </si>
  <si>
    <t>dveře D/2</t>
  </si>
  <si>
    <t>6+2</t>
  </si>
  <si>
    <t>dveře D/5</t>
  </si>
  <si>
    <t>dveře D/4</t>
  </si>
  <si>
    <t>dveře D/10</t>
  </si>
  <si>
    <t>55331</t>
  </si>
  <si>
    <t xml:space="preserve">hliniková obložková  zárubeň 700mm</t>
  </si>
  <si>
    <t>2041350646</t>
  </si>
  <si>
    <t>553311</t>
  </si>
  <si>
    <t xml:space="preserve">hliniková protipožární obložková  zárubeň 700mm</t>
  </si>
  <si>
    <t>72371084</t>
  </si>
  <si>
    <t>-187596637</t>
  </si>
  <si>
    <t>5533011</t>
  </si>
  <si>
    <t>hliníková protipožární obložková zárubeň 800mm</t>
  </si>
  <si>
    <t>-1603159477</t>
  </si>
  <si>
    <t>-300274522</t>
  </si>
  <si>
    <t>hliníková protipožární obložková zárubeň pro dvoukřídlé dveře 1200mm</t>
  </si>
  <si>
    <t>-2144934891</t>
  </si>
  <si>
    <t>hliníková protipožární obložková zárubeň pro dvoukřídlé dveře 1600mm</t>
  </si>
  <si>
    <t>1995343890</t>
  </si>
  <si>
    <t>dveře D/11</t>
  </si>
  <si>
    <t>1428047041</t>
  </si>
  <si>
    <t>3,9+7,1+2,3+3,3+3,1+8+19,2+1+1,3</t>
  </si>
  <si>
    <t>353013927</t>
  </si>
  <si>
    <t>(2,9+1,6+1+0,5+2+1,06)*1,8</t>
  </si>
  <si>
    <t>-(0,89*1,8)*2</t>
  </si>
  <si>
    <t>(2,78+2,5)*2*1,8</t>
  </si>
  <si>
    <t>(0,92+2,5)*2*1,8</t>
  </si>
  <si>
    <t>-0,89*1,8</t>
  </si>
  <si>
    <t>(1,885+1,6)*2*1,8</t>
  </si>
  <si>
    <t>-0,9*1,8</t>
  </si>
  <si>
    <t>(1,74+4,9)*2*1,8</t>
  </si>
  <si>
    <t>(1,915+1)*2*2,2</t>
  </si>
  <si>
    <t>-0,8*2,02</t>
  </si>
  <si>
    <t>(1,1+0,9)*2*1,8</t>
  </si>
  <si>
    <t>-(0,8*1,8)*3</t>
  </si>
  <si>
    <t>(1,5+0,9)*2*1,8</t>
  </si>
  <si>
    <t>-0,8*1,8</t>
  </si>
  <si>
    <t>585116849</t>
  </si>
  <si>
    <t>-1027567135</t>
  </si>
  <si>
    <t>28372309</t>
  </si>
  <si>
    <t>deska EPS 100 pro konstrukce s běžným zatížením λ=0,037 tl 100mm</t>
  </si>
  <si>
    <t>1592607389</t>
  </si>
  <si>
    <t>468,5*1,02 'Přepočtené koeficientem množství</t>
  </si>
  <si>
    <t>1531276847</t>
  </si>
  <si>
    <t>118842009</t>
  </si>
  <si>
    <t>-1475082775</t>
  </si>
  <si>
    <t>411552245</t>
  </si>
  <si>
    <t>-1987992238</t>
  </si>
  <si>
    <t>365357475</t>
  </si>
  <si>
    <t>-1952015496</t>
  </si>
  <si>
    <t>sanitární prvky madlo k umývadlu</t>
  </si>
  <si>
    <t>-1604218815</t>
  </si>
  <si>
    <t>sanitární prvky madlo k WC pevné</t>
  </si>
  <si>
    <t>1881571436</t>
  </si>
  <si>
    <t>sanitární prvky madlo k WC sklopné</t>
  </si>
  <si>
    <t>1790734791</t>
  </si>
  <si>
    <t>763111326</t>
  </si>
  <si>
    <t>Příčka ze sádrokartonových desek s nosnou konstrukcí z jednoduchých ocelových profilů UW, CW jednoduše opláštěná deskou protipožární DF tl. 12,5 mm s izolací, EI 45, příčka tl. 125 mm, profil 100, Rw do 51 dB</t>
  </si>
  <si>
    <t>1852007166</t>
  </si>
  <si>
    <t>https://podminky.urs.cz/item/CS_URS_2021_02/763111326</t>
  </si>
  <si>
    <t>3,1*3,5</t>
  </si>
  <si>
    <t>4,2*3,5</t>
  </si>
  <si>
    <t>1,3*3,5</t>
  </si>
  <si>
    <t>1,9*3,5</t>
  </si>
  <si>
    <t>-1,1*1,97</t>
  </si>
  <si>
    <t>419596989</t>
  </si>
  <si>
    <t>4,4*3,5</t>
  </si>
  <si>
    <t>4,8*3,5</t>
  </si>
  <si>
    <t>2,5*3,5</t>
  </si>
  <si>
    <t>0,95*3,5</t>
  </si>
  <si>
    <t>3,4*3,5</t>
  </si>
  <si>
    <t>1,885*3,5</t>
  </si>
  <si>
    <t>4,3*3,5</t>
  </si>
  <si>
    <t>-0,8*1,97*3</t>
  </si>
  <si>
    <t>2,46*3,5</t>
  </si>
  <si>
    <t>4,1*3,5</t>
  </si>
  <si>
    <t>-(0,7*1,97+0,8*1,97)</t>
  </si>
  <si>
    <t>-0,7*1,97</t>
  </si>
  <si>
    <t>1,8*3,5</t>
  </si>
  <si>
    <t>0,9*3,5</t>
  </si>
  <si>
    <t>-238160650</t>
  </si>
  <si>
    <t>5,1*3,5</t>
  </si>
  <si>
    <t>-0,8*1,97*2</t>
  </si>
  <si>
    <t>653176689</t>
  </si>
  <si>
    <t>46,131</t>
  </si>
  <si>
    <t>147,51</t>
  </si>
  <si>
    <t>3,5*(0,3+0,3)</t>
  </si>
  <si>
    <t>7,35</t>
  </si>
  <si>
    <t>-85328776</t>
  </si>
  <si>
    <t>-1530369667</t>
  </si>
  <si>
    <t>3,5</t>
  </si>
  <si>
    <t>-686157605</t>
  </si>
  <si>
    <t>(0,9+0,3)*3,5</t>
  </si>
  <si>
    <t>(0,6+0,3)*3,5</t>
  </si>
  <si>
    <t>-822539616</t>
  </si>
  <si>
    <t>1+1+1+1</t>
  </si>
  <si>
    <t>442170257</t>
  </si>
  <si>
    <t>-1403356144</t>
  </si>
  <si>
    <t>1102092004</t>
  </si>
  <si>
    <t>-752483654</t>
  </si>
  <si>
    <t>zámečnické výrobky 1.NP</t>
  </si>
  <si>
    <t>Z/5</t>
  </si>
  <si>
    <t>1,74*2,05</t>
  </si>
  <si>
    <t>Z/6</t>
  </si>
  <si>
    <t>1,15*2,05*2</t>
  </si>
  <si>
    <t>2,78*2,05</t>
  </si>
  <si>
    <t>-(0,6*1,97)*3</t>
  </si>
  <si>
    <t>312687972</t>
  </si>
  <si>
    <t>763001</t>
  </si>
  <si>
    <t>Montáž zvukově pohltivého podhledu včetně zavěsů</t>
  </si>
  <si>
    <t>-1642072122</t>
  </si>
  <si>
    <t>93,7</t>
  </si>
  <si>
    <t>590001</t>
  </si>
  <si>
    <t>panel akustický průměr 800mm,vč. ocelových závěsů</t>
  </si>
  <si>
    <t>1499623194</t>
  </si>
  <si>
    <t>590002</t>
  </si>
  <si>
    <t>panel akustický průměr 1200mm,vč. ocelových závěsů</t>
  </si>
  <si>
    <t>1941033330</t>
  </si>
  <si>
    <t>průměr 1200mm</t>
  </si>
  <si>
    <t>-512700982</t>
  </si>
  <si>
    <t>15,3+13,1+43,1+20,8+3,5+9,1</t>
  </si>
  <si>
    <t>2858584</t>
  </si>
  <si>
    <t>104,9*1,05 'Přepočtené koeficientem množství</t>
  </si>
  <si>
    <t>-841915191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</si>
  <si>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</si>
  <si>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</si>
  <si>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326121264</t>
  </si>
  <si>
    <t>https://podminky.urs.cz/item/CS_URS_2021_02/764111641</t>
  </si>
  <si>
    <t>K/15</t>
  </si>
  <si>
    <t>0,5*1</t>
  </si>
  <si>
    <t>-120804769</t>
  </si>
  <si>
    <t>421078849</t>
  </si>
  <si>
    <t>Dodávka a montáž sestavy sklopných sedaček a pevného stolu T/7</t>
  </si>
  <si>
    <t>815243896</t>
  </si>
  <si>
    <t>truhlářské výrobky T/7</t>
  </si>
  <si>
    <t>766001.1</t>
  </si>
  <si>
    <t>Dodávka a montáž kuchyňské linky, bez spotřebičů T/1</t>
  </si>
  <si>
    <t>-1781380754</t>
  </si>
  <si>
    <t>T/1</t>
  </si>
  <si>
    <t>7469779</t>
  </si>
  <si>
    <t>3,4+3,319</t>
  </si>
  <si>
    <t>837891382</t>
  </si>
  <si>
    <t>76843319</t>
  </si>
  <si>
    <t>-1736959466</t>
  </si>
  <si>
    <t>61162085</t>
  </si>
  <si>
    <t>dveře jednokřídlé dřevotřískové povrch laminátový plné 700x1970-2100mm</t>
  </si>
  <si>
    <t>-392403434</t>
  </si>
  <si>
    <t>-1944711512</t>
  </si>
  <si>
    <t>766660181</t>
  </si>
  <si>
    <t>Montáž dveřních křídel dřevěných nebo plastových otevíravých do obložkové zárubně protipožárních jednokřídlových, šířky do 800 mm</t>
  </si>
  <si>
    <t>-1206305188</t>
  </si>
  <si>
    <t>https://podminky.urs.cz/item/CS_URS_2021_02/766660181</t>
  </si>
  <si>
    <t>61162097</t>
  </si>
  <si>
    <t>dveře jednokřídlé dřevotřískové protipožární EI (EW) 30 D3 povrch laminátový plné 700x1970-2100mm</t>
  </si>
  <si>
    <t>-1913702937</t>
  </si>
  <si>
    <t>61162098</t>
  </si>
  <si>
    <t>dveře jednokřídlé dřevotřískové protipožární EI (EW) 30 D3 povrch laminátový plné 800x1970-2100mm</t>
  </si>
  <si>
    <t>-783700342</t>
  </si>
  <si>
    <t>-770682617</t>
  </si>
  <si>
    <t>1560390030</t>
  </si>
  <si>
    <t>766660183</t>
  </si>
  <si>
    <t>Montáž dveřních křídel dřevěných nebo plastových otevíravých do obložkové zárubně protipožárních dvoukřídlových jakékoliv šířky</t>
  </si>
  <si>
    <t>1667727202</t>
  </si>
  <si>
    <t>https://podminky.urs.cz/item/CS_URS_2021_02/766660183</t>
  </si>
  <si>
    <t>D/10</t>
  </si>
  <si>
    <t>D/11</t>
  </si>
  <si>
    <t>61101</t>
  </si>
  <si>
    <t xml:space="preserve">dveře dvoukřídlé s nadsvětlíkem, protipožární EI 30 DP3-C povrch CPL, prosklené 1200x2600mm, RAL 9006,MAT        D/10</t>
  </si>
  <si>
    <t>1967960726</t>
  </si>
  <si>
    <t>61102</t>
  </si>
  <si>
    <t xml:space="preserve">dveře dvoukřídlé,protipožární EI 30 DP3-C, povrch CPL laminát, plné 1600x2020mm, RAL 9006,MAT        D/11</t>
  </si>
  <si>
    <t>-2135591598</t>
  </si>
  <si>
    <t>766660356</t>
  </si>
  <si>
    <t>Montáž dveřních křídel dřevěných nebo plastových posuvných dveří do pojezdu na stěnu výšky do 2,5 m dvoukřídlových, průchozí šířky přes 800 do 1200 mm</t>
  </si>
  <si>
    <t>739798166</t>
  </si>
  <si>
    <t>https://podminky.urs.cz/item/CS_URS_2021_02/766660356</t>
  </si>
  <si>
    <t>61162086a</t>
  </si>
  <si>
    <t>dveře jednokřídlé dřevotřískové povrch laminátový plné 800x1970/2100mm</t>
  </si>
  <si>
    <t>-157018799</t>
  </si>
  <si>
    <t>61182351</t>
  </si>
  <si>
    <t>kování posuvné pro dveře posuvné na stěnu do garnyže pro š 60,70,80,90mm</t>
  </si>
  <si>
    <t>-996757099</t>
  </si>
  <si>
    <t>766693315</t>
  </si>
  <si>
    <t>Montáž ostatních truhlářských konstrukcí desek pro clonící zařízení, z tvrdého dřeva nebo dýhovaných, délky přes 3600 mm</t>
  </si>
  <si>
    <t>689475006</t>
  </si>
  <si>
    <t>https://podminky.urs.cz/item/CS_URS_2021_02/766693315</t>
  </si>
  <si>
    <t xml:space="preserve">půdorys 1.NP </t>
  </si>
  <si>
    <t>60722272</t>
  </si>
  <si>
    <t>deska dřevotřísková laminovaná dřevěný dekor 2070x2800mm tl 25mm</t>
  </si>
  <si>
    <t>1830224680</t>
  </si>
  <si>
    <t>3*3,9*0,3</t>
  </si>
  <si>
    <t>607001</t>
  </si>
  <si>
    <t>kolejnička pro závěs dl. 3900mm</t>
  </si>
  <si>
    <t>-381558934</t>
  </si>
  <si>
    <t>3*3,9</t>
  </si>
  <si>
    <t>-866792708</t>
  </si>
  <si>
    <t>Ok/3</t>
  </si>
  <si>
    <t>-1117297977</t>
  </si>
  <si>
    <t>1*1</t>
  </si>
  <si>
    <t>766694123</t>
  </si>
  <si>
    <t>Montáž ostatních truhlářských konstrukcí parapetních desek dřevěných nebo plastových šířky přes 300 mm, délky přes 1600 do 2600 mm</t>
  </si>
  <si>
    <t>1867280490</t>
  </si>
  <si>
    <t>https://podminky.urs.cz/item/CS_URS_2021_02/766694123</t>
  </si>
  <si>
    <t>Ok/1</t>
  </si>
  <si>
    <t>-767723769</t>
  </si>
  <si>
    <t>1403575788</t>
  </si>
  <si>
    <t>60794104b</t>
  </si>
  <si>
    <t>-641631699</t>
  </si>
  <si>
    <t>766699211</t>
  </si>
  <si>
    <t>Montáž ostatních truhlářských konstrukcí desek lavic, šířky do 500 mm</t>
  </si>
  <si>
    <t>-1745856759</t>
  </si>
  <si>
    <t>https://podminky.urs.cz/item/CS_URS_2021_02/766699211</t>
  </si>
  <si>
    <t>truhlářské výrobky</t>
  </si>
  <si>
    <t>T/10 stůl recepce</t>
  </si>
  <si>
    <t>2,2+1,1</t>
  </si>
  <si>
    <t>1,1</t>
  </si>
  <si>
    <t>1,3+1,257+1,92</t>
  </si>
  <si>
    <t>T/8 katedra</t>
  </si>
  <si>
    <t>2,4+2,4+0,8*4+0,705*2+1,62</t>
  </si>
  <si>
    <t>60722275</t>
  </si>
  <si>
    <t>deska dřevotřísková laminovaná dřevěný dekor 2070x2800mm tl 38mm</t>
  </si>
  <si>
    <t>748693243</t>
  </si>
  <si>
    <t>T/10</t>
  </si>
  <si>
    <t>2,2*0,6</t>
  </si>
  <si>
    <t>1,1*0,6</t>
  </si>
  <si>
    <t>1,1*0,38</t>
  </si>
  <si>
    <t>1,3*0,4</t>
  </si>
  <si>
    <t>1,257*0,4</t>
  </si>
  <si>
    <t>1,92*0,3</t>
  </si>
  <si>
    <t>2,4*0,8+2,4*0,77</t>
  </si>
  <si>
    <t>0,8*0,77*4</t>
  </si>
  <si>
    <t>0,705*0,77*2</t>
  </si>
  <si>
    <t>1,62*0,77</t>
  </si>
  <si>
    <t>1855387534</t>
  </si>
  <si>
    <t>D+M vstupní únikové dveře, provedení hliníkové s prosklením 1200 x 2100 mm, jednokřídlé, RAL 9006,MAT, panikové kování D/9</t>
  </si>
  <si>
    <t>488446123</t>
  </si>
  <si>
    <t>D/9</t>
  </si>
  <si>
    <t>D+M dveře dvoukřídlé, provedení hliníkové s prosklením 1500 x 2500 mm, RAL 9006,MAT, panikové kování D/13 + fasádní hliníkový systém, prosklený, fixní, 6500 x 4500 mm, barva RAL 9006 Ok/13</t>
  </si>
  <si>
    <t>-1937934406</t>
  </si>
  <si>
    <t>dveře D/13, okno Ok/13</t>
  </si>
  <si>
    <t>D+M dveře vstupní automatické karuselové, provedení hliníkové s prosklením průměr 1800 mm, čtyřkřídlé kompaktní otáčivé, RAL 9006,MAT, bezpečnostní lišty D/15</t>
  </si>
  <si>
    <t>-1489600303</t>
  </si>
  <si>
    <t xml:space="preserve">dveře </t>
  </si>
  <si>
    <t>D/15</t>
  </si>
  <si>
    <t>766005</t>
  </si>
  <si>
    <t>D+M dveře dvoukřídlé, provedení hliníkové s prosklením 1800 x 2500 mm, RAL 9006,MAT, panikové kování D/14 + fasádní hliníkový systém, prosklený, fixní, 6500 x 4500 mm, barva RAL 9006 Ok/14</t>
  </si>
  <si>
    <t>934093644</t>
  </si>
  <si>
    <t>dveře D/14, okno Ok/14</t>
  </si>
  <si>
    <t>766006</t>
  </si>
  <si>
    <t>D+M hliníkové okno 4dílné,2000 x 2000mm, dvoukřídlé OS+O, nadsvětlík fixní, barva RAL 9006 Ok/1</t>
  </si>
  <si>
    <t>1266201837</t>
  </si>
  <si>
    <t>D+M hliníkové okno 3dílné,3000 x 800mm, jednokřídlé OS, postranní díly fixní, barva RAL 9006 Ok/2</t>
  </si>
  <si>
    <t>1403581694</t>
  </si>
  <si>
    <t>D+M hliníkové okno 2dílné,1000 x 2000 mm, jednokřídlé OS, nadsvětlík fixní, barva RAL 9006 Ok/3</t>
  </si>
  <si>
    <t>1361422100</t>
  </si>
  <si>
    <t>D+M hliníkové okno obloukové kruhové, fixní, barva RAL 9006, průměr 1800mm Ok/17</t>
  </si>
  <si>
    <t>-1307608013</t>
  </si>
  <si>
    <t>Ok/17</t>
  </si>
  <si>
    <t>766012</t>
  </si>
  <si>
    <t>D+M hliníkové okno obloukové kruhové, fixní, barva RAL 9006, průměr 1200mm Ok/18</t>
  </si>
  <si>
    <t>790201433</t>
  </si>
  <si>
    <t>Ok/18</t>
  </si>
  <si>
    <t>766013</t>
  </si>
  <si>
    <t>D+M hliníkové okno obloukové kruhové, fixní, barva RAL 9006, průměr 1000mm Ok/19</t>
  </si>
  <si>
    <t>-1969868215</t>
  </si>
  <si>
    <t>Ok/19</t>
  </si>
  <si>
    <t>D+M vstupní únikové dveře, provedení hliníkové plné 1000 x 2050 mm, jednokřídlé, RAL 9006,MAT, panikové kování D/8</t>
  </si>
  <si>
    <t>473268800</t>
  </si>
  <si>
    <t>D/8</t>
  </si>
  <si>
    <t>1208386720</t>
  </si>
  <si>
    <t>Z/1a</t>
  </si>
  <si>
    <t>3,4</t>
  </si>
  <si>
    <t>Z/1b</t>
  </si>
  <si>
    <t>3,319</t>
  </si>
  <si>
    <t>440742371</t>
  </si>
  <si>
    <t>767211312</t>
  </si>
  <si>
    <t>Montáž kovového venkovního schodiště bez zábradlí a podesty, pro šířku stupně do 1 200 mm rovného, kotveného na ocelovou konstrukci</t>
  </si>
  <si>
    <t>-1986883113</t>
  </si>
  <si>
    <t>https://podminky.urs.cz/item/CS_URS_2021_02/767211312</t>
  </si>
  <si>
    <t>zámečnické výrobky Z/13</t>
  </si>
  <si>
    <t>1,25*6</t>
  </si>
  <si>
    <t>55347137</t>
  </si>
  <si>
    <t>stupeň schodišťový svařovaný žárově zinkovaný velikost 40/3mm 1200x305mm</t>
  </si>
  <si>
    <t>995746309</t>
  </si>
  <si>
    <t>767220510</t>
  </si>
  <si>
    <t>Montáž schodišťového zábradlí z profilové oceli na ocelovou konstrukci, hmotnosti 1 m zábradlí do 20 kg</t>
  </si>
  <si>
    <t>-125081908</t>
  </si>
  <si>
    <t>https://podminky.urs.cz/item/CS_URS_2021_02/767220510</t>
  </si>
  <si>
    <t>0,9*6</t>
  </si>
  <si>
    <t>1,3+1,35+2,02+2,02</t>
  </si>
  <si>
    <t>0,9*22</t>
  </si>
  <si>
    <t>0,9*14</t>
  </si>
  <si>
    <t>14550182</t>
  </si>
  <si>
    <t>profil ocelový obdélníkový svařovaný 90x40x3mm</t>
  </si>
  <si>
    <t>-1660624213</t>
  </si>
  <si>
    <t>0,9*6*5,495/1000</t>
  </si>
  <si>
    <t>(1,3+1,35+2,02+2,02)*5,495/1000</t>
  </si>
  <si>
    <t>0,9*22*5,495/1000</t>
  </si>
  <si>
    <t>0,9*14*5,495/1000</t>
  </si>
  <si>
    <t>767250113</t>
  </si>
  <si>
    <t>Montáž podest z oceli svařováním</t>
  </si>
  <si>
    <t>-1960837021</t>
  </si>
  <si>
    <t>https://podminky.urs.cz/item/CS_URS_2021_02/767250113</t>
  </si>
  <si>
    <t>1,25*1,35</t>
  </si>
  <si>
    <t>776001</t>
  </si>
  <si>
    <t>pororošt 1,35x1,25 m</t>
  </si>
  <si>
    <t>1545768586</t>
  </si>
  <si>
    <t>-1821405745</t>
  </si>
  <si>
    <t>124,02*3,06</t>
  </si>
  <si>
    <t>1929926208</t>
  </si>
  <si>
    <t>124,02*3,06/1000</t>
  </si>
  <si>
    <t>1868703558</t>
  </si>
  <si>
    <t>0,1*19,7*112</t>
  </si>
  <si>
    <t>0,392*1,57*112</t>
  </si>
  <si>
    <t>0,33*1,96*112</t>
  </si>
  <si>
    <t>863226337</t>
  </si>
  <si>
    <t>0,1*19,7*112/1000</t>
  </si>
  <si>
    <t>-67311062</t>
  </si>
  <si>
    <t>0,392*1,57*112/1000</t>
  </si>
  <si>
    <t>997968223</t>
  </si>
  <si>
    <t>0,33*1,96*112/1000</t>
  </si>
  <si>
    <t>323728832</t>
  </si>
  <si>
    <t>2*112</t>
  </si>
  <si>
    <t>7675801</t>
  </si>
  <si>
    <t xml:space="preserve">Montáž kovových podhledů lamelových </t>
  </si>
  <si>
    <t>-811489679</t>
  </si>
  <si>
    <t>půdorys 1.NP</t>
  </si>
  <si>
    <t>207,4</t>
  </si>
  <si>
    <t>hliníkové lamely A1, tl. 0,5 mm</t>
  </si>
  <si>
    <t>2066802518</t>
  </si>
  <si>
    <t>207,4*1,05 'Přepočtené koeficientem množství</t>
  </si>
  <si>
    <t>471723015</t>
  </si>
  <si>
    <t>-906919871</t>
  </si>
  <si>
    <t>269892204</t>
  </si>
  <si>
    <t>-293256306</t>
  </si>
  <si>
    <t>49,2*1,1 'Přepočtené koeficientem množství</t>
  </si>
  <si>
    <t>-1250546237</t>
  </si>
  <si>
    <t>3,9+2,3+3,3+3,1+1+1,3</t>
  </si>
  <si>
    <t>160068998</t>
  </si>
  <si>
    <t>580902039</t>
  </si>
  <si>
    <t>93,7+207,4+15,3+13,1+43,1+20,8+3,5+9,1</t>
  </si>
  <si>
    <t>167258089</t>
  </si>
  <si>
    <t>-706103334</t>
  </si>
  <si>
    <t>104,9*1,1 'Přepočtené koeficientem množství</t>
  </si>
  <si>
    <t>265392026</t>
  </si>
  <si>
    <t>93,7+207,4</t>
  </si>
  <si>
    <t>1429108135</t>
  </si>
  <si>
    <t>301,1*1,1 'Přepočtené koeficientem množství</t>
  </si>
  <si>
    <t>-892291909</t>
  </si>
  <si>
    <t>-(1,6+0,9+1,3+0,9+0,9+0,9)</t>
  </si>
  <si>
    <t>-(1+1,6+1)</t>
  </si>
  <si>
    <t>-(1,1+0,9*3)</t>
  </si>
  <si>
    <t>-(0,9*2)</t>
  </si>
  <si>
    <t>-(1,2+0,9+1,1+1,1+0,8)</t>
  </si>
  <si>
    <t>-(1,1+0,9)</t>
  </si>
  <si>
    <t>-790944565</t>
  </si>
  <si>
    <t>89,255*1,02 'Přepočtené koeficientem množství</t>
  </si>
  <si>
    <t>599035034</t>
  </si>
  <si>
    <t>88,195*1,02 'Přepočtené koeficientem množství</t>
  </si>
  <si>
    <t>-460285903</t>
  </si>
  <si>
    <t>1011168814</t>
  </si>
  <si>
    <t>1066435991</t>
  </si>
  <si>
    <t>104 schodiště</t>
  </si>
  <si>
    <t>2,35*1,2</t>
  </si>
  <si>
    <t>0,33*1,2*6</t>
  </si>
  <si>
    <t>0,15*1,2*6</t>
  </si>
  <si>
    <t>1,2*1,3</t>
  </si>
  <si>
    <t>849887149</t>
  </si>
  <si>
    <t>29262880</t>
  </si>
  <si>
    <t>-764898947</t>
  </si>
  <si>
    <t>1210506653</t>
  </si>
  <si>
    <t>-1556143467</t>
  </si>
  <si>
    <t>1657636448</t>
  </si>
  <si>
    <t>(2,9+1,6+0,95+0,5+2+1,06)*1,8</t>
  </si>
  <si>
    <t>-1510592036</t>
  </si>
  <si>
    <t>102,974*1,1 'Přepočtené koeficientem množství</t>
  </si>
  <si>
    <t>-1974937120</t>
  </si>
  <si>
    <t>D.1.1.07 půdorys 1.NP výpis sanitárních prvků</t>
  </si>
  <si>
    <t>0,5*0,7*4</t>
  </si>
  <si>
    <t>-1856754079</t>
  </si>
  <si>
    <t>1,4*1,1 'Přepočtené koeficientem množství</t>
  </si>
  <si>
    <t>-601609988</t>
  </si>
  <si>
    <t>-1362599444</t>
  </si>
  <si>
    <t>(2,9+1,6+1+0,5+2+1,06)</t>
  </si>
  <si>
    <t>-(0,89)*2</t>
  </si>
  <si>
    <t>-0,89</t>
  </si>
  <si>
    <t>-0,9</t>
  </si>
  <si>
    <t>-0,8</t>
  </si>
  <si>
    <t>-(0,8)*3</t>
  </si>
  <si>
    <t>28612834</t>
  </si>
  <si>
    <t>1208654039</t>
  </si>
  <si>
    <t>(2,9+1,6+0,95+0,5+2+1,06)*1,6</t>
  </si>
  <si>
    <t>(2,78+2,5)*2*1,6</t>
  </si>
  <si>
    <t>(0,92+2,5)*2*1,6</t>
  </si>
  <si>
    <t>(1,885+1,6)*2*1,6</t>
  </si>
  <si>
    <t>(1,885+1,5)*2*1,6</t>
  </si>
  <si>
    <t>(1,74+4,9)*2*1,6</t>
  </si>
  <si>
    <t>(3,75+4,4)*2*3,4</t>
  </si>
  <si>
    <t>(2+2,2)*0,3</t>
  </si>
  <si>
    <t>-(2*2+0,9*2,02)</t>
  </si>
  <si>
    <t>(4,4+3)*2*3,4</t>
  </si>
  <si>
    <t>-(3*0,8+2*2+0,9*2,02)</t>
  </si>
  <si>
    <t>(4,405+8,48+5,21+2,6+1,7+1,65+2,08+0,12+0,895+0,12+0,895+4,2)*3,4</t>
  </si>
  <si>
    <t>-(2*2+3*0,8*2+1,1*2,02+0,9*2,02*3)</t>
  </si>
  <si>
    <t>(3,66+4,2)*2*3,4</t>
  </si>
  <si>
    <t>-(1*2+0,9*2,02)</t>
  </si>
  <si>
    <t>(1,915+1)*2*1,2</t>
  </si>
  <si>
    <t>(1,1+0,9)*2*1,6</t>
  </si>
  <si>
    <t>-(0,8*0,2)*3</t>
  </si>
  <si>
    <t>(1,5+0,9)*2*1,6</t>
  </si>
  <si>
    <t>-0,8*0,2</t>
  </si>
  <si>
    <t>(1,64+0,9+0,2+0,12+0,6+0,9+0,6+1,04+0,4)*3,4</t>
  </si>
  <si>
    <t>-(0,9*2,02+0,9*2,02)</t>
  </si>
  <si>
    <t>(4,26+2,1)*2*3,4</t>
  </si>
  <si>
    <t>(1,2+4,6+1+0,3+0,3+1,2+2,5+0,9+0,5+0,6+0,5+1,2+2,9)*3,4</t>
  </si>
  <si>
    <t>-(1,2*2,1+0,9*2,02+1,1*2,02+1,1*2,02+0,8*2,02)</t>
  </si>
  <si>
    <t>(1,8+0,6+0,3+0,6)*3,4</t>
  </si>
  <si>
    <t>-(1,1*2,02+0,9*2,02)</t>
  </si>
  <si>
    <t>784211105</t>
  </si>
  <si>
    <t>Malby z malířských směsí oděruvzdorných za mokra dvojnásobné, bílé za mokra oděruvzdorné výborně v místnostech výšky přes 5,00 m</t>
  </si>
  <si>
    <t>-210076987</t>
  </si>
  <si>
    <t>https://podminky.urs.cz/item/CS_URS_2021_02/784211105</t>
  </si>
  <si>
    <t>1975692590</t>
  </si>
  <si>
    <t>(3,77+2,4+5,5+2,7)*3,5</t>
  </si>
  <si>
    <t>-1,24*2,2</t>
  </si>
  <si>
    <t>786001</t>
  </si>
  <si>
    <t xml:space="preserve">Montáž zatemňovacích zařízení </t>
  </si>
  <si>
    <t>-424845195</t>
  </si>
  <si>
    <t>5*3,6*2</t>
  </si>
  <si>
    <t>5*3,9</t>
  </si>
  <si>
    <t>786002</t>
  </si>
  <si>
    <t xml:space="preserve">těžký sametový závěs -  gramáž sametového závěsu - 500 g/m2,barva - karmínová,100% nařasení,garnýž - ocelová trubka, systémová na ocelové závěsy, kotvené k žb stropu,bude předložen vzorek</t>
  </si>
  <si>
    <t>-421466325</t>
  </si>
  <si>
    <t>-765324418</t>
  </si>
  <si>
    <t>okno Ok1</t>
  </si>
  <si>
    <t>okno Ok3</t>
  </si>
  <si>
    <t>55342548</t>
  </si>
  <si>
    <t>žaluzie Z-90 fasádní ovládaná základním motorem příslušenství plochy do 4,0m2</t>
  </si>
  <si>
    <t>-1480004931</t>
  </si>
  <si>
    <t>55342545</t>
  </si>
  <si>
    <t>žaluzie Z-90 fasádní ovládaná základním motorem příslušenství plochy do 2,0m2</t>
  </si>
  <si>
    <t>-816006637</t>
  </si>
  <si>
    <t>-408441834</t>
  </si>
  <si>
    <t>https://podminky.urs.cz/item/CS_URS_2021_02/998786203</t>
  </si>
  <si>
    <t>Práce a dodávky M</t>
  </si>
  <si>
    <t>33-M</t>
  </si>
  <si>
    <t>Montáže dopr.zaříz.- výtah</t>
  </si>
  <si>
    <t>33-M01</t>
  </si>
  <si>
    <t>Montáž výtahu</t>
  </si>
  <si>
    <t>-576573949</t>
  </si>
  <si>
    <t>33-M02</t>
  </si>
  <si>
    <t>Dodávka výtahu - rozměr kabiny 1100x2100x2100mm (šxhxv),NEREZ BRUS, dveře světlost 1000 x 2000 mm, NEREZ BRUS,nosnost výtahu 1000 kg, neprůchozí, 4 stanice, 4 nástupiště, zdvih 10,2 m, evakuační výtah, požární odolnost dle PBŘ</t>
  </si>
  <si>
    <t>2010137020</t>
  </si>
  <si>
    <t>33-M03</t>
  </si>
  <si>
    <t>Doprava a přesun dílů</t>
  </si>
  <si>
    <t>-1282787621</t>
  </si>
  <si>
    <t>33-M04</t>
  </si>
  <si>
    <t>Výpomocné lešení ve výtahové šachtě pro montáž výtahu</t>
  </si>
  <si>
    <t>-716058406</t>
  </si>
  <si>
    <t>33-M05</t>
  </si>
  <si>
    <t>Zařízení staveniště + úhrada energií - elektřina, voda</t>
  </si>
  <si>
    <t>-1154348961</t>
  </si>
  <si>
    <t>33-M06</t>
  </si>
  <si>
    <t>Zkoušky autorizovanou osobou, revize, cedulky</t>
  </si>
  <si>
    <t>1091296771</t>
  </si>
  <si>
    <t>33-M07</t>
  </si>
  <si>
    <t>Projektová dokumentace skutečného stavu</t>
  </si>
  <si>
    <t>-913641914</t>
  </si>
  <si>
    <t>Úroveň 4:</t>
  </si>
  <si>
    <t>0101 - Elektrická požární signalizace</t>
  </si>
  <si>
    <t xml:space="preserve">D1 - Hardware EPS </t>
  </si>
  <si>
    <t>D2 - Ostatní materiál EPS</t>
  </si>
  <si>
    <t>D3 - Kabely pro rozvod EPS bez funkční schopnosti při požáru-červený</t>
  </si>
  <si>
    <t>D4 - Kabelové trasy a kabely EPS s funkční schopností při požáru s třídou reakce na oheň B2ca s1 d0</t>
  </si>
  <si>
    <t xml:space="preserve">D5 - Ostatní </t>
  </si>
  <si>
    <t xml:space="preserve">Hardware EPS </t>
  </si>
  <si>
    <t>1.1</t>
  </si>
  <si>
    <t>Ústředna EPS, sedm pozic pro mikromoduly, max. 7kruh. Linek po 127 hlásičích na lince</t>
  </si>
  <si>
    <t>1.2</t>
  </si>
  <si>
    <t>Akumulátor 12V/25Ah</t>
  </si>
  <si>
    <t>1.3</t>
  </si>
  <si>
    <t>Čelní ovládací panel s alfanumerickým displejem 2x20 znaků,</t>
  </si>
  <si>
    <t>1.4</t>
  </si>
  <si>
    <t>Periferní modul - rozhraní pro OPPO a 1x mikromodulová pozice, 3xrelé</t>
  </si>
  <si>
    <t>1.5</t>
  </si>
  <si>
    <t>Modul se třemi pozicemi pro mikromoduly</t>
  </si>
  <si>
    <t>1.6</t>
  </si>
  <si>
    <t>Mikromodul jednoho kruhového vedení pro max. 127 hlásičů.</t>
  </si>
  <si>
    <t>1.7</t>
  </si>
  <si>
    <t>MM propojení ústředen rychlostí 62,5 kB</t>
  </si>
  <si>
    <t>1.8</t>
  </si>
  <si>
    <t>Obslužné pole pro hasice OPPO</t>
  </si>
  <si>
    <t>1.9</t>
  </si>
  <si>
    <t>Zámek FAB k OPPO</t>
  </si>
  <si>
    <t>1.10</t>
  </si>
  <si>
    <t>Provozní kniha EPS</t>
  </si>
  <si>
    <t>1.11</t>
  </si>
  <si>
    <t>Externí tablo obsluhy</t>
  </si>
  <si>
    <t>1.12</t>
  </si>
  <si>
    <t>Akumulátor 12 V / 12 Ah</t>
  </si>
  <si>
    <t>1.13</t>
  </si>
  <si>
    <t>1.14</t>
  </si>
  <si>
    <t>1.15</t>
  </si>
  <si>
    <t>Opticko-kouřový hlásič</t>
  </si>
  <si>
    <t>1.16</t>
  </si>
  <si>
    <t>Termo-diferenciální hlásič</t>
  </si>
  <si>
    <t>1.17</t>
  </si>
  <si>
    <t>Sokl hlasice v zakladni verzi pro hlasice</t>
  </si>
  <si>
    <t>1.18</t>
  </si>
  <si>
    <t>Elektronika tlacitka s oddelovacem EN54-11</t>
  </si>
  <si>
    <t>1.19</t>
  </si>
  <si>
    <t>Skříň tlačítkového hl.červená</t>
  </si>
  <si>
    <t>1.20</t>
  </si>
  <si>
    <t>Vstupně / výstupní modul na sběrnici poplachovy 12x relé</t>
  </si>
  <si>
    <t>1.21</t>
  </si>
  <si>
    <t>Vstupně / výstupní modul na sběrnici poplachovy 4 vstupy/2 výstupy</t>
  </si>
  <si>
    <t>1.22</t>
  </si>
  <si>
    <t>Skrin pro V/V moduly plastová</t>
  </si>
  <si>
    <t>1.23</t>
  </si>
  <si>
    <t>Siréna vnitřní, 95dB, červená, 7-28V,</t>
  </si>
  <si>
    <t>1.24</t>
  </si>
  <si>
    <t>W majak cerveny, cerv.LED, 12-29 VDC</t>
  </si>
  <si>
    <t>1.25</t>
  </si>
  <si>
    <t>Zvyšená patice IP65, červená</t>
  </si>
  <si>
    <t>1.26</t>
  </si>
  <si>
    <t>Sitovy zdroj 24VDC /7A, 28 Ah</t>
  </si>
  <si>
    <t>1.27</t>
  </si>
  <si>
    <t>Akumulátor 12V DC / 25Ah</t>
  </si>
  <si>
    <t>1.28</t>
  </si>
  <si>
    <t>Klíčový trezor požární ochrany</t>
  </si>
  <si>
    <t>1.29</t>
  </si>
  <si>
    <t>Zařízení dálkového přenosu vč. antény, kabeláže, přepěťové ochrany, projektové dokumentace, kompatibilní s PCO HZS HKK</t>
  </si>
  <si>
    <t>set</t>
  </si>
  <si>
    <t>1.30</t>
  </si>
  <si>
    <t>drobný propojovací a instalační materiál</t>
  </si>
  <si>
    <t>D2</t>
  </si>
  <si>
    <t>Ostatní materiál EPS</t>
  </si>
  <si>
    <t>2.1</t>
  </si>
  <si>
    <t>Kabelová krabicová rozvodka IP65 se zachováním funkčnosti</t>
  </si>
  <si>
    <t>2.2</t>
  </si>
  <si>
    <t>Zkušební plyn s výsuvným aplikátorem</t>
  </si>
  <si>
    <t>2.3</t>
  </si>
  <si>
    <t>Popisové pole pro nalepení popisky hlásiče</t>
  </si>
  <si>
    <t>2.4</t>
  </si>
  <si>
    <t>Popiska hlásiče (velikost písma zvolit tak, aby bylo čitelné z podlahy daného prostoru)</t>
  </si>
  <si>
    <t>D3</t>
  </si>
  <si>
    <t>Kabely pro rozvod EPS bez funkční schopnosti při požáru-červený</t>
  </si>
  <si>
    <t>3.1</t>
  </si>
  <si>
    <t>J-Y(st)Y 2x2x0,8 (s možností instalace pod omítku)</t>
  </si>
  <si>
    <t>D4</t>
  </si>
  <si>
    <t>Kabelové trasy a kabely EPS s funkční schopností při požáru s třídou reakce na oheň B2ca s1 d0</t>
  </si>
  <si>
    <t>4.1</t>
  </si>
  <si>
    <t>KABEL 1x2x0.8 -hnědý stíněný kabel 2x2x0,8 PH120-R dle ZP-27/2008, B2caS1D0 dle PrEN 50399:07, ohniodolný dle ČSN IEC60331, bezhalogenový</t>
  </si>
  <si>
    <t>4.2</t>
  </si>
  <si>
    <t>KABEL 2x2x0.8 -hnědý stíněný kabel 2x2x0,8 PH120-R dle ZP-27/2008, B2caS1D0 dle PrEN 50399:07, ohniodolný dle ČSN IEC60331, bezhalogenový</t>
  </si>
  <si>
    <t>4.3</t>
  </si>
  <si>
    <t>KABEL 4x2x0.8 -hnědý stíněný kabel 4x2x0,8 PH120-R dle ZP-27/2008, B2caS1D0 dle PrEN 50399:07, ohniodolný dle ČSN IEC60331, bezhalogenový</t>
  </si>
  <si>
    <t>4.4</t>
  </si>
  <si>
    <t>KABEL 3x2.5 -hnědý kabel PH120-R dle ZP-27/2008, B2caS1D0 dle PrEN 50399:07, ohniodolný dle ČSN IEC60331, bezhalogenový dle ČSN 50266</t>
  </si>
  <si>
    <t>4.5</t>
  </si>
  <si>
    <t>KABEL 10x2x0,8 -hnědý kabel PH120-R dle ZP-27/2008, B2caS1D0 dle PrEN 50399:07, ohniodolný dle ČSN IEC60331, bezhalogenový dle ČSN 50267</t>
  </si>
  <si>
    <t>4.6</t>
  </si>
  <si>
    <t>Úchytka pro svazky kabelů s požární odolností , vč. hmoždinky a šroubu, vzdálenost úchytex max 0,3m</t>
  </si>
  <si>
    <t>4.7</t>
  </si>
  <si>
    <t>Normovaný kabelový kovový žlab "Jupiter" 60x100x1,5 vč, spojek, nosníků,</t>
  </si>
  <si>
    <t>D5</t>
  </si>
  <si>
    <t xml:space="preserve">Ostatní </t>
  </si>
  <si>
    <t>5.1</t>
  </si>
  <si>
    <t>5.2</t>
  </si>
  <si>
    <t>Spolupráce s ostatními profesemi, účast na KD</t>
  </si>
  <si>
    <t>5.3</t>
  </si>
  <si>
    <t>Oživení systému, naprogramování</t>
  </si>
  <si>
    <t>5.4</t>
  </si>
  <si>
    <t>Revize EPS vč. vypracování revizní zprávy - 3x paré</t>
  </si>
  <si>
    <t>5.5</t>
  </si>
  <si>
    <t>Funkční zkouška vč.protokolu</t>
  </si>
  <si>
    <t>0102 - Kabelové trasy</t>
  </si>
  <si>
    <t>D1 - Elektroinstalační materiál</t>
  </si>
  <si>
    <t>Elektroinstalační materiál</t>
  </si>
  <si>
    <t>Trubka ohebná PVC volně nebo pod omítkou 23 mm</t>
  </si>
  <si>
    <t>Trubka ohebná PVC volně nebo pod omítkou 29 mm</t>
  </si>
  <si>
    <t>Trubka ohebná PVC volně nebo pod omítkou 36 mm</t>
  </si>
  <si>
    <t>Trubka ohebná PVC volně nebo pod omítkou 48 mm</t>
  </si>
  <si>
    <t>Krabice univerzální KU 68/2-1901, se šroubky</t>
  </si>
  <si>
    <t>Krabice kruhová odbočná KO97 s víčkem KO97V</t>
  </si>
  <si>
    <t>Skříň rozvodná KT 250 s víkem a šroubky</t>
  </si>
  <si>
    <t>Stahovací pásek 4mm/200mm</t>
  </si>
  <si>
    <t>Kabelové příchytky pro 2 kabely do 1cm</t>
  </si>
  <si>
    <t>Osazení hmoždinky 8 mm cihla</t>
  </si>
  <si>
    <t>Osazení hmoždinky 8 mm beton, tvrz. kámen, železobeton</t>
  </si>
  <si>
    <t>Průraz D=6cm, cihla 30cm</t>
  </si>
  <si>
    <t>Průraz D=6cm, cihla 60cm</t>
  </si>
  <si>
    <t>Průraz D=6cm, cihla 90cm</t>
  </si>
  <si>
    <t>chránička průrazu vč. začištění</t>
  </si>
  <si>
    <t>Značení trasy trubkového vedení</t>
  </si>
  <si>
    <t>Vysekání kapsy v cihl. zdi, krabice do 100x100x50 mm</t>
  </si>
  <si>
    <t>Vysekání kapsy v cihl. zdi, krabice do 250x200x100 mm</t>
  </si>
  <si>
    <t>Vysekání drážky v betonové zdi do hl. 30 mm, š. do 70 mm</t>
  </si>
  <si>
    <t>Vysekání drážky v cihl. zdi do hl. 30 mm, š. do 70 mm</t>
  </si>
  <si>
    <t>Vysekání drážky v cihl. zdi do hl. 30 mm, š. do 100 mm</t>
  </si>
  <si>
    <t>Omítnutí rýhy, drážka do 50x100 mm, vápenná omítka</t>
  </si>
  <si>
    <t>Omítnutí rýhy, drážka do 100x150 mm, vápenná omítka</t>
  </si>
  <si>
    <t>Koordinace a spolupráce s jinými profesemi</t>
  </si>
  <si>
    <t>Požární ucpávky</t>
  </si>
  <si>
    <t>Úklidové práce</t>
  </si>
  <si>
    <t>Popl.za ulozeni suti</t>
  </si>
  <si>
    <t>Svis doprava suti prve podlazi</t>
  </si>
  <si>
    <t>Odvoz suti na skladku do 1km</t>
  </si>
  <si>
    <t>1.31</t>
  </si>
  <si>
    <t>Odvoz suti na skladku zkd 1km</t>
  </si>
  <si>
    <t>km</t>
  </si>
  <si>
    <t>0103 - EPS - ostatní</t>
  </si>
  <si>
    <t>OST - Ostatní EPS</t>
  </si>
  <si>
    <t>Ostatní EPS</t>
  </si>
  <si>
    <t>01031</t>
  </si>
  <si>
    <t>Vedení prací, autorský dozor, skutečný stav</t>
  </si>
  <si>
    <t>215602214</t>
  </si>
  <si>
    <t>01032</t>
  </si>
  <si>
    <t>-72488771</t>
  </si>
  <si>
    <t>01033</t>
  </si>
  <si>
    <t>Přesun dodávek</t>
  </si>
  <si>
    <t>-1585430366</t>
  </si>
  <si>
    <t>01034</t>
  </si>
  <si>
    <t>GZS</t>
  </si>
  <si>
    <t>191645533</t>
  </si>
  <si>
    <t>Úroveň 3:</t>
  </si>
  <si>
    <t>3 - Větrání a teplovzdušné vytápění velkoprostor. učebny - VZT-3</t>
  </si>
  <si>
    <t xml:space="preserve">8 - Chlazení  velkoprostorové učebny_CH5</t>
  </si>
  <si>
    <t>Větrání a teplovzdušné vytápění velkoprostor. učebny - VZT-3</t>
  </si>
  <si>
    <t>Pol329</t>
  </si>
  <si>
    <t>VZT jednotka s rekuperací tepla, pro přívod a odvod vzduchu, průtok vzduchu 3600 m³/h, externí tlak 300 Pa, vnitřní instalace, hmotnost jednotky 509 kg, v sestavě: klapka, filtr F7, rekuperátor, přímý chladič (chladivo R-410 A, výkon 9,26 kW), teplovodní ohřívač (výkon 9,7 kW, médium: voda 70/50°C), regulační uzel teplovodního ohřívače, přívodní ventilátor, 4x pružná manžeta, klapka, filtr M5, odvodní ventilátor, klapka pro cirkulační vzduch, by-passová klapka, 3x výstup kondenzátu ø32/40, měření a regulace, regulační prvky - dodávka v dílech</t>
  </si>
  <si>
    <t>692</t>
  </si>
  <si>
    <t>694</t>
  </si>
  <si>
    <t>696</t>
  </si>
  <si>
    <t>698</t>
  </si>
  <si>
    <t>Pol330</t>
  </si>
  <si>
    <t>Čtyřhranný tlumič hluku L=1550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48 kg</t>
  </si>
  <si>
    <t>700</t>
  </si>
  <si>
    <t>Pol331</t>
  </si>
  <si>
    <t>Čtyřhranný tlumič hluku L=2050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61 kg</t>
  </si>
  <si>
    <t>702</t>
  </si>
  <si>
    <t>Pol332</t>
  </si>
  <si>
    <t>Obloukový tlumič do čtyřhranného potrubí s kulisami š.100 mm a potrubím 800x500, x=150, y=150 mm,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</si>
  <si>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704</t>
  </si>
  <si>
    <t>Pol333</t>
  </si>
  <si>
    <t>Čtyřhranný tlumič hluku L=1550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62 kg</t>
  </si>
  <si>
    <t>706</t>
  </si>
  <si>
    <t>Pol334</t>
  </si>
  <si>
    <t>Čtyřhranný tlumič hluku L=500 s kulisami š.200 mm a potrubím 800x800,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28 kg</t>
  </si>
  <si>
    <t>708</t>
  </si>
  <si>
    <t>Pol335</t>
  </si>
  <si>
    <t>Obloukový tlumič do čtyřhranného potrubí s kulisami š.200 mm a potrubím 800x800, x=450, y=150 mm,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</si>
  <si>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710</t>
  </si>
  <si>
    <t>Pol336</t>
  </si>
  <si>
    <t>Čtyřhranný tlumič hluku L=2550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83 kg</t>
  </si>
  <si>
    <t>714</t>
  </si>
  <si>
    <t>716</t>
  </si>
  <si>
    <t>75134-4125</t>
  </si>
  <si>
    <t>Montáž tlumičů hluku do čtyřhranného potrubí, průřezu přes 0,6 m2</t>
  </si>
  <si>
    <t>718</t>
  </si>
  <si>
    <t>Pol337</t>
  </si>
  <si>
    <t>Požární klapka čtyřhranná 800x250, požární odolnost EI60 ovládaná servopohonem, 230 V (AC) s termoelektrickým spouštěcím čidlem + dva koncové spínače</t>
  </si>
  <si>
    <t>720</t>
  </si>
  <si>
    <t>24071-5219.1</t>
  </si>
  <si>
    <t>Montáž požárních klapek čtyřhraných, obvodu do 2250 mm</t>
  </si>
  <si>
    <t>Pol338</t>
  </si>
  <si>
    <t>Příložky - kompletní sada osmi kusů (čtyři přední a čtyři zadní), kalcium silikátových destiček k zakrytí prostupu v požárnědělící konstrukci kolem instalované klapky</t>
  </si>
  <si>
    <t>724</t>
  </si>
  <si>
    <t>726</t>
  </si>
  <si>
    <t>728</t>
  </si>
  <si>
    <t>75158-1353.2</t>
  </si>
  <si>
    <t>Protipožární utěsnění prostupu čtyřhranného stěnou, průřezu do 0,28 m2 (materiál v ceně)</t>
  </si>
  <si>
    <t>730</t>
  </si>
  <si>
    <t>Pol339</t>
  </si>
  <si>
    <t>Požární klapka kruhová ø500, požární odolnost EI60 ovládaná servopohonem, 230 V (AC) s termoelektrickým spouštěcím čidlem + dva koncové spínače</t>
  </si>
  <si>
    <t>732</t>
  </si>
  <si>
    <t>24071-5124</t>
  </si>
  <si>
    <t>Montáž požárních klapek kruhových, průměru do 500 mm</t>
  </si>
  <si>
    <t>734</t>
  </si>
  <si>
    <t>Pol340</t>
  </si>
  <si>
    <t>736</t>
  </si>
  <si>
    <t>738</t>
  </si>
  <si>
    <t>740</t>
  </si>
  <si>
    <t>75158-1355</t>
  </si>
  <si>
    <t>Protipožární utěsnění prostupu kruhového stěnou, průměru potrubí přes 400 mm (materiál v ceně)</t>
  </si>
  <si>
    <t>742</t>
  </si>
  <si>
    <t>Pol341</t>
  </si>
  <si>
    <t>Požární klapka kruhová ø450, požární odolnost EI60 ovládaná servopohonem, 230 V (AC) s termoelektrickým spouštěcím čidlem + dva koncové spínače</t>
  </si>
  <si>
    <t>744</t>
  </si>
  <si>
    <t>746</t>
  </si>
  <si>
    <t>748</t>
  </si>
  <si>
    <t>750</t>
  </si>
  <si>
    <t>752</t>
  </si>
  <si>
    <t>754</t>
  </si>
  <si>
    <t>Pol342</t>
  </si>
  <si>
    <t>Kruhová textilní vyústka pro přívod vzduchu, Tvar Kruhový, Rozměr 315 mm, Celková délka 9500 mm, Mikroperforace S1 9400 mm, 1237 m3/h, rovnoměrná. První konec začátek, Druhý konec zaslepení, 3ks Zip 315, Průtok 1800 m3/h, Použitelný přetlak 100 Pa, Tlaková ztráta třením = 11,3 Pa, Vyztužující obruče Hliníkové Uvnitř. Tkanina PMI - 100% polyester, nekonečné vlákno (multifilament), se zatkaným uhlíkovým vláknem (méně než 1%), hmotnost 220 g/m², tloušťka 0,30 mm, prodyšnost 55 m³/h/m² při 120 Pa, pevnost (osnova/útek) 1880/1090 N (ČSN EN ISO 13934-1), požární odolnost - třída B-s1, d0 dle ČSN EN 13501-1: 2003, splňuje ANSI/UL 723, teplotní odolnost -60 až +110°C, srážlivost (osnova/útek) 0,5/0,5 % při 40°C dle ČSN EN ISO 6330-2000, antibakteriální (ČSN EN ISO 20645), vhodná pro čisté prostory - třída č. 4 (ČSN EN ISO 14644-1), antistatická, pratelná v pračce, Provedení "Office", Barva Světle šedá. Seznam montážního materiálu: 4ks 2000mm Hliníkový profil, 1ks 1400mm Hliníkový profil, 4ks Hliníková spojka profilů přímá, 6ks Hliníkový úchyt profilu, 2ks Napínač v profilu, 6ks Závěsy ze závitových tyčí pozink 1000 mm, 1ks Kruhový 315 mm, Nerez připojovací pásek</t>
  </si>
  <si>
    <t>756</t>
  </si>
  <si>
    <t>75131-1302</t>
  </si>
  <si>
    <t>Montáž textilní vyústky kruhové, průměru do 400 mm</t>
  </si>
  <si>
    <t>758</t>
  </si>
  <si>
    <t>Pol343</t>
  </si>
  <si>
    <t>Protidešťová žaluzie hliníková s ochranným sítem 1000x500 a s rámem do potrubí, RAL urči architekt</t>
  </si>
  <si>
    <t>760</t>
  </si>
  <si>
    <t>Pol344</t>
  </si>
  <si>
    <t>Protidešťová žaluzie hliníková s ochranným sítem 800x500 a s rámem do potrubí, RAL urči architekt</t>
  </si>
  <si>
    <t>75139-8054</t>
  </si>
  <si>
    <t>Montáž protidešťové žaluzie na čytřhranné potrubí, průřezu přes 0,6 m2</t>
  </si>
  <si>
    <t>Pol345</t>
  </si>
  <si>
    <t>Vyústka čtyřhranná jednořadá 625x225, do kruhového potrubí, s regulací R1, materiál pozink</t>
  </si>
  <si>
    <t>75131-1113</t>
  </si>
  <si>
    <t>Montáž vyústky čtyřhranné do kruhového potrubí, průřezu do 0,15 m2</t>
  </si>
  <si>
    <t>768</t>
  </si>
  <si>
    <t>Pol346</t>
  </si>
  <si>
    <t>Kruhové potrubí a tvarovky systém safe click (spoje bez další nutnosti zajištění pomocí texů nebo nýtů a přelepení těsnící páskou), dvoubřité těsnění EPDM (Ethylen-propylen), tř. těsnosti D: Trouba kruhová spirálně vinutá ø450, materiál pozink, l=3 m</t>
  </si>
  <si>
    <t>770</t>
  </si>
  <si>
    <t>Pol347</t>
  </si>
  <si>
    <t>Trouba kruhová spirálně vinutá ø500, materiál pozink, l=3 m</t>
  </si>
  <si>
    <t>772</t>
  </si>
  <si>
    <t>Pol348</t>
  </si>
  <si>
    <t>Trouba kruhová spirálně vinutá ø500, materiál pozink, l=1 m</t>
  </si>
  <si>
    <t>774</t>
  </si>
  <si>
    <t>Pol349</t>
  </si>
  <si>
    <t>Oblouk segmentový 90°, r=1D, D=500</t>
  </si>
  <si>
    <t>Pol350</t>
  </si>
  <si>
    <t>Spojka vnitřní - vsuvka, d=500</t>
  </si>
  <si>
    <t>778</t>
  </si>
  <si>
    <t>Pol351</t>
  </si>
  <si>
    <t>Koncový kryt d=500 pro zaslepení trouby</t>
  </si>
  <si>
    <t>780</t>
  </si>
  <si>
    <t>Pol352</t>
  </si>
  <si>
    <t>Spojka vnitřní - vsuvka, d=450</t>
  </si>
  <si>
    <t>782</t>
  </si>
  <si>
    <t>Pol353</t>
  </si>
  <si>
    <t>Koncový kryt d=450 pro zaslepení tvarovky</t>
  </si>
  <si>
    <t>Pol354</t>
  </si>
  <si>
    <t>Odbočka jednostranná d=450-315, excentrický kus se sedlem</t>
  </si>
  <si>
    <t>Pol355</t>
  </si>
  <si>
    <t>Spojka vnější D=315</t>
  </si>
  <si>
    <t>788</t>
  </si>
  <si>
    <t>75151-1202</t>
  </si>
  <si>
    <t>Montáž potrubí plechového sk.I kruhového bez přírub, průměru do 600 mm</t>
  </si>
  <si>
    <t>790</t>
  </si>
  <si>
    <t>75151-4081</t>
  </si>
  <si>
    <t>Montáž tvarovek do plechového potrubí kruhového bez přírub, průměru do 500 mm</t>
  </si>
  <si>
    <t>792</t>
  </si>
  <si>
    <t>Pol356</t>
  </si>
  <si>
    <t>Potrubí s přírubami a těsněním sk. I z pozink. plechu: Trouba čtyřhranná 1000x500/1000+ VP</t>
  </si>
  <si>
    <t>794</t>
  </si>
  <si>
    <t>Pol357</t>
  </si>
  <si>
    <t>Oblouk přechodový 1000x500-800x500-90°/R200</t>
  </si>
  <si>
    <t>796</t>
  </si>
  <si>
    <t>Pol358</t>
  </si>
  <si>
    <t>Trouba čtyřhranná 800x500/900+ VP</t>
  </si>
  <si>
    <t>798</t>
  </si>
  <si>
    <t>Pol359</t>
  </si>
  <si>
    <t>Přechod osový 800x500-500x500/500</t>
  </si>
  <si>
    <t>800</t>
  </si>
  <si>
    <t>Pol360</t>
  </si>
  <si>
    <t>Přechod osový 500x800-710x710/500</t>
  </si>
  <si>
    <t>802</t>
  </si>
  <si>
    <t>Pol361</t>
  </si>
  <si>
    <t>Trouba čtyřhranná 800x500/1000+ VP</t>
  </si>
  <si>
    <t>804</t>
  </si>
  <si>
    <t>Pol362</t>
  </si>
  <si>
    <t>Přechod osový a pravoúhlý 710x710-800x800/300</t>
  </si>
  <si>
    <t>806</t>
  </si>
  <si>
    <t>Pol363</t>
  </si>
  <si>
    <t>Koleno ostré přechodové s náběhovými plechy 250x800-800x800 (R100)</t>
  </si>
  <si>
    <t>808</t>
  </si>
  <si>
    <t>Pol364</t>
  </si>
  <si>
    <t>Trouba čtyřhranná 800x250/600+ VP</t>
  </si>
  <si>
    <t>810</t>
  </si>
  <si>
    <t>Pol365</t>
  </si>
  <si>
    <t>Oblouk čtyřhranný 800x250-90°/R150</t>
  </si>
  <si>
    <t>812</t>
  </si>
  <si>
    <t>Pol366</t>
  </si>
  <si>
    <t>Trouba čtyřhranná 800x250/900+ VP</t>
  </si>
  <si>
    <t>814</t>
  </si>
  <si>
    <t>Pol367</t>
  </si>
  <si>
    <t>Trouba čtyřhranná 800x250/1000</t>
  </si>
  <si>
    <t>816</t>
  </si>
  <si>
    <t>818</t>
  </si>
  <si>
    <t>Pol368</t>
  </si>
  <si>
    <t>Trouba čtyřhranná 800x250/800+ VP</t>
  </si>
  <si>
    <t>820</t>
  </si>
  <si>
    <t>822</t>
  </si>
  <si>
    <t>Pol369</t>
  </si>
  <si>
    <t>Trouba čtyřhranná 800x250/1200+ VP</t>
  </si>
  <si>
    <t>824</t>
  </si>
  <si>
    <t>Pol370</t>
  </si>
  <si>
    <t>Trouba čtyřhranná 800x250/2000</t>
  </si>
  <si>
    <t>826</t>
  </si>
  <si>
    <t>828</t>
  </si>
  <si>
    <t>830</t>
  </si>
  <si>
    <t>Pol371</t>
  </si>
  <si>
    <t>Přechod pravoúhlý 500x800-250x800/300</t>
  </si>
  <si>
    <t>832</t>
  </si>
  <si>
    <t>Pol372</t>
  </si>
  <si>
    <t>Přechod osový 800x500-450x450/300</t>
  </si>
  <si>
    <t>834</t>
  </si>
  <si>
    <t>Pol373</t>
  </si>
  <si>
    <t>Trouba čtyřhranná 450x450/1500</t>
  </si>
  <si>
    <t>836</t>
  </si>
  <si>
    <t>Pol374</t>
  </si>
  <si>
    <t>Trouba čtyřhranná 450x450/800+ VP</t>
  </si>
  <si>
    <t>838</t>
  </si>
  <si>
    <t>Pol375</t>
  </si>
  <si>
    <t>Oblouk čtyřhranný 450x450-45°/R150</t>
  </si>
  <si>
    <t>840</t>
  </si>
  <si>
    <t>Pol376</t>
  </si>
  <si>
    <t>Trouba čtyřhranná 450x450/500+ VP</t>
  </si>
  <si>
    <t>842</t>
  </si>
  <si>
    <t>Pol377</t>
  </si>
  <si>
    <t>Oblouk čtyřhranný 450x450-90°/R150</t>
  </si>
  <si>
    <t>844</t>
  </si>
  <si>
    <t>Pol378</t>
  </si>
  <si>
    <t>Přechod osový 450x450-ø450/300 nástavcem pro osazení požární klapky</t>
  </si>
  <si>
    <t>846</t>
  </si>
  <si>
    <t>Pol379</t>
  </si>
  <si>
    <t>Přechod osový 450x450-ø500/300 nástavcem pro osazení požární klapky</t>
  </si>
  <si>
    <t>848</t>
  </si>
  <si>
    <t>Pol380</t>
  </si>
  <si>
    <t>Trouba čtyřhranná 450x450/2000</t>
  </si>
  <si>
    <t>850</t>
  </si>
  <si>
    <t>852</t>
  </si>
  <si>
    <t>854</t>
  </si>
  <si>
    <t>856</t>
  </si>
  <si>
    <t>858</t>
  </si>
  <si>
    <t>860</t>
  </si>
  <si>
    <t>Pol381</t>
  </si>
  <si>
    <t>Oblouk čtyřhranný 250x800-90°/R100</t>
  </si>
  <si>
    <t>862</t>
  </si>
  <si>
    <t>864</t>
  </si>
  <si>
    <t>Pol382</t>
  </si>
  <si>
    <t>Koleno ostré přechodové s náběhovými plechy 250x800-800x800/R150</t>
  </si>
  <si>
    <t>866</t>
  </si>
  <si>
    <t>Pol383</t>
  </si>
  <si>
    <t>Trouba čtyřhranná 500x800/500+ VP</t>
  </si>
  <si>
    <t>868</t>
  </si>
  <si>
    <t>Pol384</t>
  </si>
  <si>
    <t>870</t>
  </si>
  <si>
    <t>872</t>
  </si>
  <si>
    <t>874</t>
  </si>
  <si>
    <t>876</t>
  </si>
  <si>
    <t>878</t>
  </si>
  <si>
    <t>880</t>
  </si>
  <si>
    <t>882</t>
  </si>
  <si>
    <t>884</t>
  </si>
  <si>
    <t>886</t>
  </si>
  <si>
    <t>888</t>
  </si>
  <si>
    <t>890</t>
  </si>
  <si>
    <t>892</t>
  </si>
  <si>
    <t>894</t>
  </si>
  <si>
    <t>896</t>
  </si>
  <si>
    <t>898</t>
  </si>
  <si>
    <t>900</t>
  </si>
  <si>
    <t>902</t>
  </si>
  <si>
    <t>904</t>
  </si>
  <si>
    <t>906</t>
  </si>
  <si>
    <t>908</t>
  </si>
  <si>
    <t>910</t>
  </si>
  <si>
    <t>912</t>
  </si>
  <si>
    <t>914</t>
  </si>
  <si>
    <t>916</t>
  </si>
  <si>
    <t>918</t>
  </si>
  <si>
    <t>920</t>
  </si>
  <si>
    <t>922</t>
  </si>
  <si>
    <t>924</t>
  </si>
  <si>
    <t xml:space="preserve">Chlazení  velkoprostorové učebny_CH5</t>
  </si>
  <si>
    <t>Pol472</t>
  </si>
  <si>
    <t>Venkovní kondenzační jednotka, jmen. chladící výkon 13,4 kW, hmotnost 92 kg, hladina akustického tlaku 51 dBA, chladivo R32, U=3x400 V</t>
  </si>
  <si>
    <t>1534</t>
  </si>
  <si>
    <t>Pol473</t>
  </si>
  <si>
    <t>Vnitřní podstropní jednotka se 4 výdechy, do místnosti kde není podhled, jmen. chladící výkon 6,8 kW, rozměr 950x950x198 mm, hmotnost 25 kg</t>
  </si>
  <si>
    <t>1536</t>
  </si>
  <si>
    <t>Pol474</t>
  </si>
  <si>
    <t>1538</t>
  </si>
  <si>
    <t>Pol475</t>
  </si>
  <si>
    <t>Rozbočovač vel.58</t>
  </si>
  <si>
    <t>1540</t>
  </si>
  <si>
    <t>1542</t>
  </si>
  <si>
    <t>75179-1100R0.5</t>
  </si>
  <si>
    <t>Předizolované dvojité měděné trubky pro chladící systémy ø 9,52/15,88 (v ceně započteny náklady na dodání a montáž trub a plnění chladiva)</t>
  </si>
  <si>
    <t>1544</t>
  </si>
  <si>
    <t>1546</t>
  </si>
  <si>
    <t>75171-1152</t>
  </si>
  <si>
    <t>Montáž vnitřní podstropní jednotky</t>
  </si>
  <si>
    <t>1548</t>
  </si>
  <si>
    <t>1550</t>
  </si>
  <si>
    <t>1552</t>
  </si>
  <si>
    <t>Pol477</t>
  </si>
  <si>
    <t>Ocelová stolička (žárově zinkována) pro umístění venkovní kondenzační jednotky (v ceně náklady na dodávku a montáž)</t>
  </si>
  <si>
    <t>1554</t>
  </si>
  <si>
    <t>Pol478</t>
  </si>
  <si>
    <t>Pryžový pás tl.8 mm pod ocelovou stoličku kondenzační jednotky (materiál v ceně)</t>
  </si>
  <si>
    <t>1556</t>
  </si>
  <si>
    <t>1558</t>
  </si>
  <si>
    <t>1560</t>
  </si>
  <si>
    <t>1562</t>
  </si>
  <si>
    <t>1564</t>
  </si>
  <si>
    <t>1566</t>
  </si>
  <si>
    <t>1568</t>
  </si>
  <si>
    <t>1570</t>
  </si>
  <si>
    <t>1572</t>
  </si>
  <si>
    <t>1574</t>
  </si>
  <si>
    <t>1576</t>
  </si>
  <si>
    <t>1578</t>
  </si>
  <si>
    <t>1580</t>
  </si>
  <si>
    <t>1582</t>
  </si>
  <si>
    <t>1584</t>
  </si>
  <si>
    <t>1586</t>
  </si>
  <si>
    <t>1588</t>
  </si>
  <si>
    <t>1590</t>
  </si>
  <si>
    <t>1592</t>
  </si>
  <si>
    <t>1594</t>
  </si>
  <si>
    <t>1596</t>
  </si>
  <si>
    <t>1598</t>
  </si>
  <si>
    <t>1600</t>
  </si>
  <si>
    <t>1602</t>
  </si>
  <si>
    <t>1604</t>
  </si>
  <si>
    <t>1606</t>
  </si>
  <si>
    <t>1608</t>
  </si>
  <si>
    <t>1610</t>
  </si>
  <si>
    <t>1612</t>
  </si>
  <si>
    <t>1614</t>
  </si>
  <si>
    <t>1616</t>
  </si>
  <si>
    <t>1618</t>
  </si>
  <si>
    <t>1620</t>
  </si>
  <si>
    <t>1622</t>
  </si>
  <si>
    <t>1624</t>
  </si>
  <si>
    <t>1626</t>
  </si>
  <si>
    <t>1628</t>
  </si>
  <si>
    <t>1630</t>
  </si>
  <si>
    <t>1632</t>
  </si>
  <si>
    <t>1634</t>
  </si>
  <si>
    <t>1636</t>
  </si>
  <si>
    <t>1638</t>
  </si>
  <si>
    <t>1640</t>
  </si>
  <si>
    <t>1642</t>
  </si>
  <si>
    <t>1644</t>
  </si>
  <si>
    <t>1646</t>
  </si>
  <si>
    <t>1648</t>
  </si>
  <si>
    <t>1650</t>
  </si>
  <si>
    <t>1652</t>
  </si>
  <si>
    <t>1654</t>
  </si>
  <si>
    <t>1656</t>
  </si>
  <si>
    <t>1658</t>
  </si>
  <si>
    <t>1660</t>
  </si>
  <si>
    <t>015 - Aula audiovizuální technika</t>
  </si>
  <si>
    <t>Aula 1.02 - AV techn - Aula 1.02 - AV techn</t>
  </si>
  <si>
    <t xml:space="preserve">    Projekce - Projekce</t>
  </si>
  <si>
    <t xml:space="preserve">    Digital signage disp - Digital signage disp</t>
  </si>
  <si>
    <t xml:space="preserve">    Audio - Audio</t>
  </si>
  <si>
    <t xml:space="preserve">    Zdroje signálu, příp - Zdroje signálu, příp</t>
  </si>
  <si>
    <t xml:space="preserve">    Kamery, záznam, vide - Kamery, záznam, vide</t>
  </si>
  <si>
    <t xml:space="preserve">    Interface technologi - Interface technologi</t>
  </si>
  <si>
    <t xml:space="preserve">    Katedra - Katedra</t>
  </si>
  <si>
    <t xml:space="preserve">    Řídicí systém - Řídicí systém</t>
  </si>
  <si>
    <t xml:space="preserve">    AV kabeláž - AV kabeláž</t>
  </si>
  <si>
    <t xml:space="preserve">    Instalace, programov - Instalace, programov</t>
  </si>
  <si>
    <t>Aula 1.02 - AV techn</t>
  </si>
  <si>
    <t>Projekce</t>
  </si>
  <si>
    <t>Konferenční datový p</t>
  </si>
  <si>
    <t>Konferenční datový projektor s technologií laser + DLP. Minimální parametry: rozlišení 1920 x 1200, výkon min. 10 000 center lumenů (min. 9400 ANSI lumenů), kontrast min. 10 000 : 1, obrazové vstupy min. HD-SDI, HDMI, DVI, 2 xVGA, RS232, HDBaseT, hmotnost max. 25 kg, bílé provedení. Včetně objektivu s minimální projekčním rozsahem 1,7-2,3:1</t>
  </si>
  <si>
    <t>Stropní držák projek</t>
  </si>
  <si>
    <t>Univerzální držák datového projektoru s možností doladění umístění projektoru po instalaci. Bílý komaxit. Nosnost dle použitého projektoru. Včetně tyče pro vnitřní vedení kabeláže.</t>
  </si>
  <si>
    <t>Pevné rámové plátno</t>
  </si>
  <si>
    <t>Velkoformátové pevné rámové plátno. Projekční povrch Matte white se ziskem 1, roměr obrazu 10x2,82cm (pro 2x obraz 16:9 vedle sebe), černý rámeček. Včetně kotvícího materiálu.</t>
  </si>
  <si>
    <t>Digital signage disp</t>
  </si>
  <si>
    <t>Profesionální LCD mo</t>
  </si>
  <si>
    <t>55” profesionální displej bez tuneru s minimálními parametry: IPS panel, rozlišení 3840 x 2160, jas min. 500cd/m2, kontrast min. 1100:1, odezva max. 8ms, provoz 24/7, 2x HDMI, 1x DPout, 1x DPin, RS232C, RJ45, USB Media Player, SDM slot, integrované reproduktory min. 2x 10W</t>
  </si>
  <si>
    <t>Nástěnný držák displ</t>
  </si>
  <si>
    <t>Nástěnný fixní držák. Minimální nosnost dle hmotnosti použitého displeje. Standard VESA s roztečí dle použitého displeje. Možnost horizontálního posunu po instalaci min +/- 200 mm doleva a doprava. Bezpečném západka obrazovky do držáku.</t>
  </si>
  <si>
    <t>Digital signage přeh</t>
  </si>
  <si>
    <t>Přehrávač podporující zobrazení max.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slot pro Wifi/BT.</t>
  </si>
  <si>
    <t>Digital signage - př</t>
  </si>
  <si>
    <t>micro SD karta pro přehrávače Brightsign, UHS-I Class Speed U1, 16GB, vhodná do provozních prostor, odolná vůdčí prostředí od -40°C do 85°C, včetně adaptéru na SD formát</t>
  </si>
  <si>
    <t>Audio</t>
  </si>
  <si>
    <t>Reproduktorová soust</t>
  </si>
  <si>
    <t>Pasivní sloupová reprosoustava s minimální konfigurací: 4x5" 500W / 8Ω, 45 Hz - 310 Hz , citlivost SPL 87 dB, rozměry do 700x260x465 mm, systémová EQ, vč. nástěnnéhoo držáku, bílá barva</t>
  </si>
  <si>
    <t>Reproduktorová sou.1</t>
  </si>
  <si>
    <t>Pasivní sloupová line-array reprosoustava s minimální konfigurací: 8x1" + 4x2,25", 500W / 8Ω, 60 Hz - 16 kHz, pokrytí 150°x20° HxV, citlivost SPL 87 dB, rozměry do 990x200x250 mm, systémová EQ, vč. polohovatelného nástěnného držáku ±60° do stran a ±15° náklon, bílá barva</t>
  </si>
  <si>
    <t>Reproduktorová sou.2</t>
  </si>
  <si>
    <t>Sloupová line-array reprosoustava. Minimální parametry: 14x2", min. 300W / 8Ω, citlivost min 95 dB, freq. Rozsah min 80 Hz - 18 kHz, pokrytí min 140°x40° H x V, EQ přepínač, max rozměry do 1100x100x160 mm, vč. polohovatelného nástěnného držáku min ±65° do stran a min ±15° náklon, bílá barva</t>
  </si>
  <si>
    <t>Zesilovač</t>
  </si>
  <si>
    <t>Koncový zesilovač s minimálními parametry: 4x 600W_70/100V a 8/4Ω, 4x 300W_2/16Ω, DSP 96kHz, 32bit = vstupní router, možnos zpoždění na vstupu, možnost zpoždění na výstupu, parametrický EQ na vstupu i výstupu, výhybka, limiter/, max. hluk chlazení 51 dBA SPL@1m, odstup signál/šum &gt;104 dB, port pro vzd. vypínání a dohled, síťové nastavení a dohled, 2U. Včetně systémové sběrnice pro propojení s audio mixážní maticí.</t>
  </si>
  <si>
    <t>Zesilovač indukční s</t>
  </si>
  <si>
    <t>Zesilovač pro indukční smyčku (vyhovuje IEC 60849), bezdrátový přenos audio signálu pro nedoslýchavé, Audio vstupy Line/Mic, výstupní výkon pro pokrytí až 600 m2, proudově řízená smyčka</t>
  </si>
  <si>
    <t>Mixážní systém</t>
  </si>
  <si>
    <t>Mixážní matice s digitálním signálovým processingem, 12 symetrických vstupů / 8 symetrických výstupů, min. 10 vstupů s automatickou eliminací ozvěny (AEC), digitální sběrnice s min. 42 zvukovými kanály s latencí max 0,25ms, min. 6 kontrolních vstupů a 4 logické výstupy, indikační LED pro každý kanál, ethernet pro nastavení, kontrolu a monitoring, RS-232 pro řízení</t>
  </si>
  <si>
    <t>Mixážní systém.1</t>
  </si>
  <si>
    <t>Rozšíření mix matice 8 mic/line symetrických vstupů, fantomové napájení +48V, digitální sběrnice s min. 42 zvukovými kanály s latencí max 0,25ms, vč. externího napájecího zdroje</t>
  </si>
  <si>
    <t>Ostatní audio techni</t>
  </si>
  <si>
    <t>Eliminátor zpětné vazby, min. 24 filtrů / kanál</t>
  </si>
  <si>
    <t>Mikrofon bezdrátový</t>
  </si>
  <si>
    <t>UHF digitální dvojitý přijímač bezdrátových mikrofonů, modulace SeDAC nebo FSK, přenosné přeladitelné pásmo min. 590 - 630 MHz, latence max. 3,8 ms, systémová spektrální analýza, frekvenční rozsah 30 Hz-19 kHz, diverzitní příjem, kódování přenosu, 2x XLR symetrický výstup, 1x Dante výstup (48kHz), IR nastavení vysílač -&gt; přijímač, 19" rack uchycení</t>
  </si>
  <si>
    <t>Mikrofon bezdrátov.1</t>
  </si>
  <si>
    <t>UHF digitální ruční vysílač s dynamickou mikrofonní vložkou - superkardioida, citlivost min. 2,4mV/Pa, modulace SeDAC nebo FSK, přenosné pásmo min. 590 - 630 MHz, frekvenční rozsah 70 Hz-16 kHz, trvalý výkon min. 25 mW, digitální kódování přenosu, provoz min. 5,5 hodin, možnost využití AA baterií, váha max. 500g bez baterií</t>
  </si>
  <si>
    <t>Stojánek</t>
  </si>
  <si>
    <t>Stolní stojánek s nástavcem, závit 3/8" hmotnost cca 1,0 kg, výška 160 - 180 mm, Ø max 150 mm, Barva černá</t>
  </si>
  <si>
    <t>Stativ</t>
  </si>
  <si>
    <t>Mikrofonní stativ s ramenem, hmotnost max. 3,5 kg, výška 950-1600 mm, rameno 500-700 mm, černý</t>
  </si>
  <si>
    <t>Mikrofon bezdrátov.2</t>
  </si>
  <si>
    <t>UHF digitální kapesní vysílač, modulace SeDAC nebo FSK, přenosné pásmo min. 590 - 630 MHz, frekvenční rozsah min. 450 Hz-17 kHz, trvalý výkon min. 25 mW, digitální kódování přenosu, provoz min. 6,5 hodin, možnost využití AA baterií, váha max. 150g bez baterií</t>
  </si>
  <si>
    <t>Mikrofon</t>
  </si>
  <si>
    <t>Tenký náhlavní kondenzátorový mikrofon, kardioidní charakteristika, 450 Hz - 17 kHz, váha max. 40g (s kabelem), větrná ochrana</t>
  </si>
  <si>
    <t>Nabíječka</t>
  </si>
  <si>
    <t>Dvojitá inteligentní rychlonabíječka pro vysílače bezdrátových mikrofonů, nabíjí bez vyjmutí baterií z vysílačů, set vč. síť. zdroje, pro NiMH akumulátory</t>
  </si>
  <si>
    <t>Anténa</t>
  </si>
  <si>
    <t>Externí všesměrová anténa bez útlumu, s minimální konfigurací: 470 - 700 MHz, výstup BNC, 50 ohm, dodávka vč. klipsny pro připevnění na držák.</t>
  </si>
  <si>
    <t>Stojan</t>
  </si>
  <si>
    <t>Držák pro upevnění ext. antény, závit 3/8". Barva černá.</t>
  </si>
  <si>
    <t>Mikrofon do katedry</t>
  </si>
  <si>
    <t>Instalační mikrofon pro instalaci do katedry s kardioidní charakteristikou, která je optimalizována pro řečové pásmo pro zajištění maximální srozumitelnosti. Minimální parametry: Akustický tlak (SPL) min. 125 dB, citlivost min. 14 mV/Pa, dynamický rozsah min. 97 dB (A), fantomové napájení. frekvenční rozsah min. 40 Hz - 20 kHz.</t>
  </si>
  <si>
    <t>Mikrofon.1</t>
  </si>
  <si>
    <t>Puškový kondenzátorový mikrofon vč. napájecího modulu, úzce směrová (laloková) superkardioidní charakteristika, min. rozsah 150Hz - 16kHz, fantomové napájení 35-50V, max. rozměry Ø 25x220mm, vč. mikrofonní klipsny a větrné ochrany</t>
  </si>
  <si>
    <t>Držák, stojan, úchyt</t>
  </si>
  <si>
    <t>Držák pro upevnění mikrofonní klipsny, barva černá</t>
  </si>
  <si>
    <t>Zdroje signálu, příp</t>
  </si>
  <si>
    <t>PC katedra</t>
  </si>
  <si>
    <t>Case s min. 180W zdrojem s účinnosti až 92%, výkon CPU min. 9200 bodu dle nezávislého testu cpubenchmark.net, operační paměť 8GB DDR4, pevný M.2 SSD disk s kapacitou 256GB, DVD-RW optická mechanika, Gbit síťová karta, Wifi standardu 802.11ac (2x2), Bluetooth, čtečka pam. karet, min. 2x DisplayPort a 1x HDMI, USB Type-C, USB 3.1, USB 2.0, klávesnici a myš, operační systém s podporu AD (domény), servisní služba u zákazníka s odezvou do následujícího pracovního dne od nahlášení servisní události</t>
  </si>
  <si>
    <t>Interaktivní displej</t>
  </si>
  <si>
    <t>Interaktivní panel s úhlopříčkou min. 24" s rozlišením 1920 x 1080 pixelů a kapacitní dotykovou technologií, která rozezná min. 10 současných dotyků a multidotyková gesta. Bezbateriové pero citlivé na přítlak. Na rámu panelu jsou min. 4 funkční tlačítka pro výběr barvy digitálního inkoustu a menu. Nastavitelný stojan panelu umožňuje nastavení. USB port pro připojení USB paměti nebo jiného USB zařízení. Vstupní a výstupní konektory obrazu DVI-I nebo HDMI (popřípadě redukce na HDMI). Dodávka interaktivního panelu musí obsahovat i SW balíček, který obsahuje autorský nástroje učitele –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hlasování/testování, aktivity je možno sdílet na žákovská zařízení přes cloud.</t>
  </si>
  <si>
    <t>Přípojné místo do ka</t>
  </si>
  <si>
    <t>Hliníkové nebo kovové přípojné místo s víkem pro instalaci do desky stolu s 2x 230V zásuvkou krycí nohou + navíjecí modulem s kladkami pro 4 kabely. V sadě navíjecí HDMI a LAN CAT6 a USB kabel.</t>
  </si>
  <si>
    <t>Grafická dokumentová</t>
  </si>
  <si>
    <t>Hi-end stolní dokumentová kamera s minimálními partametry: Rozlišení Full HD 1920x1080, snímací frekvence 60 snímků/s, 14x optický zoom + 2x digitální zoom, ostření automatické a ruční, automatické vyvážení bílé, horní osvětlení, podložka zamezující odleskům, pneumatické rameno. Připojení min. USB, HDMI, VGA, RS 232, LAN. Digitální funkce: zmrazení obrazu, rotace, uložení obrazu - min. 9 snímků, redukce šumu, vestavěný LCD náhledový displej a IR dálkové ovládání. Možnost složení.</t>
  </si>
  <si>
    <t>Vybavení podlahové k</t>
  </si>
  <si>
    <t>Instalační modul pro podlah. krabice pro 6 polovičních nebo 3 plné sloty</t>
  </si>
  <si>
    <t>Vybavení podlahové.1</t>
  </si>
  <si>
    <t>HDMI (with Ethernet), 1/2 slot, kabel s konektorem</t>
  </si>
  <si>
    <t>Vybavení podlahové.2</t>
  </si>
  <si>
    <t>CAT6 (RJ45), 1/2 slot, Gender-Changer</t>
  </si>
  <si>
    <t>Vybavení podlahové.3</t>
  </si>
  <si>
    <t>XLR 3-pin Female, 1 slot, letovací</t>
  </si>
  <si>
    <t>Vybavení podlahové.4</t>
  </si>
  <si>
    <t>Prázdný slot celý pro 50x50</t>
  </si>
  <si>
    <t>Kamery, záznam, vide</t>
  </si>
  <si>
    <t>PTZ Videokamera</t>
  </si>
  <si>
    <t>Motorizovaná profersionální otočná kamera s minimální konfigurací:. TV systém HD: 1080: 59.94p/50p,1080: 59.94i/50i,1080: 29.97p/25p,1080: 29.97PsF/25PsF, 720: 59.94p/50p. Obrazový senzor 1/2.3-type MOS, objektiv: optický 30x zoom, F1.6 to F4.7 (f=4.3 mm - 129 mm), 35 mm, ostření automatické nebo manuální, minimální osvětlení 0.7 lx, horizontální rozlišení: 1000 TV řádků, řízení zisku: Auto, 0 dB to 48 dB, vyvážení bílé, elektronická stabilizace obrazu, rychlost Pan-tilt v režimu presetů: 300°/s, Pan range ±175°, Tilt range: –30° to 90°, podporované IP protokoly IPv4: TCP/IP, UDP/IP, HTTP, DHCP, DNS, podporované mobilní platformy: Apple i-OS, Android s podporou JPEG image display. Video výstupy: HDMI. Audio vstupy: 3,5mm phono jack (Line/Mic). Konektivita: 1x LAN, 1x RS232, USB, slot pro SD kartu. Napájení DC 12 V nebo PoE+</t>
  </si>
  <si>
    <t>POE injektor</t>
  </si>
  <si>
    <t>Gigabitový PoE injektor pro napájení kamer s podporou napájecího napětí 55V a maximální spotřebou 30 W dle standardu 802.3at (802.3af kompatibilní).</t>
  </si>
  <si>
    <t>Držák</t>
  </si>
  <si>
    <t>Nástěnný držák pro PTZ kameru</t>
  </si>
  <si>
    <t>Zařízení pro záznam</t>
  </si>
  <si>
    <t>Zařízení pro záznam a streaming vstupního AV signálu s rozlišením fullHD vybavené interním úložištěm typu SSD nebo výstupem na externí úložiště USB. Interní úložiště typu SSD s minimální kapacitou 80 GB, 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formát záznamu min. v souboru M4V, možnost ovládání tlačítky na čelním panelu nebo přes webové rozhraní, externí řízení přes LAN nebo RS232. Minimální počet vstupů: 3x HDMI, 1x analogové video, audio (embed.HDMI + 2x stereo IN), 1x LAN, Minimální počet výstupů: 1x HDMI, audio (embed.HDMI + 1x stereo),</t>
  </si>
  <si>
    <t>VCF codec</t>
  </si>
  <si>
    <t>Videokonferenční jednotka s možností připojení dvou zobrazovačů a volitelnou funkcí MultiSite. Minimální technické parametry : H.323 a SIP, šířka pásma do 6Mbps, podpora přenosu obrazu v rozlišení až do 1080p60 (video) a 1080p60 (prezentace), 3x video IN (HDMI, atd.), 2x video OUT (HDMI), 4x audio IN, 2x audio OUT, H.239, BFCP, AES, API (IP,RS-232), AEC, AGC, Automatic Noise Suppression, NoiseBlock technology. Možnsot ovládání pomocí řídicího systému AV techniky.</t>
  </si>
  <si>
    <t>sestava</t>
  </si>
  <si>
    <t>Maintenance Service</t>
  </si>
  <si>
    <t>Servisní podpora pro videokonfernenčí codec obsahující: SW upgrade zdarma, on-line podpora, výměna vadného zboží, 1 rok</t>
  </si>
  <si>
    <t>rok</t>
  </si>
  <si>
    <t>SW a licence</t>
  </si>
  <si>
    <t>Licence k videokonferenčnímu codecu pro podporu MultiSite pro až 6 připojených účastníků (720p30) nebo 4 připojených účastníků (1080p30)</t>
  </si>
  <si>
    <t>SW a licence.1</t>
  </si>
  <si>
    <t>Licence k videokonferenčnímu codecu umožňující Full HD 1080p videokonferenční přenosy</t>
  </si>
  <si>
    <t>SW a licence.2</t>
  </si>
  <si>
    <t>Licence k videokonferenčnímu codecu umožňující volání do MS Teams konferencí. Včetně servisní podpory. 1 rok</t>
  </si>
  <si>
    <t>Redukce</t>
  </si>
  <si>
    <t>Kabel pro možnost připojení HDMI signálu na kamerový vstup codecu.</t>
  </si>
  <si>
    <t>Interface technologi</t>
  </si>
  <si>
    <t>Maticový přepínač</t>
  </si>
  <si>
    <t>Maticový přepínač s minimálními parametry: 8x8 HDMI, Podpora standardů HDMI 2.0 a HDCP 2.2. Podpora rozlišení 4K/UHD @ 60 Hz 4:4:4. Vestavěný audio embeder/de-embeder (min. 2x IN, min. 2x OUT). Datový přenos min. 18 Gbps. EDID manager. Ovládání přes přední panel, RS232, nebo LAN.</t>
  </si>
  <si>
    <t>Signálový extender -</t>
  </si>
  <si>
    <t>Extender pro přenos HDMI po kabelu CATx - Vysílač. Podpora standardů HDBase-T, HDMI 1.4a, HDCP 2.2. Podpora 4K/UHD@60Hz 4:2:0. Kompatibilní s CAT5e/6/7 twisted pair kabely. Přenos RS-232 (obousměrně) a IR příkazů. HDCP kompatibilní. Podpora přenosu EDID, CEC, 3D. PoCc napájení přijímače po CATx kabelu</t>
  </si>
  <si>
    <t>Signálový extender.1</t>
  </si>
  <si>
    <t>Extender pro přenos HDMI po kabelu CATx - Přijímač. Podpora standardů HDBase-T, HDMI 1.4a, HDCP 2.2. Podpora 4K/UHD@60Hz 4:2:0. Kompatibilní s CAT5e/6/7 twisted pair kabely. Přenos RS-232 (obousměrně) a IR příkazů. HDCP kompatibilní. Podpora přenosu EDID, CEC, 3D. PoCc napájení přijímače po CATx kabelu</t>
  </si>
  <si>
    <t>HDMI přepínač</t>
  </si>
  <si>
    <t>Přepínač 4x1 HDMI s minimálními parametry: Podpora rozlišení 1920 x 1200 or 1080p @ 60 Hz, 12-bit color. 4K (4096x2160) @ 30 Hz, UHD (3840x2160) @ 30 Hz. 4K/UHD @ 60 Hz with 4:2:0 chroma subsampling. EDID. HDCP kompatibilní. Funkce automatického přepínání vstupů. Ovládání z předního panelu, IR nebo RS-232.</t>
  </si>
  <si>
    <t>Katedra</t>
  </si>
  <si>
    <t>Katedra přizpůsobena pro osazení AV techniky (viz výkresová dokumentace). Vnější rozměry katedry š.2400×h.800×v.770mm, otvor pro přípojné místo a touch panel řídicího systému, kabelové průchodky. Katedra osazena 2x uzamykatelnou skříňkou pro AV techniku (včetně 2. uzamykatelného přístupu ze zadní části skříňky). Skříňky vybaveny nasávacími otvory v čele dvířek a otvorem pro instalaci ventilátoru v horní zadní části katedry. Možnost přístupu dnem skříněk do podlahové krabice. Prostor mezi skříňkami vybaven falešnými uzamykatelnými zády pro možnost umístění části AV technologie a pro vedení kabeláže. Konstrukce nábytku je z oboustranně laminované dřevotřískové desky tloušťky min.19 mm, pracovní deska min. 22 mm, pohledové hrany jsou lepeny min. 2 mm ABS hranou, nepohledové min. 1 mm ABS hranou, lepeny jsou voděodolným PUR lepidlem. Možnost výběru barevného provedení alespoň ze čtyř základních typů dekorů/barev. Cena včetně dopravy a instalace.</t>
  </si>
  <si>
    <t>Ventilátor</t>
  </si>
  <si>
    <t>Nábytkový vestavný ventilátor, průtok vzduchu 566 l/min, hlučnost max. 24dB @ 1m, automatická aktivace při cca 30,5° C.</t>
  </si>
  <si>
    <t>Racková konstrukce</t>
  </si>
  <si>
    <t>19" hliníková racková konstrukce pro instalaci do katery, výška 12U.</t>
  </si>
  <si>
    <t>Příslušenství rack</t>
  </si>
  <si>
    <t>Ostatní rackové drobné příslušensntí obsahující police, záslepky, šrouby a vyvazovací profily.</t>
  </si>
  <si>
    <t>Rozvodný panel do ra</t>
  </si>
  <si>
    <t>19" rozvodný panel 1U 8x230V UTE, přívod 2m, podsvícený vypínač</t>
  </si>
  <si>
    <t>Řídicí systém</t>
  </si>
  <si>
    <t>Kontrolér</t>
  </si>
  <si>
    <t>Kontrolér řídicího systému. Minimální technické parametry kontroléru: CPU, 256MB RAM, 6x RS232, 8x IR, 8x IO, 4x relé, LAN, slot pro SD kartu, programování v jazyce XPL2, vestavěný webový server.</t>
  </si>
  <si>
    <t>Dotykový panel</t>
  </si>
  <si>
    <t>Dotykový panel drátový vestavný. Minimální technické parametry panelu: úhlopříčka 10" 16:9, rozlišení 1280x800, 32-bitové barvy, kapacitní dotykový IPS displej, vestavěné reproduktory a mikrofon, vestavěný světelný a pohybový senzor, IP komunikace, napájení přes PoE.</t>
  </si>
  <si>
    <t>Switch</t>
  </si>
  <si>
    <t>16-port 10/100 Ethernet switch, min. 8 portů je PoE, PoE power budget min. 130W, 802.3af/az</t>
  </si>
  <si>
    <t>Komunikační modul</t>
  </si>
  <si>
    <t>Převodník RS-232/485, automatický poloduplexní provoz, indikace směru přenosu,napájení z jednotek. Minimální technická specifikace: Napájení: Z modulů po sběrnici nebo externě 7.5 - 24 V DC/100mA, Přenosová rychlost min.: 19200 bitů/s, Vstupní/výstupní konektory: RS232 – 9 pin D konektor dutinky nebo svorky, RS485 - 2x konektor RJ-11-4, max. 2 DIN</t>
  </si>
  <si>
    <t>Relé</t>
  </si>
  <si>
    <t>Šestikanálové relé jednotka pro spínání zátěží do min. 10A, min. 6 nezávislých bezpotenciálových přepínacích výstupů, řízení po sběrnici a externími tlačítky, testovací tlačítka na čelním panelu, programovatelné parametry pro každé relé (odezva na vstup, zpožděné zapnutí/vypnutí, paměť, sekvence pro ovládání motorů), indikace napájení a stavu relé. Minimální technická specifikace: Napájecí napětí: 230V / 50/60Hz, 50 mA, Počet spínaných výstupů: 6, Maximální zátěž: 230V/10A každý výstup při odporové zátěži, max. 6 DIN</t>
  </si>
  <si>
    <t>Odrušovač</t>
  </si>
  <si>
    <t>Tříkanálová jednotka pro potlačení elektromagnetického rušení pro napětí do min. 275V, 3 RC odrušovací členy pro spínání motorů. Max. 2 DIN.</t>
  </si>
  <si>
    <t>Stmívač</t>
  </si>
  <si>
    <t>Jednotka pro řízení elektronických předřadníků zářivek, možnost rozdělenímin. 60 stmívatelných předřadníků zářivek na jedné sběrnici až na 15 nezávislých skupin, kompatibilní s předřadníky DALI, řízení všech skupin po sběrnici a min. dvou z nich i externími tlačítky, testovací tlačítka na čelním panelu, programovatelné parametry (odezva na vstupy, min., max. hodnota výstupního napětí, rychlost stmívání), indikace výstupní úrovně, a zkratované sběrnice k zářivkám. Napájecí napětí: 230V / 50/60Hz, 50 mA, max. 4 DIN</t>
  </si>
  <si>
    <t>AV kabeláž</t>
  </si>
  <si>
    <t>Kabel HDMI</t>
  </si>
  <si>
    <t>HDMI kabel 2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</si>
  <si>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kabel HDMI.1</t>
  </si>
  <si>
    <t>HDMI kabel 7,5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</si>
  <si>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kabel HDMI.2</t>
  </si>
  <si>
    <t>HDMI kabel 10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</si>
  <si>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USB kabel</t>
  </si>
  <si>
    <t>Prodlužovací kabel USB 2.0, A-A, délka 3 m</t>
  </si>
  <si>
    <t>Kabel audio</t>
  </si>
  <si>
    <t>Nesymetrický stíněný stero kabel. 2x 0,14 mm2 ( 2,9 x 5,8 mm ), instalační pro konektory jack 3.5 mm</t>
  </si>
  <si>
    <t>Kabel audio.1</t>
  </si>
  <si>
    <t>Symetrický stíněný audio mono kabel, průměr 6,0 mm, instalační</t>
  </si>
  <si>
    <t>Kabel reproduktorový</t>
  </si>
  <si>
    <t>Kabel pro reproduktory 2x 2,5 mm2</t>
  </si>
  <si>
    <t>Kabel reproduktoro.1</t>
  </si>
  <si>
    <t>Kabel pro reproduktory 2x 4 mm2</t>
  </si>
  <si>
    <t>Koaxiální kabel</t>
  </si>
  <si>
    <t>Koaxialní kabel pro RF signály. Impedance 50 ohm. Vnější průměr 5,0 mm. Použití pro antény systémů Sennheiser nad 10 m, pro AKG nad 25 m. Útlum 21dB/100m/800MHz</t>
  </si>
  <si>
    <t>Kabel FTP cat.6</t>
  </si>
  <si>
    <t>Stíněný kabel CAT6 s LSOH pláštěm. Nejvyšší podporovaný protokol - 1000BaseT, 1000BaseTX. Stínění - fólie kolem všech 4 párů. Šířka pásma - 250 MHz. Jednotlivé páry odděleny plastovým křížem.</t>
  </si>
  <si>
    <t>Kabel UTP CAT.5</t>
  </si>
  <si>
    <t>Datový UTP cat.5 kabel</t>
  </si>
  <si>
    <t>Patch kabel</t>
  </si>
  <si>
    <t>CAT6 patch kabel délka 2 m, dvojité stínění SFTP, AWG26</t>
  </si>
  <si>
    <t>Konektory</t>
  </si>
  <si>
    <t>Set konetorů k signálové kabeláži (audio, RJ45, 230V, RS232, atd.)</t>
  </si>
  <si>
    <t>Montážní materiál</t>
  </si>
  <si>
    <t>Ostatní drobný montážní materiál (pásky, hmoždinky, šrouby, lepící pásky, svorky, atd.)</t>
  </si>
  <si>
    <t>Instalace, programov</t>
  </si>
  <si>
    <t>Instalace AV technik</t>
  </si>
  <si>
    <t>Instalace video techniky (Displeje včetně držáků, Projektory včetně držáků, Projekční plochy, Videotechnika)</t>
  </si>
  <si>
    <t>Instalace AV techn.1</t>
  </si>
  <si>
    <t>Instalace audio techniky (Reproduktory, Mixážní pult, Mikrofony, Digitální audiomatice)</t>
  </si>
  <si>
    <t>Instalace AV techn.2</t>
  </si>
  <si>
    <t>Instalace kabeláže včetně konektorů (Příprava a pokládka kabelového svazku. Konektory: audio, video, řízení, napájení.)</t>
  </si>
  <si>
    <t>Instalace AV techn.3</t>
  </si>
  <si>
    <t>Instalace interfacové techniky (Instalace interfacové techniky, přístrojové skříně a rozvaděče. Vyvázání kabeláže a zapojení napájení)</t>
  </si>
  <si>
    <t>Instalace AV techn.4</t>
  </si>
  <si>
    <t>Instalace řídícího systému (Řídící jednotka, Ovládací prvky, Silové vypínače ovládané z ŘS)</t>
  </si>
  <si>
    <t>Instalace AV techn.5</t>
  </si>
  <si>
    <t>Instalace speciální techniky (Videokonference)</t>
  </si>
  <si>
    <t>Instalace AV techn.6</t>
  </si>
  <si>
    <t>Instalace ostatní elektronická zařízení (Interaktivní displej)</t>
  </si>
  <si>
    <t>Instalace AV techn.7</t>
  </si>
  <si>
    <t>Další práce (Vykládka/nakládka a stavba lešení. Úklid materiálu, nářadí, likvidace obalů. Pronájem lešení.)</t>
  </si>
  <si>
    <t>Programování</t>
  </si>
  <si>
    <t>Programování a SW práce (Řídící systém, Režimy a předvolby na dotykovém panelu, Programování silových okruhů, Tvorba manuálu pro systém)</t>
  </si>
  <si>
    <t>h</t>
  </si>
  <si>
    <t>Instalace AV techn.8</t>
  </si>
  <si>
    <t>IT služby (Instalace a nastavení PC, Instalace a konfigurace SW pro interaktivní zařízení, Konfigurace, Konzultace)</t>
  </si>
  <si>
    <t>Instalace AV techn.9</t>
  </si>
  <si>
    <t>Instalace informačního systému (Instalace přehrávačů, Konfigurace, Instalace SW, Zprovoznění systému, Zaškolení uživatelů)</t>
  </si>
  <si>
    <t>Projektový managment</t>
  </si>
  <si>
    <t>Projektový managment (Obhlídky na místě, Konzultace, Kontrolní dny)</t>
  </si>
  <si>
    <t>Projektový managme.1</t>
  </si>
  <si>
    <t>Projektová dokumentace skutečného stavu,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</si>
  <si>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Doprava</t>
  </si>
  <si>
    <t>Doprava zboží a techniků na místo určení.</t>
  </si>
  <si>
    <t>022 - Architektonicko - stavební řešení fasáda</t>
  </si>
  <si>
    <t>-1098243155</t>
  </si>
  <si>
    <t>249,027+123,579</t>
  </si>
  <si>
    <t>453801493</t>
  </si>
  <si>
    <t>372,606*120</t>
  </si>
  <si>
    <t>-1830562309</t>
  </si>
  <si>
    <t>-527279027</t>
  </si>
  <si>
    <t>-952312725</t>
  </si>
  <si>
    <t>-977392434</t>
  </si>
  <si>
    <t>767415131</t>
  </si>
  <si>
    <t>Montáž vnějšího obkladu skládaného pláště plechem tvarovaným výšky budovy přes 12 do 24 m, uchyceným nýtováním</t>
  </si>
  <si>
    <t>434253496</t>
  </si>
  <si>
    <t>https://podminky.urs.cz/item/CS_URS_2021_02/767415131</t>
  </si>
  <si>
    <t>553001</t>
  </si>
  <si>
    <t>falcovaný plech</t>
  </si>
  <si>
    <t>-1923993607</t>
  </si>
  <si>
    <t>366,343*1,05 'Přepočtené koeficientem množství</t>
  </si>
  <si>
    <t>767415132</t>
  </si>
  <si>
    <t>Montáž vnějšího obkladu skládaného pláště plechem tvarovaným výšky budovy přes 12 do 24 m, uchyceným šroubováním</t>
  </si>
  <si>
    <t>739069882</t>
  </si>
  <si>
    <t>https://podminky.urs.cz/item/CS_URS_2021_02/767415132</t>
  </si>
  <si>
    <t>13835000</t>
  </si>
  <si>
    <t>plech vlnitý z lakovaného AlZn tl 0,75mm</t>
  </si>
  <si>
    <t>-865917501</t>
  </si>
  <si>
    <t>607577827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</si>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</sst>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74151102" TargetMode="External" /><Relationship Id="rId2" Type="http://schemas.openxmlformats.org/officeDocument/2006/relationships/hyperlink" Target="https://podminky.urs.cz/item/CS_URS_2021_02/310238411" TargetMode="External" /><Relationship Id="rId3" Type="http://schemas.openxmlformats.org/officeDocument/2006/relationships/hyperlink" Target="https://podminky.urs.cz/item/CS_URS_2021_02/941211112" TargetMode="External" /><Relationship Id="rId4" Type="http://schemas.openxmlformats.org/officeDocument/2006/relationships/hyperlink" Target="https://podminky.urs.cz/item/CS_URS_2021_02/941211211" TargetMode="External" /><Relationship Id="rId5" Type="http://schemas.openxmlformats.org/officeDocument/2006/relationships/hyperlink" Target="https://podminky.urs.cz/item/CS_URS_2021_02/941211812" TargetMode="External" /><Relationship Id="rId6" Type="http://schemas.openxmlformats.org/officeDocument/2006/relationships/hyperlink" Target="https://podminky.urs.cz/item/CS_URS_2021_02/944611111" TargetMode="External" /><Relationship Id="rId7" Type="http://schemas.openxmlformats.org/officeDocument/2006/relationships/hyperlink" Target="https://podminky.urs.cz/item/CS_URS_2021_02/944611211" TargetMode="External" /><Relationship Id="rId8" Type="http://schemas.openxmlformats.org/officeDocument/2006/relationships/hyperlink" Target="https://podminky.urs.cz/item/CS_URS_2021_02/944611811" TargetMode="External" /><Relationship Id="rId9" Type="http://schemas.openxmlformats.org/officeDocument/2006/relationships/hyperlink" Target="https://podminky.urs.cz/item/CS_URS_2021_02/966080103" TargetMode="External" /><Relationship Id="rId10" Type="http://schemas.openxmlformats.org/officeDocument/2006/relationships/hyperlink" Target="https://podminky.urs.cz/item/CS_URS_2021_02/968082015" TargetMode="External" /><Relationship Id="rId11" Type="http://schemas.openxmlformats.org/officeDocument/2006/relationships/hyperlink" Target="https://podminky.urs.cz/item/CS_URS_2021_02/968082016" TargetMode="External" /><Relationship Id="rId12" Type="http://schemas.openxmlformats.org/officeDocument/2006/relationships/hyperlink" Target="https://podminky.urs.cz/item/CS_URS_2021_02/968082017" TargetMode="External" /><Relationship Id="rId13" Type="http://schemas.openxmlformats.org/officeDocument/2006/relationships/hyperlink" Target="https://podminky.urs.cz/item/CS_URS_2021_02/968082018" TargetMode="External" /><Relationship Id="rId14" Type="http://schemas.openxmlformats.org/officeDocument/2006/relationships/hyperlink" Target="https://podminky.urs.cz/item/CS_URS_2021_02/968082022" TargetMode="External" /><Relationship Id="rId15" Type="http://schemas.openxmlformats.org/officeDocument/2006/relationships/hyperlink" Target="https://podminky.urs.cz/item/CS_URS_2021_02/981013316" TargetMode="External" /><Relationship Id="rId16" Type="http://schemas.openxmlformats.org/officeDocument/2006/relationships/hyperlink" Target="https://podminky.urs.cz/item/CS_URS_2021_02/997013115" TargetMode="External" /><Relationship Id="rId17" Type="http://schemas.openxmlformats.org/officeDocument/2006/relationships/hyperlink" Target="https://podminky.urs.cz/item/CS_URS_2021_02/997013501" TargetMode="External" /><Relationship Id="rId18" Type="http://schemas.openxmlformats.org/officeDocument/2006/relationships/hyperlink" Target="https://podminky.urs.cz/item/CS_URS_2021_02/997013509" TargetMode="External" /><Relationship Id="rId19" Type="http://schemas.openxmlformats.org/officeDocument/2006/relationships/hyperlink" Target="https://podminky.urs.cz/item/CS_URS_2021_02/997013609" TargetMode="External" /><Relationship Id="rId20" Type="http://schemas.openxmlformats.org/officeDocument/2006/relationships/hyperlink" Target="https://podminky.urs.cz/item/CS_URS_2021_02/997013811" TargetMode="External" /><Relationship Id="rId21" Type="http://schemas.openxmlformats.org/officeDocument/2006/relationships/hyperlink" Target="https://podminky.urs.cz/item/CS_URS_2021_02/997013813" TargetMode="External" /><Relationship Id="rId22" Type="http://schemas.openxmlformats.org/officeDocument/2006/relationships/hyperlink" Target="https://podminky.urs.cz/item/CS_URS_2021_02/997013814" TargetMode="External" /><Relationship Id="rId23" Type="http://schemas.openxmlformats.org/officeDocument/2006/relationships/hyperlink" Target="https://podminky.urs.cz/item/CS_URS_2021_02/997013847" TargetMode="External" /><Relationship Id="rId24" Type="http://schemas.openxmlformats.org/officeDocument/2006/relationships/hyperlink" Target="https://podminky.urs.cz/item/CS_URS_2021_02/998011001" TargetMode="External" /><Relationship Id="rId25" Type="http://schemas.openxmlformats.org/officeDocument/2006/relationships/hyperlink" Target="https://podminky.urs.cz/item/CS_URS_2021_02/713130843" TargetMode="External" /><Relationship Id="rId26" Type="http://schemas.openxmlformats.org/officeDocument/2006/relationships/hyperlink" Target="https://podminky.urs.cz/item/CS_URS_2021_02/766691914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3251101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7120122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74151101" TargetMode="External" /><Relationship Id="rId7" Type="http://schemas.openxmlformats.org/officeDocument/2006/relationships/hyperlink" Target="https://podminky.urs.cz/item/CS_URS_2021_02/226212311" TargetMode="External" /><Relationship Id="rId8" Type="http://schemas.openxmlformats.org/officeDocument/2006/relationships/hyperlink" Target="https://podminky.urs.cz/item/CS_URS_2021_02/226213311" TargetMode="External" /><Relationship Id="rId9" Type="http://schemas.openxmlformats.org/officeDocument/2006/relationships/hyperlink" Target="https://podminky.urs.cz/item/CS_URS_2021_02/226213811" TargetMode="External" /><Relationship Id="rId10" Type="http://schemas.openxmlformats.org/officeDocument/2006/relationships/hyperlink" Target="https://podminky.urs.cz/item/CS_URS_2021_02/231212212" TargetMode="External" /><Relationship Id="rId11" Type="http://schemas.openxmlformats.org/officeDocument/2006/relationships/hyperlink" Target="https://podminky.urs.cz/item/CS_URS_2021_02/231212213" TargetMode="External" /><Relationship Id="rId12" Type="http://schemas.openxmlformats.org/officeDocument/2006/relationships/hyperlink" Target="https://podminky.urs.cz/item/CS_URS_2021_02/231212313" TargetMode="External" /><Relationship Id="rId13" Type="http://schemas.openxmlformats.org/officeDocument/2006/relationships/hyperlink" Target="https://podminky.urs.cz/item/CS_URS_2021_02/231611114" TargetMode="External" /><Relationship Id="rId14" Type="http://schemas.openxmlformats.org/officeDocument/2006/relationships/hyperlink" Target="https://podminky.urs.cz/item/CS_URS_2021_02/273322511" TargetMode="External" /><Relationship Id="rId15" Type="http://schemas.openxmlformats.org/officeDocument/2006/relationships/hyperlink" Target="https://podminky.urs.cz/item/CS_URS_2021_02/273351121" TargetMode="External" /><Relationship Id="rId16" Type="http://schemas.openxmlformats.org/officeDocument/2006/relationships/hyperlink" Target="https://podminky.urs.cz/item/CS_URS_2021_02/273351122" TargetMode="External" /><Relationship Id="rId17" Type="http://schemas.openxmlformats.org/officeDocument/2006/relationships/hyperlink" Target="https://podminky.urs.cz/item/CS_URS_2021_02/273361821" TargetMode="External" /><Relationship Id="rId18" Type="http://schemas.openxmlformats.org/officeDocument/2006/relationships/hyperlink" Target="https://podminky.urs.cz/item/CS_URS_2021_02/311321411" TargetMode="External" /><Relationship Id="rId19" Type="http://schemas.openxmlformats.org/officeDocument/2006/relationships/hyperlink" Target="https://podminky.urs.cz/item/CS_URS_2021_02/311351121" TargetMode="External" /><Relationship Id="rId20" Type="http://schemas.openxmlformats.org/officeDocument/2006/relationships/hyperlink" Target="https://podminky.urs.cz/item/CS_URS_2021_02/311351122" TargetMode="External" /><Relationship Id="rId21" Type="http://schemas.openxmlformats.org/officeDocument/2006/relationships/hyperlink" Target="https://podminky.urs.cz/item/CS_URS_2021_02/311361821" TargetMode="External" /><Relationship Id="rId22" Type="http://schemas.openxmlformats.org/officeDocument/2006/relationships/hyperlink" Target="https://podminky.urs.cz/item/CS_URS_2021_02/632622120" TargetMode="External" /><Relationship Id="rId23" Type="http://schemas.openxmlformats.org/officeDocument/2006/relationships/hyperlink" Target="https://podminky.urs.cz/item/CS_URS_2021_02/998001011" TargetMode="External" /><Relationship Id="rId24" Type="http://schemas.openxmlformats.org/officeDocument/2006/relationships/hyperlink" Target="https://podminky.urs.cz/item/CS_URS_2021_02/998012103" TargetMode="External" /><Relationship Id="rId25" Type="http://schemas.openxmlformats.org/officeDocument/2006/relationships/hyperlink" Target="https://podminky.urs.cz/item/CS_URS_2021_02/711111001" TargetMode="External" /><Relationship Id="rId26" Type="http://schemas.openxmlformats.org/officeDocument/2006/relationships/hyperlink" Target="https://podminky.urs.cz/item/CS_URS_2021_02/711141559" TargetMode="External" /><Relationship Id="rId27" Type="http://schemas.openxmlformats.org/officeDocument/2006/relationships/hyperlink" Target="https://podminky.urs.cz/item/CS_URS_2021_02/998711203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17143452" TargetMode="External" /><Relationship Id="rId3" Type="http://schemas.openxmlformats.org/officeDocument/2006/relationships/hyperlink" Target="https://podminky.urs.cz/item/CS_URS_2021_02/317143453" TargetMode="External" /><Relationship Id="rId4" Type="http://schemas.openxmlformats.org/officeDocument/2006/relationships/hyperlink" Target="https://podminky.urs.cz/item/CS_URS_2021_02/317143454" TargetMode="External" /><Relationship Id="rId5" Type="http://schemas.openxmlformats.org/officeDocument/2006/relationships/hyperlink" Target="https://podminky.urs.cz/item/CS_URS_2021_02/317143455" TargetMode="External" /><Relationship Id="rId6" Type="http://schemas.openxmlformats.org/officeDocument/2006/relationships/hyperlink" Target="https://podminky.urs.cz/item/CS_URS_2021_02/330321610" TargetMode="External" /><Relationship Id="rId7" Type="http://schemas.openxmlformats.org/officeDocument/2006/relationships/hyperlink" Target="https://podminky.urs.cz/item/CS_URS_2021_02/331351121" TargetMode="External" /><Relationship Id="rId8" Type="http://schemas.openxmlformats.org/officeDocument/2006/relationships/hyperlink" Target="https://podminky.urs.cz/item/CS_URS_2021_02/331351122" TargetMode="External" /><Relationship Id="rId9" Type="http://schemas.openxmlformats.org/officeDocument/2006/relationships/hyperlink" Target="https://podminky.urs.cz/item/CS_URS_2021_02/331351321" TargetMode="External" /><Relationship Id="rId10" Type="http://schemas.openxmlformats.org/officeDocument/2006/relationships/hyperlink" Target="https://podminky.urs.cz/item/CS_URS_2021_02/331351322" TargetMode="External" /><Relationship Id="rId11" Type="http://schemas.openxmlformats.org/officeDocument/2006/relationships/hyperlink" Target="https://podminky.urs.cz/item/CS_URS_2021_02/331351325" TargetMode="External" /><Relationship Id="rId12" Type="http://schemas.openxmlformats.org/officeDocument/2006/relationships/hyperlink" Target="https://podminky.urs.cz/item/CS_URS_2021_02/331351326" TargetMode="External" /><Relationship Id="rId13" Type="http://schemas.openxmlformats.org/officeDocument/2006/relationships/hyperlink" Target="https://podminky.urs.cz/item/CS_URS_2021_02/331361821" TargetMode="External" /><Relationship Id="rId14" Type="http://schemas.openxmlformats.org/officeDocument/2006/relationships/hyperlink" Target="https://podminky.urs.cz/item/CS_URS_2021_02/341321410" TargetMode="External" /><Relationship Id="rId15" Type="http://schemas.openxmlformats.org/officeDocument/2006/relationships/hyperlink" Target="https://podminky.urs.cz/item/CS_URS_2021_02/341351111" TargetMode="External" /><Relationship Id="rId16" Type="http://schemas.openxmlformats.org/officeDocument/2006/relationships/hyperlink" Target="https://podminky.urs.cz/item/CS_URS_2021_02/341351112" TargetMode="External" /><Relationship Id="rId17" Type="http://schemas.openxmlformats.org/officeDocument/2006/relationships/hyperlink" Target="https://podminky.urs.cz/item/CS_URS_2021_02/341361821" TargetMode="External" /><Relationship Id="rId18" Type="http://schemas.openxmlformats.org/officeDocument/2006/relationships/hyperlink" Target="https://podminky.urs.cz/item/CS_URS_2021_02/342272235" TargetMode="External" /><Relationship Id="rId19" Type="http://schemas.openxmlformats.org/officeDocument/2006/relationships/hyperlink" Target="https://podminky.urs.cz/item/CS_URS_2021_02/342351111" TargetMode="External" /><Relationship Id="rId20" Type="http://schemas.openxmlformats.org/officeDocument/2006/relationships/hyperlink" Target="https://podminky.urs.cz/item/CS_URS_2021_02/342351112" TargetMode="External" /><Relationship Id="rId21" Type="http://schemas.openxmlformats.org/officeDocument/2006/relationships/hyperlink" Target="https://podminky.urs.cz/item/CS_URS_2021_02/411321616" TargetMode="External" /><Relationship Id="rId22" Type="http://schemas.openxmlformats.org/officeDocument/2006/relationships/hyperlink" Target="https://podminky.urs.cz/item/CS_URS_2021_02/411351011" TargetMode="External" /><Relationship Id="rId23" Type="http://schemas.openxmlformats.org/officeDocument/2006/relationships/hyperlink" Target="https://podminky.urs.cz/item/CS_URS_2021_02/411351012" TargetMode="External" /><Relationship Id="rId24" Type="http://schemas.openxmlformats.org/officeDocument/2006/relationships/hyperlink" Target="https://podminky.urs.cz/item/CS_URS_2021_02/411354313" TargetMode="External" /><Relationship Id="rId25" Type="http://schemas.openxmlformats.org/officeDocument/2006/relationships/hyperlink" Target="https://podminky.urs.cz/item/CS_URS_2021_02/411354314" TargetMode="External" /><Relationship Id="rId26" Type="http://schemas.openxmlformats.org/officeDocument/2006/relationships/hyperlink" Target="https://podminky.urs.cz/item/CS_URS_2021_02/411354333" TargetMode="External" /><Relationship Id="rId27" Type="http://schemas.openxmlformats.org/officeDocument/2006/relationships/hyperlink" Target="https://podminky.urs.cz/item/CS_URS_2021_02/411354334" TargetMode="External" /><Relationship Id="rId28" Type="http://schemas.openxmlformats.org/officeDocument/2006/relationships/hyperlink" Target="https://podminky.urs.cz/item/CS_URS_2021_02/411361821" TargetMode="External" /><Relationship Id="rId29" Type="http://schemas.openxmlformats.org/officeDocument/2006/relationships/hyperlink" Target="https://podminky.urs.cz/item/CS_URS_2021_02/413321616" TargetMode="External" /><Relationship Id="rId30" Type="http://schemas.openxmlformats.org/officeDocument/2006/relationships/hyperlink" Target="https://podminky.urs.cz/item/CS_URS_2021_02/413351111" TargetMode="External" /><Relationship Id="rId31" Type="http://schemas.openxmlformats.org/officeDocument/2006/relationships/hyperlink" Target="https://podminky.urs.cz/item/CS_URS_2021_02/413351112" TargetMode="External" /><Relationship Id="rId32" Type="http://schemas.openxmlformats.org/officeDocument/2006/relationships/hyperlink" Target="https://podminky.urs.cz/item/CS_URS_2021_02/413352111" TargetMode="External" /><Relationship Id="rId33" Type="http://schemas.openxmlformats.org/officeDocument/2006/relationships/hyperlink" Target="https://podminky.urs.cz/item/CS_URS_2021_02/413352112" TargetMode="External" /><Relationship Id="rId34" Type="http://schemas.openxmlformats.org/officeDocument/2006/relationships/hyperlink" Target="https://podminky.urs.cz/item/CS_URS_2021_02/413352211" TargetMode="External" /><Relationship Id="rId35" Type="http://schemas.openxmlformats.org/officeDocument/2006/relationships/hyperlink" Target="https://podminky.urs.cz/item/CS_URS_2021_02/413352212" TargetMode="External" /><Relationship Id="rId36" Type="http://schemas.openxmlformats.org/officeDocument/2006/relationships/hyperlink" Target="https://podminky.urs.cz/item/CS_URS_2021_02/413361821" TargetMode="External" /><Relationship Id="rId37" Type="http://schemas.openxmlformats.org/officeDocument/2006/relationships/hyperlink" Target="https://podminky.urs.cz/item/CS_URS_2021_02/430321414" TargetMode="External" /><Relationship Id="rId38" Type="http://schemas.openxmlformats.org/officeDocument/2006/relationships/hyperlink" Target="https://podminky.urs.cz/item/CS_URS_2021_02/430321616" TargetMode="External" /><Relationship Id="rId39" Type="http://schemas.openxmlformats.org/officeDocument/2006/relationships/hyperlink" Target="https://podminky.urs.cz/item/CS_URS_2021_02/430361821" TargetMode="External" /><Relationship Id="rId40" Type="http://schemas.openxmlformats.org/officeDocument/2006/relationships/hyperlink" Target="https://podminky.urs.cz/item/CS_URS_2021_02/431351121" TargetMode="External" /><Relationship Id="rId41" Type="http://schemas.openxmlformats.org/officeDocument/2006/relationships/hyperlink" Target="https://podminky.urs.cz/item/CS_URS_2021_02/431351122" TargetMode="External" /><Relationship Id="rId42" Type="http://schemas.openxmlformats.org/officeDocument/2006/relationships/hyperlink" Target="https://podminky.urs.cz/item/CS_URS_2021_02/433351131" TargetMode="External" /><Relationship Id="rId43" Type="http://schemas.openxmlformats.org/officeDocument/2006/relationships/hyperlink" Target="https://podminky.urs.cz/item/CS_URS_2021_02/433351132" TargetMode="External" /><Relationship Id="rId44" Type="http://schemas.openxmlformats.org/officeDocument/2006/relationships/hyperlink" Target="https://podminky.urs.cz/item/CS_URS_2021_02/434351141" TargetMode="External" /><Relationship Id="rId45" Type="http://schemas.openxmlformats.org/officeDocument/2006/relationships/hyperlink" Target="https://podminky.urs.cz/item/CS_URS_2021_02/434351142" TargetMode="External" /><Relationship Id="rId46" Type="http://schemas.openxmlformats.org/officeDocument/2006/relationships/hyperlink" Target="https://podminky.urs.cz/item/CS_URS_2021_02/941211112" TargetMode="External" /><Relationship Id="rId47" Type="http://schemas.openxmlformats.org/officeDocument/2006/relationships/hyperlink" Target="https://podminky.urs.cz/item/CS_URS_2021_02/941211211" TargetMode="External" /><Relationship Id="rId48" Type="http://schemas.openxmlformats.org/officeDocument/2006/relationships/hyperlink" Target="https://podminky.urs.cz/item/CS_URS_2021_02/941211812" TargetMode="External" /><Relationship Id="rId49" Type="http://schemas.openxmlformats.org/officeDocument/2006/relationships/hyperlink" Target="https://podminky.urs.cz/item/CS_URS_2021_02/943211111" TargetMode="External" /><Relationship Id="rId50" Type="http://schemas.openxmlformats.org/officeDocument/2006/relationships/hyperlink" Target="https://podminky.urs.cz/item/CS_URS_2021_02/943211211" TargetMode="External" /><Relationship Id="rId51" Type="http://schemas.openxmlformats.org/officeDocument/2006/relationships/hyperlink" Target="https://podminky.urs.cz/item/CS_URS_2021_02/943211811" TargetMode="External" /><Relationship Id="rId52" Type="http://schemas.openxmlformats.org/officeDocument/2006/relationships/hyperlink" Target="https://podminky.urs.cz/item/CS_URS_2021_02/944611111" TargetMode="External" /><Relationship Id="rId53" Type="http://schemas.openxmlformats.org/officeDocument/2006/relationships/hyperlink" Target="https://podminky.urs.cz/item/CS_URS_2021_02/944611211" TargetMode="External" /><Relationship Id="rId54" Type="http://schemas.openxmlformats.org/officeDocument/2006/relationships/hyperlink" Target="https://podminky.urs.cz/item/CS_URS_2021_02/944611811" TargetMode="External" /><Relationship Id="rId55" Type="http://schemas.openxmlformats.org/officeDocument/2006/relationships/hyperlink" Target="https://podminky.urs.cz/item/CS_URS_2021_02/949101112" TargetMode="External" /><Relationship Id="rId56" Type="http://schemas.openxmlformats.org/officeDocument/2006/relationships/hyperlink" Target="https://podminky.urs.cz/item/CS_URS_2021_02/998012103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30321610" TargetMode="External" /><Relationship Id="rId4" Type="http://schemas.openxmlformats.org/officeDocument/2006/relationships/hyperlink" Target="https://podminky.urs.cz/item/CS_URS_2021_02/331351121" TargetMode="External" /><Relationship Id="rId5" Type="http://schemas.openxmlformats.org/officeDocument/2006/relationships/hyperlink" Target="https://podminky.urs.cz/item/CS_URS_2021_02/331351122" TargetMode="External" /><Relationship Id="rId6" Type="http://schemas.openxmlformats.org/officeDocument/2006/relationships/hyperlink" Target="https://podminky.urs.cz/item/CS_URS_2021_02/331361821" TargetMode="External" /><Relationship Id="rId7" Type="http://schemas.openxmlformats.org/officeDocument/2006/relationships/hyperlink" Target="https://podminky.urs.cz/item/CS_URS_2021_02/341321410" TargetMode="External" /><Relationship Id="rId8" Type="http://schemas.openxmlformats.org/officeDocument/2006/relationships/hyperlink" Target="https://podminky.urs.cz/item/CS_URS_2021_02/341351111" TargetMode="External" /><Relationship Id="rId9" Type="http://schemas.openxmlformats.org/officeDocument/2006/relationships/hyperlink" Target="https://podminky.urs.cz/item/CS_URS_2021_02/341351112" TargetMode="External" /><Relationship Id="rId10" Type="http://schemas.openxmlformats.org/officeDocument/2006/relationships/hyperlink" Target="https://podminky.urs.cz/item/CS_URS_2021_02/341361821" TargetMode="External" /><Relationship Id="rId11" Type="http://schemas.openxmlformats.org/officeDocument/2006/relationships/hyperlink" Target="https://podminky.urs.cz/item/CS_URS_2021_02/411321616" TargetMode="External" /><Relationship Id="rId12" Type="http://schemas.openxmlformats.org/officeDocument/2006/relationships/hyperlink" Target="https://podminky.urs.cz/item/CS_URS_2021_02/41132464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1191" TargetMode="External" /><Relationship Id="rId22" Type="http://schemas.openxmlformats.org/officeDocument/2006/relationships/hyperlink" Target="https://podminky.urs.cz/item/CS_URS_2021_02/413352111" TargetMode="External" /><Relationship Id="rId23" Type="http://schemas.openxmlformats.org/officeDocument/2006/relationships/hyperlink" Target="https://podminky.urs.cz/item/CS_URS_2021_02/413352112" TargetMode="External" /><Relationship Id="rId24" Type="http://schemas.openxmlformats.org/officeDocument/2006/relationships/hyperlink" Target="https://podminky.urs.cz/item/CS_URS_2021_02/413361821" TargetMode="External" /><Relationship Id="rId25" Type="http://schemas.openxmlformats.org/officeDocument/2006/relationships/hyperlink" Target="https://podminky.urs.cz/item/CS_URS_2021_02/430321414" TargetMode="External" /><Relationship Id="rId26" Type="http://schemas.openxmlformats.org/officeDocument/2006/relationships/hyperlink" Target="https://podminky.urs.cz/item/CS_URS_2021_02/430361821" TargetMode="External" /><Relationship Id="rId27" Type="http://schemas.openxmlformats.org/officeDocument/2006/relationships/hyperlink" Target="https://podminky.urs.cz/item/CS_URS_2021_02/431351121" TargetMode="External" /><Relationship Id="rId28" Type="http://schemas.openxmlformats.org/officeDocument/2006/relationships/hyperlink" Target="https://podminky.urs.cz/item/CS_URS_2021_02/431351122" TargetMode="External" /><Relationship Id="rId29" Type="http://schemas.openxmlformats.org/officeDocument/2006/relationships/hyperlink" Target="https://podminky.urs.cz/item/CS_URS_2021_02/433351131" TargetMode="External" /><Relationship Id="rId30" Type="http://schemas.openxmlformats.org/officeDocument/2006/relationships/hyperlink" Target="https://podminky.urs.cz/item/CS_URS_2021_02/433351132" TargetMode="External" /><Relationship Id="rId31" Type="http://schemas.openxmlformats.org/officeDocument/2006/relationships/hyperlink" Target="https://podminky.urs.cz/item/CS_URS_2021_02/434351141" TargetMode="External" /><Relationship Id="rId32" Type="http://schemas.openxmlformats.org/officeDocument/2006/relationships/hyperlink" Target="https://podminky.urs.cz/item/CS_URS_2021_02/434351142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311135" TargetMode="External" /><Relationship Id="rId35" Type="http://schemas.openxmlformats.org/officeDocument/2006/relationships/hyperlink" Target="https://podminky.urs.cz/item/CS_URS_2021_02/612131121" TargetMode="External" /><Relationship Id="rId36" Type="http://schemas.openxmlformats.org/officeDocument/2006/relationships/hyperlink" Target="https://podminky.urs.cz/item/CS_URS_2021_02/612142001" TargetMode="External" /><Relationship Id="rId37" Type="http://schemas.openxmlformats.org/officeDocument/2006/relationships/hyperlink" Target="https://podminky.urs.cz/item/CS_URS_2021_02/612311131" TargetMode="External" /><Relationship Id="rId38" Type="http://schemas.openxmlformats.org/officeDocument/2006/relationships/hyperlink" Target="https://podminky.urs.cz/item/CS_URS_2021_02/642942951" TargetMode="External" /><Relationship Id="rId39" Type="http://schemas.openxmlformats.org/officeDocument/2006/relationships/hyperlink" Target="https://podminky.urs.cz/item/CS_URS_2021_02/943211111" TargetMode="External" /><Relationship Id="rId40" Type="http://schemas.openxmlformats.org/officeDocument/2006/relationships/hyperlink" Target="https://podminky.urs.cz/item/CS_URS_2021_02/943211211" TargetMode="External" /><Relationship Id="rId41" Type="http://schemas.openxmlformats.org/officeDocument/2006/relationships/hyperlink" Target="https://podminky.urs.cz/item/CS_URS_2021_02/943211811" TargetMode="External" /><Relationship Id="rId42" Type="http://schemas.openxmlformats.org/officeDocument/2006/relationships/hyperlink" Target="https://podminky.urs.cz/item/CS_URS_2021_02/949101112" TargetMode="External" /><Relationship Id="rId43" Type="http://schemas.openxmlformats.org/officeDocument/2006/relationships/hyperlink" Target="https://podminky.urs.cz/item/CS_URS_2021_02/998012103" TargetMode="External" /><Relationship Id="rId44" Type="http://schemas.openxmlformats.org/officeDocument/2006/relationships/hyperlink" Target="https://podminky.urs.cz/item/CS_URS_2021_02/721211422" TargetMode="External" /><Relationship Id="rId45" Type="http://schemas.openxmlformats.org/officeDocument/2006/relationships/hyperlink" Target="https://podminky.urs.cz/item/CS_URS_2021_02/998721203" TargetMode="External" /><Relationship Id="rId46" Type="http://schemas.openxmlformats.org/officeDocument/2006/relationships/hyperlink" Target="https://podminky.urs.cz/item/CS_URS_2021_02/763111362" TargetMode="External" /><Relationship Id="rId47" Type="http://schemas.openxmlformats.org/officeDocument/2006/relationships/hyperlink" Target="https://podminky.urs.cz/item/CS_URS_2021_02/763111717" TargetMode="External" /><Relationship Id="rId48" Type="http://schemas.openxmlformats.org/officeDocument/2006/relationships/hyperlink" Target="https://podminky.urs.cz/item/CS_URS_2021_02/763111771" TargetMode="External" /><Relationship Id="rId49" Type="http://schemas.openxmlformats.org/officeDocument/2006/relationships/hyperlink" Target="https://podminky.urs.cz/item/CS_URS_2021_02/763164533" TargetMode="External" /><Relationship Id="rId50" Type="http://schemas.openxmlformats.org/officeDocument/2006/relationships/hyperlink" Target="https://podminky.urs.cz/item/CS_URS_2021_02/763164553" TargetMode="External" /><Relationship Id="rId51" Type="http://schemas.openxmlformats.org/officeDocument/2006/relationships/hyperlink" Target="https://podminky.urs.cz/item/CS_URS_2021_02/763164633" TargetMode="External" /><Relationship Id="rId52" Type="http://schemas.openxmlformats.org/officeDocument/2006/relationships/hyperlink" Target="https://podminky.urs.cz/item/CS_URS_2021_02/998763403" TargetMode="External" /><Relationship Id="rId53" Type="http://schemas.openxmlformats.org/officeDocument/2006/relationships/hyperlink" Target="https://podminky.urs.cz/item/CS_URS_2021_02/764208105" TargetMode="External" /><Relationship Id="rId54" Type="http://schemas.openxmlformats.org/officeDocument/2006/relationships/hyperlink" Target="https://podminky.urs.cz/item/CS_URS_2021_02/764208107" TargetMode="External" /><Relationship Id="rId55" Type="http://schemas.openxmlformats.org/officeDocument/2006/relationships/hyperlink" Target="https://podminky.urs.cz/item/CS_URS_2021_02/764208145" TargetMode="External" /><Relationship Id="rId56" Type="http://schemas.openxmlformats.org/officeDocument/2006/relationships/hyperlink" Target="https://podminky.urs.cz/item/CS_URS_2021_02/998764203" TargetMode="External" /><Relationship Id="rId57" Type="http://schemas.openxmlformats.org/officeDocument/2006/relationships/hyperlink" Target="https://podminky.urs.cz/item/CS_URS_2021_02/766211100" TargetMode="External" /><Relationship Id="rId58" Type="http://schemas.openxmlformats.org/officeDocument/2006/relationships/hyperlink" Target="https://podminky.urs.cz/item/CS_URS_2021_02/766660172" TargetMode="External" /><Relationship Id="rId59" Type="http://schemas.openxmlformats.org/officeDocument/2006/relationships/hyperlink" Target="https://podminky.urs.cz/item/CS_URS_2021_02/766660182" TargetMode="External" /><Relationship Id="rId60" Type="http://schemas.openxmlformats.org/officeDocument/2006/relationships/hyperlink" Target="https://podminky.urs.cz/item/CS_URS_2021_02/998766203" TargetMode="External" /><Relationship Id="rId61" Type="http://schemas.openxmlformats.org/officeDocument/2006/relationships/hyperlink" Target="https://podminky.urs.cz/item/CS_URS_2021_02/767163221" TargetMode="External" /><Relationship Id="rId62" Type="http://schemas.openxmlformats.org/officeDocument/2006/relationships/hyperlink" Target="https://podminky.urs.cz/item/CS_URS_2021_02/767995111" TargetMode="External" /><Relationship Id="rId63" Type="http://schemas.openxmlformats.org/officeDocument/2006/relationships/hyperlink" Target="https://podminky.urs.cz/item/CS_URS_2021_02/767995113" TargetMode="External" /><Relationship Id="rId64" Type="http://schemas.openxmlformats.org/officeDocument/2006/relationships/hyperlink" Target="https://podminky.urs.cz/item/CS_URS_2021_02/953965132" TargetMode="External" /><Relationship Id="rId65" Type="http://schemas.openxmlformats.org/officeDocument/2006/relationships/hyperlink" Target="https://podminky.urs.cz/item/CS_URS_2021_02/998767203" TargetMode="External" /><Relationship Id="rId66" Type="http://schemas.openxmlformats.org/officeDocument/2006/relationships/hyperlink" Target="https://podminky.urs.cz/item/CS_URS_2021_02/777111123" TargetMode="External" /><Relationship Id="rId67" Type="http://schemas.openxmlformats.org/officeDocument/2006/relationships/hyperlink" Target="https://podminky.urs.cz/item/CS_URS_2021_02/777131105" TargetMode="External" /><Relationship Id="rId68" Type="http://schemas.openxmlformats.org/officeDocument/2006/relationships/hyperlink" Target="https://podminky.urs.cz/item/CS_URS_2021_02/777131211" TargetMode="External" /><Relationship Id="rId69" Type="http://schemas.openxmlformats.org/officeDocument/2006/relationships/hyperlink" Target="https://podminky.urs.cz/item/CS_URS_2021_02/777511133" TargetMode="External" /><Relationship Id="rId70" Type="http://schemas.openxmlformats.org/officeDocument/2006/relationships/hyperlink" Target="https://podminky.urs.cz/item/CS_URS_2021_02/777611101" TargetMode="External" /><Relationship Id="rId71" Type="http://schemas.openxmlformats.org/officeDocument/2006/relationships/hyperlink" Target="https://podminky.urs.cz/item/CS_URS_2021_02/777611201" TargetMode="External" /><Relationship Id="rId72" Type="http://schemas.openxmlformats.org/officeDocument/2006/relationships/hyperlink" Target="https://podminky.urs.cz/item/CS_URS_2021_02/998777203" TargetMode="External" /><Relationship Id="rId73" Type="http://schemas.openxmlformats.org/officeDocument/2006/relationships/hyperlink" Target="https://podminky.urs.cz/item/CS_URS_2021_02/784211101" TargetMode="External" /><Relationship Id="rId74" Type="http://schemas.openxmlformats.org/officeDocument/2006/relationships/hyperlink" Target="https://podminky.urs.cz/item/CS_URS_2021_02/784211107" TargetMode="External" /><Relationship Id="rId7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3121111" TargetMode="External" /><Relationship Id="rId59" Type="http://schemas.openxmlformats.org/officeDocument/2006/relationships/hyperlink" Target="https://podminky.urs.cz/item/CS_URS_2021_02/998713203" TargetMode="External" /><Relationship Id="rId60" Type="http://schemas.openxmlformats.org/officeDocument/2006/relationships/hyperlink" Target="https://podminky.urs.cz/item/CS_URS_2021_02/725291511" TargetMode="External" /><Relationship Id="rId61" Type="http://schemas.openxmlformats.org/officeDocument/2006/relationships/hyperlink" Target="https://podminky.urs.cz/item/CS_URS_2021_02/725291621" TargetMode="External" /><Relationship Id="rId62" Type="http://schemas.openxmlformats.org/officeDocument/2006/relationships/hyperlink" Target="https://podminky.urs.cz/item/CS_URS_2021_02/725291631" TargetMode="External" /><Relationship Id="rId63" Type="http://schemas.openxmlformats.org/officeDocument/2006/relationships/hyperlink" Target="https://podminky.urs.cz/item/CS_URS_2021_02/998725203" TargetMode="External" /><Relationship Id="rId64" Type="http://schemas.openxmlformats.org/officeDocument/2006/relationships/hyperlink" Target="https://podminky.urs.cz/item/CS_URS_2021_02/763111336" TargetMode="External" /><Relationship Id="rId65" Type="http://schemas.openxmlformats.org/officeDocument/2006/relationships/hyperlink" Target="https://podminky.urs.cz/item/CS_URS_2021_02/763111362" TargetMode="External" /><Relationship Id="rId66" Type="http://schemas.openxmlformats.org/officeDocument/2006/relationships/hyperlink" Target="https://podminky.urs.cz/item/CS_URS_2021_02/763111717" TargetMode="External" /><Relationship Id="rId67" Type="http://schemas.openxmlformats.org/officeDocument/2006/relationships/hyperlink" Target="https://podminky.urs.cz/item/CS_URS_2021_02/763111771" TargetMode="External" /><Relationship Id="rId68" Type="http://schemas.openxmlformats.org/officeDocument/2006/relationships/hyperlink" Target="https://podminky.urs.cz/item/CS_URS_2021_02/763173111" TargetMode="External" /><Relationship Id="rId69" Type="http://schemas.openxmlformats.org/officeDocument/2006/relationships/hyperlink" Target="https://podminky.urs.cz/item/CS_URS_2021_02/763173121" TargetMode="External" /><Relationship Id="rId70" Type="http://schemas.openxmlformats.org/officeDocument/2006/relationships/hyperlink" Target="https://podminky.urs.cz/item/CS_URS_2021_02/763411116" TargetMode="External" /><Relationship Id="rId71" Type="http://schemas.openxmlformats.org/officeDocument/2006/relationships/hyperlink" Target="https://podminky.urs.cz/item/CS_URS_2021_02/763411126" TargetMode="External" /><Relationship Id="rId72" Type="http://schemas.openxmlformats.org/officeDocument/2006/relationships/hyperlink" Target="https://podminky.urs.cz/item/CS_URS_2021_02/763431031" TargetMode="External" /><Relationship Id="rId73" Type="http://schemas.openxmlformats.org/officeDocument/2006/relationships/hyperlink" Target="https://podminky.urs.cz/item/CS_URS_2021_02/998763403" TargetMode="External" /><Relationship Id="rId74" Type="http://schemas.openxmlformats.org/officeDocument/2006/relationships/hyperlink" Target="https://podminky.urs.cz/item/CS_URS_2021_02/764208105" TargetMode="External" /><Relationship Id="rId75" Type="http://schemas.openxmlformats.org/officeDocument/2006/relationships/hyperlink" Target="https://podminky.urs.cz/item/CS_URS_2021_02/764208107" TargetMode="External" /><Relationship Id="rId76" Type="http://schemas.openxmlformats.org/officeDocument/2006/relationships/hyperlink" Target="https://podminky.urs.cz/item/CS_URS_2021_02/764208145" TargetMode="External" /><Relationship Id="rId77" Type="http://schemas.openxmlformats.org/officeDocument/2006/relationships/hyperlink" Target="https://podminky.urs.cz/item/CS_URS_2021_02/998764203" TargetMode="External" /><Relationship Id="rId78" Type="http://schemas.openxmlformats.org/officeDocument/2006/relationships/hyperlink" Target="https://podminky.urs.cz/item/CS_URS_2021_02/766211100" TargetMode="External" /><Relationship Id="rId79" Type="http://schemas.openxmlformats.org/officeDocument/2006/relationships/hyperlink" Target="https://podminky.urs.cz/item/CS_URS_2021_02/766660171" TargetMode="External" /><Relationship Id="rId80" Type="http://schemas.openxmlformats.org/officeDocument/2006/relationships/hyperlink" Target="https://podminky.urs.cz/item/CS_URS_2021_02/766660173" TargetMode="External" /><Relationship Id="rId81" Type="http://schemas.openxmlformats.org/officeDocument/2006/relationships/hyperlink" Target="https://podminky.urs.cz/item/CS_URS_2021_02/766660182" TargetMode="External" /><Relationship Id="rId82" Type="http://schemas.openxmlformats.org/officeDocument/2006/relationships/hyperlink" Target="https://podminky.urs.cz/item/CS_URS_2021_02/766694124" TargetMode="External" /><Relationship Id="rId83" Type="http://schemas.openxmlformats.org/officeDocument/2006/relationships/hyperlink" Target="https://podminky.urs.cz/item/CS_URS_2021_02/998766203" TargetMode="External" /><Relationship Id="rId84" Type="http://schemas.openxmlformats.org/officeDocument/2006/relationships/hyperlink" Target="https://podminky.urs.cz/item/CS_URS_2021_02/767163221" TargetMode="External" /><Relationship Id="rId85" Type="http://schemas.openxmlformats.org/officeDocument/2006/relationships/hyperlink" Target="https://podminky.urs.cz/item/CS_URS_2021_02/767995111" TargetMode="External" /><Relationship Id="rId86" Type="http://schemas.openxmlformats.org/officeDocument/2006/relationships/hyperlink" Target="https://podminky.urs.cz/item/CS_URS_2021_02/767995113" TargetMode="External" /><Relationship Id="rId87" Type="http://schemas.openxmlformats.org/officeDocument/2006/relationships/hyperlink" Target="https://podminky.urs.cz/item/CS_URS_2021_02/953965132" TargetMode="External" /><Relationship Id="rId88" Type="http://schemas.openxmlformats.org/officeDocument/2006/relationships/hyperlink" Target="https://podminky.urs.cz/item/CS_URS_2021_02/998767203" TargetMode="External" /><Relationship Id="rId89" Type="http://schemas.openxmlformats.org/officeDocument/2006/relationships/hyperlink" Target="https://podminky.urs.cz/item/CS_URS_2021_02/771151022" TargetMode="External" /><Relationship Id="rId90" Type="http://schemas.openxmlformats.org/officeDocument/2006/relationships/hyperlink" Target="https://podminky.urs.cz/item/CS_URS_2021_02/771554112" TargetMode="External" /><Relationship Id="rId91" Type="http://schemas.openxmlformats.org/officeDocument/2006/relationships/hyperlink" Target="https://podminky.urs.cz/item/CS_URS_2021_02/771574263" TargetMode="External" /><Relationship Id="rId92" Type="http://schemas.openxmlformats.org/officeDocument/2006/relationships/hyperlink" Target="https://podminky.urs.cz/item/CS_URS_2021_02/771577111" TargetMode="External" /><Relationship Id="rId93" Type="http://schemas.openxmlformats.org/officeDocument/2006/relationships/hyperlink" Target="https://podminky.urs.cz/item/CS_URS_2021_02/998771203" TargetMode="External" /><Relationship Id="rId94" Type="http://schemas.openxmlformats.org/officeDocument/2006/relationships/hyperlink" Target="https://podminky.urs.cz/item/CS_URS_2021_02/776111111" TargetMode="External" /><Relationship Id="rId95" Type="http://schemas.openxmlformats.org/officeDocument/2006/relationships/hyperlink" Target="https://podminky.urs.cz/item/CS_URS_2021_02/776211131" TargetMode="External" /><Relationship Id="rId96" Type="http://schemas.openxmlformats.org/officeDocument/2006/relationships/hyperlink" Target="https://podminky.urs.cz/item/CS_URS_2021_02/776251311" TargetMode="External" /><Relationship Id="rId97" Type="http://schemas.openxmlformats.org/officeDocument/2006/relationships/hyperlink" Target="https://podminky.urs.cz/item/CS_URS_2021_02/776411112" TargetMode="External" /><Relationship Id="rId98" Type="http://schemas.openxmlformats.org/officeDocument/2006/relationships/hyperlink" Target="https://podminky.urs.cz/item/CS_URS_2021_02/776991141" TargetMode="External" /><Relationship Id="rId99" Type="http://schemas.openxmlformats.org/officeDocument/2006/relationships/hyperlink" Target="https://podminky.urs.cz/item/CS_URS_2021_02/998776203" TargetMode="External" /><Relationship Id="rId100" Type="http://schemas.openxmlformats.org/officeDocument/2006/relationships/hyperlink" Target="https://podminky.urs.cz/item/CS_URS_2021_02/777111123" TargetMode="External" /><Relationship Id="rId101" Type="http://schemas.openxmlformats.org/officeDocument/2006/relationships/hyperlink" Target="https://podminky.urs.cz/item/CS_URS_2021_02/777131105" TargetMode="External" /><Relationship Id="rId102" Type="http://schemas.openxmlformats.org/officeDocument/2006/relationships/hyperlink" Target="https://podminky.urs.cz/item/CS_URS_2021_02/777131211" TargetMode="External" /><Relationship Id="rId103" Type="http://schemas.openxmlformats.org/officeDocument/2006/relationships/hyperlink" Target="https://podminky.urs.cz/item/CS_URS_2021_02/777611101" TargetMode="External" /><Relationship Id="rId104" Type="http://schemas.openxmlformats.org/officeDocument/2006/relationships/hyperlink" Target="https://podminky.urs.cz/item/CS_URS_2021_02/777611201" TargetMode="External" /><Relationship Id="rId105" Type="http://schemas.openxmlformats.org/officeDocument/2006/relationships/hyperlink" Target="https://podminky.urs.cz/item/CS_URS_2021_02/998777203" TargetMode="External" /><Relationship Id="rId106" Type="http://schemas.openxmlformats.org/officeDocument/2006/relationships/hyperlink" Target="https://podminky.urs.cz/item/CS_URS_2021_02/781474114" TargetMode="External" /><Relationship Id="rId107" Type="http://schemas.openxmlformats.org/officeDocument/2006/relationships/hyperlink" Target="https://podminky.urs.cz/item/CS_URS_2021_02/781491021" TargetMode="External" /><Relationship Id="rId108" Type="http://schemas.openxmlformats.org/officeDocument/2006/relationships/hyperlink" Target="https://podminky.urs.cz/item/CS_URS_2021_02/781494511" TargetMode="External" /><Relationship Id="rId109" Type="http://schemas.openxmlformats.org/officeDocument/2006/relationships/hyperlink" Target="https://podminky.urs.cz/item/CS_URS_2021_02/998781203" TargetMode="External" /><Relationship Id="rId110" Type="http://schemas.openxmlformats.org/officeDocument/2006/relationships/hyperlink" Target="https://podminky.urs.cz/item/CS_URS_2021_02/784211101" TargetMode="External" /><Relationship Id="rId111" Type="http://schemas.openxmlformats.org/officeDocument/2006/relationships/hyperlink" Target="https://podminky.urs.cz/item/CS_URS_2021_02/784211109" TargetMode="External" /><Relationship Id="rId112" Type="http://schemas.openxmlformats.org/officeDocument/2006/relationships/hyperlink" Target="https://podminky.urs.cz/item/CS_URS_2022_01/786623021" TargetMode="External" /><Relationship Id="rId113" Type="http://schemas.openxmlformats.org/officeDocument/2006/relationships/hyperlink" Target="https://podminky.urs.cz/item/CS_URS_2022_01/786623023" TargetMode="External" /><Relationship Id="rId114" Type="http://schemas.openxmlformats.org/officeDocument/2006/relationships/hyperlink" Target="https://podminky.urs.cz/item/CS_URS_2022_01/786623027" TargetMode="External" /><Relationship Id="rId115" Type="http://schemas.openxmlformats.org/officeDocument/2006/relationships/hyperlink" Target="https://podminky.urs.cz/item/CS_URS_2022_01/998786203" TargetMode="External" /><Relationship Id="rId11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2311101" TargetMode="External" /><Relationship Id="rId59" Type="http://schemas.openxmlformats.org/officeDocument/2006/relationships/hyperlink" Target="https://podminky.urs.cz/item/CS_URS_2021_02/712341559" TargetMode="External" /><Relationship Id="rId60" Type="http://schemas.openxmlformats.org/officeDocument/2006/relationships/hyperlink" Target="https://podminky.urs.cz/item/CS_URS_2021_02/712361701" TargetMode="External" /><Relationship Id="rId61" Type="http://schemas.openxmlformats.org/officeDocument/2006/relationships/hyperlink" Target="https://podminky.urs.cz/item/CS_URS_2021_02/712391171" TargetMode="External" /><Relationship Id="rId62" Type="http://schemas.openxmlformats.org/officeDocument/2006/relationships/hyperlink" Target="https://podminky.urs.cz/item/CS_URS_2021_02/712391172" TargetMode="External" /><Relationship Id="rId63" Type="http://schemas.openxmlformats.org/officeDocument/2006/relationships/hyperlink" Target="https://podminky.urs.cz/item/CS_URS_2021_02/712771255" TargetMode="External" /><Relationship Id="rId64" Type="http://schemas.openxmlformats.org/officeDocument/2006/relationships/hyperlink" Target="https://podminky.urs.cz/item/CS_URS_2021_02/712771271" TargetMode="External" /><Relationship Id="rId65" Type="http://schemas.openxmlformats.org/officeDocument/2006/relationships/hyperlink" Target="https://podminky.urs.cz/item/CS_URS_2021_02/712771331" TargetMode="External" /><Relationship Id="rId66" Type="http://schemas.openxmlformats.org/officeDocument/2006/relationships/hyperlink" Target="https://podminky.urs.cz/item/CS_URS_2021_02/712771411" TargetMode="External" /><Relationship Id="rId67" Type="http://schemas.openxmlformats.org/officeDocument/2006/relationships/hyperlink" Target="https://podminky.urs.cz/item/CS_URS_2021_02/712998004" TargetMode="External" /><Relationship Id="rId68" Type="http://schemas.openxmlformats.org/officeDocument/2006/relationships/hyperlink" Target="https://podminky.urs.cz/item/CS_URS_2021_02/998712203" TargetMode="External" /><Relationship Id="rId69" Type="http://schemas.openxmlformats.org/officeDocument/2006/relationships/hyperlink" Target="https://podminky.urs.cz/item/CS_URS_2021_02/713121111" TargetMode="External" /><Relationship Id="rId70" Type="http://schemas.openxmlformats.org/officeDocument/2006/relationships/hyperlink" Target="https://podminky.urs.cz/item/CS_URS_2021_02/713141136" TargetMode="External" /><Relationship Id="rId71" Type="http://schemas.openxmlformats.org/officeDocument/2006/relationships/hyperlink" Target="https://podminky.urs.cz/item/CS_URS_2021_02/998713203" TargetMode="External" /><Relationship Id="rId72" Type="http://schemas.openxmlformats.org/officeDocument/2006/relationships/hyperlink" Target="https://podminky.urs.cz/item/CS_URS_2021_02/725291511" TargetMode="External" /><Relationship Id="rId73" Type="http://schemas.openxmlformats.org/officeDocument/2006/relationships/hyperlink" Target="https://podminky.urs.cz/item/CS_URS_2021_02/725291621" TargetMode="External" /><Relationship Id="rId74" Type="http://schemas.openxmlformats.org/officeDocument/2006/relationships/hyperlink" Target="https://podminky.urs.cz/item/CS_URS_2021_02/725291631" TargetMode="External" /><Relationship Id="rId75" Type="http://schemas.openxmlformats.org/officeDocument/2006/relationships/hyperlink" Target="https://podminky.urs.cz/item/CS_URS_2021_02/998725203" TargetMode="External" /><Relationship Id="rId76" Type="http://schemas.openxmlformats.org/officeDocument/2006/relationships/hyperlink" Target="https://podminky.urs.cz/item/CS_URS_2021_02/763111336" TargetMode="External" /><Relationship Id="rId77" Type="http://schemas.openxmlformats.org/officeDocument/2006/relationships/hyperlink" Target="https://podminky.urs.cz/item/CS_URS_2021_02/763111362" TargetMode="External" /><Relationship Id="rId78" Type="http://schemas.openxmlformats.org/officeDocument/2006/relationships/hyperlink" Target="https://podminky.urs.cz/item/CS_URS_2021_02/763111717" TargetMode="External" /><Relationship Id="rId79" Type="http://schemas.openxmlformats.org/officeDocument/2006/relationships/hyperlink" Target="https://podminky.urs.cz/item/CS_URS_2021_02/763111771" TargetMode="External" /><Relationship Id="rId80" Type="http://schemas.openxmlformats.org/officeDocument/2006/relationships/hyperlink" Target="https://podminky.urs.cz/item/CS_URS_2021_02/763173111" TargetMode="External" /><Relationship Id="rId81" Type="http://schemas.openxmlformats.org/officeDocument/2006/relationships/hyperlink" Target="https://podminky.urs.cz/item/CS_URS_2021_02/763173121" TargetMode="External" /><Relationship Id="rId82" Type="http://schemas.openxmlformats.org/officeDocument/2006/relationships/hyperlink" Target="https://podminky.urs.cz/item/CS_URS_2021_02/763411116" TargetMode="External" /><Relationship Id="rId83" Type="http://schemas.openxmlformats.org/officeDocument/2006/relationships/hyperlink" Target="https://podminky.urs.cz/item/CS_URS_2021_02/763411126" TargetMode="External" /><Relationship Id="rId84" Type="http://schemas.openxmlformats.org/officeDocument/2006/relationships/hyperlink" Target="https://podminky.urs.cz/item/CS_URS_2021_02/763431031" TargetMode="External" /><Relationship Id="rId85" Type="http://schemas.openxmlformats.org/officeDocument/2006/relationships/hyperlink" Target="https://podminky.urs.cz/item/CS_URS_2021_02/998763403" TargetMode="External" /><Relationship Id="rId86" Type="http://schemas.openxmlformats.org/officeDocument/2006/relationships/hyperlink" Target="https://podminky.urs.cz/item/CS_URS_2021_02/764208105" TargetMode="External" /><Relationship Id="rId87" Type="http://schemas.openxmlformats.org/officeDocument/2006/relationships/hyperlink" Target="https://podminky.urs.cz/item/CS_URS_2021_02/764208107" TargetMode="External" /><Relationship Id="rId88" Type="http://schemas.openxmlformats.org/officeDocument/2006/relationships/hyperlink" Target="https://podminky.urs.cz/item/CS_URS_2021_02/764208145" TargetMode="External" /><Relationship Id="rId89" Type="http://schemas.openxmlformats.org/officeDocument/2006/relationships/hyperlink" Target="https://podminky.urs.cz/item/CS_URS_2021_02/998764203" TargetMode="External" /><Relationship Id="rId90" Type="http://schemas.openxmlformats.org/officeDocument/2006/relationships/hyperlink" Target="https://podminky.urs.cz/item/CS_URS_2021_02/766211100" TargetMode="External" /><Relationship Id="rId91" Type="http://schemas.openxmlformats.org/officeDocument/2006/relationships/hyperlink" Target="https://podminky.urs.cz/item/CS_URS_2021_02/766438111" TargetMode="External" /><Relationship Id="rId92" Type="http://schemas.openxmlformats.org/officeDocument/2006/relationships/hyperlink" Target="https://podminky.urs.cz/item/CS_URS_2021_02/766660171" TargetMode="External" /><Relationship Id="rId93" Type="http://schemas.openxmlformats.org/officeDocument/2006/relationships/hyperlink" Target="https://podminky.urs.cz/item/CS_URS_2021_02/766660174" TargetMode="External" /><Relationship Id="rId94" Type="http://schemas.openxmlformats.org/officeDocument/2006/relationships/hyperlink" Target="https://podminky.urs.cz/item/CS_URS_2021_02/766660182" TargetMode="External" /><Relationship Id="rId95" Type="http://schemas.openxmlformats.org/officeDocument/2006/relationships/hyperlink" Target="https://podminky.urs.cz/item/CS_URS_2021_02/766694121" TargetMode="External" /><Relationship Id="rId96" Type="http://schemas.openxmlformats.org/officeDocument/2006/relationships/hyperlink" Target="https://podminky.urs.cz/item/CS_URS_2021_02/766694124" TargetMode="External" /><Relationship Id="rId97" Type="http://schemas.openxmlformats.org/officeDocument/2006/relationships/hyperlink" Target="https://podminky.urs.cz/item/CS_URS_2021_02/998766203" TargetMode="External" /><Relationship Id="rId98" Type="http://schemas.openxmlformats.org/officeDocument/2006/relationships/hyperlink" Target="https://podminky.urs.cz/item/CS_URS_2021_02/767163121" TargetMode="External" /><Relationship Id="rId99" Type="http://schemas.openxmlformats.org/officeDocument/2006/relationships/hyperlink" Target="https://podminky.urs.cz/item/CS_URS_2021_02/767163221" TargetMode="External" /><Relationship Id="rId100" Type="http://schemas.openxmlformats.org/officeDocument/2006/relationships/hyperlink" Target="https://podminky.urs.cz/item/CS_URS_2021_02/767995111" TargetMode="External" /><Relationship Id="rId101" Type="http://schemas.openxmlformats.org/officeDocument/2006/relationships/hyperlink" Target="https://podminky.urs.cz/item/CS_URS_2021_02/767995113" TargetMode="External" /><Relationship Id="rId102" Type="http://schemas.openxmlformats.org/officeDocument/2006/relationships/hyperlink" Target="https://podminky.urs.cz/item/CS_URS_2021_02/953965132" TargetMode="External" /><Relationship Id="rId103" Type="http://schemas.openxmlformats.org/officeDocument/2006/relationships/hyperlink" Target="https://podminky.urs.cz/item/CS_URS_2021_02/998767203" TargetMode="External" /><Relationship Id="rId104" Type="http://schemas.openxmlformats.org/officeDocument/2006/relationships/hyperlink" Target="https://podminky.urs.cz/item/CS_URS_2021_02/771151022" TargetMode="External" /><Relationship Id="rId105" Type="http://schemas.openxmlformats.org/officeDocument/2006/relationships/hyperlink" Target="https://podminky.urs.cz/item/CS_URS_2021_02/771554112" TargetMode="External" /><Relationship Id="rId106" Type="http://schemas.openxmlformats.org/officeDocument/2006/relationships/hyperlink" Target="https://podminky.urs.cz/item/CS_URS_2021_02/771574263" TargetMode="External" /><Relationship Id="rId107" Type="http://schemas.openxmlformats.org/officeDocument/2006/relationships/hyperlink" Target="https://podminky.urs.cz/item/CS_URS_2021_02/771577111" TargetMode="External" /><Relationship Id="rId108" Type="http://schemas.openxmlformats.org/officeDocument/2006/relationships/hyperlink" Target="https://podminky.urs.cz/item/CS_URS_2021_02/998771203" TargetMode="External" /><Relationship Id="rId109" Type="http://schemas.openxmlformats.org/officeDocument/2006/relationships/hyperlink" Target="https://podminky.urs.cz/item/CS_URS_2021_02/776111111" TargetMode="External" /><Relationship Id="rId110" Type="http://schemas.openxmlformats.org/officeDocument/2006/relationships/hyperlink" Target="https://podminky.urs.cz/item/CS_URS_2021_02/776211131" TargetMode="External" /><Relationship Id="rId111" Type="http://schemas.openxmlformats.org/officeDocument/2006/relationships/hyperlink" Target="https://podminky.urs.cz/item/CS_URS_2021_02/776251111" TargetMode="External" /><Relationship Id="rId112" Type="http://schemas.openxmlformats.org/officeDocument/2006/relationships/hyperlink" Target="https://podminky.urs.cz/item/CS_URS_2021_02/776411112" TargetMode="External" /><Relationship Id="rId113" Type="http://schemas.openxmlformats.org/officeDocument/2006/relationships/hyperlink" Target="https://podminky.urs.cz/item/CS_URS_2021_02/776991141" TargetMode="External" /><Relationship Id="rId114" Type="http://schemas.openxmlformats.org/officeDocument/2006/relationships/hyperlink" Target="https://podminky.urs.cz/item/CS_URS_2021_02/998776203" TargetMode="External" /><Relationship Id="rId115" Type="http://schemas.openxmlformats.org/officeDocument/2006/relationships/hyperlink" Target="https://podminky.urs.cz/item/CS_URS_2021_02/777111123" TargetMode="External" /><Relationship Id="rId116" Type="http://schemas.openxmlformats.org/officeDocument/2006/relationships/hyperlink" Target="https://podminky.urs.cz/item/CS_URS_2021_02/777131105" TargetMode="External" /><Relationship Id="rId117" Type="http://schemas.openxmlformats.org/officeDocument/2006/relationships/hyperlink" Target="https://podminky.urs.cz/item/CS_URS_2021_02/777131211" TargetMode="External" /><Relationship Id="rId118" Type="http://schemas.openxmlformats.org/officeDocument/2006/relationships/hyperlink" Target="https://podminky.urs.cz/item/CS_URS_2021_02/777611101" TargetMode="External" /><Relationship Id="rId119" Type="http://schemas.openxmlformats.org/officeDocument/2006/relationships/hyperlink" Target="https://podminky.urs.cz/item/CS_URS_2021_02/777611201" TargetMode="External" /><Relationship Id="rId120" Type="http://schemas.openxmlformats.org/officeDocument/2006/relationships/hyperlink" Target="https://podminky.urs.cz/item/CS_URS_2021_02/998777203" TargetMode="External" /><Relationship Id="rId121" Type="http://schemas.openxmlformats.org/officeDocument/2006/relationships/hyperlink" Target="https://podminky.urs.cz/item/CS_URS_2021_02/781474114" TargetMode="External" /><Relationship Id="rId122" Type="http://schemas.openxmlformats.org/officeDocument/2006/relationships/hyperlink" Target="https://podminky.urs.cz/item/CS_URS_2021_02/781491021" TargetMode="External" /><Relationship Id="rId123" Type="http://schemas.openxmlformats.org/officeDocument/2006/relationships/hyperlink" Target="https://podminky.urs.cz/item/CS_URS_2021_02/781494111" TargetMode="External" /><Relationship Id="rId124" Type="http://schemas.openxmlformats.org/officeDocument/2006/relationships/hyperlink" Target="https://podminky.urs.cz/item/CS_URS_2021_02/781494511" TargetMode="External" /><Relationship Id="rId125" Type="http://schemas.openxmlformats.org/officeDocument/2006/relationships/hyperlink" Target="https://podminky.urs.cz/item/CS_URS_2021_02/998781203" TargetMode="External" /><Relationship Id="rId126" Type="http://schemas.openxmlformats.org/officeDocument/2006/relationships/hyperlink" Target="https://podminky.urs.cz/item/CS_URS_2021_02/784211101" TargetMode="External" /><Relationship Id="rId127" Type="http://schemas.openxmlformats.org/officeDocument/2006/relationships/hyperlink" Target="https://podminky.urs.cz/item/CS_URS_2021_02/784211109" TargetMode="External" /><Relationship Id="rId128" Type="http://schemas.openxmlformats.org/officeDocument/2006/relationships/hyperlink" Target="https://podminky.urs.cz/item/CS_URS_2022_01/786623021" TargetMode="External" /><Relationship Id="rId129" Type="http://schemas.openxmlformats.org/officeDocument/2006/relationships/hyperlink" Target="https://podminky.urs.cz/item/CS_URS_2022_01/786623023" TargetMode="External" /><Relationship Id="rId130" Type="http://schemas.openxmlformats.org/officeDocument/2006/relationships/hyperlink" Target="https://podminky.urs.cz/item/CS_URS_2022_01/786623027" TargetMode="External" /><Relationship Id="rId131" Type="http://schemas.openxmlformats.org/officeDocument/2006/relationships/hyperlink" Target="https://podminky.urs.cz/item/CS_URS_2022_01/998786203" TargetMode="External" /><Relationship Id="rId13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17143431" TargetMode="External" /><Relationship Id="rId4" Type="http://schemas.openxmlformats.org/officeDocument/2006/relationships/hyperlink" Target="https://podminky.urs.cz/item/CS_URS_2021_02/317143452" TargetMode="External" /><Relationship Id="rId5" Type="http://schemas.openxmlformats.org/officeDocument/2006/relationships/hyperlink" Target="https://podminky.urs.cz/item/CS_URS_2021_02/411321616" TargetMode="External" /><Relationship Id="rId6" Type="http://schemas.openxmlformats.org/officeDocument/2006/relationships/hyperlink" Target="https://podminky.urs.cz/item/CS_URS_2021_02/411351011" TargetMode="External" /><Relationship Id="rId7" Type="http://schemas.openxmlformats.org/officeDocument/2006/relationships/hyperlink" Target="https://podminky.urs.cz/item/CS_URS_2021_02/411351012" TargetMode="External" /><Relationship Id="rId8" Type="http://schemas.openxmlformats.org/officeDocument/2006/relationships/hyperlink" Target="https://podminky.urs.cz/item/CS_URS_2021_02/411354313" TargetMode="External" /><Relationship Id="rId9" Type="http://schemas.openxmlformats.org/officeDocument/2006/relationships/hyperlink" Target="https://podminky.urs.cz/item/CS_URS_2021_02/411354314" TargetMode="External" /><Relationship Id="rId10" Type="http://schemas.openxmlformats.org/officeDocument/2006/relationships/hyperlink" Target="https://podminky.urs.cz/item/CS_URS_2021_02/411361821" TargetMode="External" /><Relationship Id="rId11" Type="http://schemas.openxmlformats.org/officeDocument/2006/relationships/hyperlink" Target="https://podminky.urs.cz/item/CS_URS_2021_02/611131125" TargetMode="External" /><Relationship Id="rId12" Type="http://schemas.openxmlformats.org/officeDocument/2006/relationships/hyperlink" Target="https://podminky.urs.cz/item/CS_URS_2021_02/611311135" TargetMode="External" /><Relationship Id="rId13" Type="http://schemas.openxmlformats.org/officeDocument/2006/relationships/hyperlink" Target="https://podminky.urs.cz/item/CS_URS_2021_02/612131121" TargetMode="External" /><Relationship Id="rId14" Type="http://schemas.openxmlformats.org/officeDocument/2006/relationships/hyperlink" Target="https://podminky.urs.cz/item/CS_URS_2021_02/612142001" TargetMode="External" /><Relationship Id="rId15" Type="http://schemas.openxmlformats.org/officeDocument/2006/relationships/hyperlink" Target="https://podminky.urs.cz/item/CS_URS_2021_02/612311131" TargetMode="External" /><Relationship Id="rId16" Type="http://schemas.openxmlformats.org/officeDocument/2006/relationships/hyperlink" Target="https://podminky.urs.cz/item/CS_URS_2021_02/642942951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9101112" TargetMode="External" /><Relationship Id="rId21" Type="http://schemas.openxmlformats.org/officeDocument/2006/relationships/hyperlink" Target="https://podminky.urs.cz/item/CS_URS_2021_02/998012103" TargetMode="External" /><Relationship Id="rId22" Type="http://schemas.openxmlformats.org/officeDocument/2006/relationships/hyperlink" Target="https://podminky.urs.cz/item/CS_URS_2021_02/764208105" TargetMode="External" /><Relationship Id="rId23" Type="http://schemas.openxmlformats.org/officeDocument/2006/relationships/hyperlink" Target="https://podminky.urs.cz/item/CS_URS_2021_02/764208107" TargetMode="External" /><Relationship Id="rId24" Type="http://schemas.openxmlformats.org/officeDocument/2006/relationships/hyperlink" Target="https://podminky.urs.cz/item/CS_URS_2021_02/764208145" TargetMode="External" /><Relationship Id="rId25" Type="http://schemas.openxmlformats.org/officeDocument/2006/relationships/hyperlink" Target="https://podminky.urs.cz/item/CS_URS_2021_02/998764203" TargetMode="External" /><Relationship Id="rId26" Type="http://schemas.openxmlformats.org/officeDocument/2006/relationships/hyperlink" Target="https://podminky.urs.cz/item/CS_URS_2021_02/766660182" TargetMode="External" /><Relationship Id="rId27" Type="http://schemas.openxmlformats.org/officeDocument/2006/relationships/hyperlink" Target="https://podminky.urs.cz/item/CS_URS_2021_02/998766203" TargetMode="External" /><Relationship Id="rId28" Type="http://schemas.openxmlformats.org/officeDocument/2006/relationships/hyperlink" Target="https://podminky.urs.cz/item/CS_URS_2021_02/998767203" TargetMode="External" /><Relationship Id="rId29" Type="http://schemas.openxmlformats.org/officeDocument/2006/relationships/hyperlink" Target="https://podminky.urs.cz/item/CS_URS_2021_02/777111123" TargetMode="External" /><Relationship Id="rId30" Type="http://schemas.openxmlformats.org/officeDocument/2006/relationships/hyperlink" Target="https://podminky.urs.cz/item/CS_URS_2021_02/777131105" TargetMode="External" /><Relationship Id="rId31" Type="http://schemas.openxmlformats.org/officeDocument/2006/relationships/hyperlink" Target="https://podminky.urs.cz/item/CS_URS_2021_02/777611101" TargetMode="External" /><Relationship Id="rId32" Type="http://schemas.openxmlformats.org/officeDocument/2006/relationships/hyperlink" Target="https://podminky.urs.cz/item/CS_URS_2021_02/998777203" TargetMode="External" /><Relationship Id="rId33" Type="http://schemas.openxmlformats.org/officeDocument/2006/relationships/hyperlink" Target="https://podminky.urs.cz/item/CS_URS_2021_02/784211101" TargetMode="External" /><Relationship Id="rId34" Type="http://schemas.openxmlformats.org/officeDocument/2006/relationships/hyperlink" Target="https://podminky.urs.cz/item/CS_URS_2021_02/784211109" TargetMode="External" /><Relationship Id="rId3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622131121" TargetMode="External" /><Relationship Id="rId4" Type="http://schemas.openxmlformats.org/officeDocument/2006/relationships/hyperlink" Target="https://podminky.urs.cz/item/CS_URS_2021_02/998012103" TargetMode="External" /><Relationship Id="rId5" Type="http://schemas.openxmlformats.org/officeDocument/2006/relationships/hyperlink" Target="https://podminky.urs.cz/item/CS_URS_2021_02/712311101" TargetMode="External" /><Relationship Id="rId6" Type="http://schemas.openxmlformats.org/officeDocument/2006/relationships/hyperlink" Target="https://podminky.urs.cz/item/CS_URS_2021_02/712341559" TargetMode="External" /><Relationship Id="rId7" Type="http://schemas.openxmlformats.org/officeDocument/2006/relationships/hyperlink" Target="https://podminky.urs.cz/item/CS_URS_2021_02/712361701" TargetMode="External" /><Relationship Id="rId8" Type="http://schemas.openxmlformats.org/officeDocument/2006/relationships/hyperlink" Target="https://podminky.urs.cz/item/CS_URS_2021_02/712861705" TargetMode="External" /><Relationship Id="rId9" Type="http://schemas.openxmlformats.org/officeDocument/2006/relationships/hyperlink" Target="https://podminky.urs.cz/item/CS_URS_2021_02/712391171" TargetMode="External" /><Relationship Id="rId10" Type="http://schemas.openxmlformats.org/officeDocument/2006/relationships/hyperlink" Target="https://podminky.urs.cz/item/CS_URS_2021_02/712391176" TargetMode="External" /><Relationship Id="rId11" Type="http://schemas.openxmlformats.org/officeDocument/2006/relationships/hyperlink" Target="https://podminky.urs.cz/item/CS_URS_2021_02/998712203" TargetMode="External" /><Relationship Id="rId12" Type="http://schemas.openxmlformats.org/officeDocument/2006/relationships/hyperlink" Target="https://podminky.urs.cz/item/CS_URS_2021_02/713131141" TargetMode="External" /><Relationship Id="rId13" Type="http://schemas.openxmlformats.org/officeDocument/2006/relationships/hyperlink" Target="https://podminky.urs.cz/item/CS_URS_2021_02/713141131" TargetMode="External" /><Relationship Id="rId14" Type="http://schemas.openxmlformats.org/officeDocument/2006/relationships/hyperlink" Target="https://podminky.urs.cz/item/CS_URS_2021_02/713141331" TargetMode="External" /><Relationship Id="rId15" Type="http://schemas.openxmlformats.org/officeDocument/2006/relationships/hyperlink" Target="https://podminky.urs.cz/item/CS_URS_2021_02/998713203" TargetMode="External" /><Relationship Id="rId16" Type="http://schemas.openxmlformats.org/officeDocument/2006/relationships/hyperlink" Target="https://podminky.urs.cz/item/CS_URS_2021_02/721233112" TargetMode="External" /><Relationship Id="rId17" Type="http://schemas.openxmlformats.org/officeDocument/2006/relationships/hyperlink" Target="https://podminky.urs.cz/item/CS_URS_2021_02/998721203" TargetMode="External" /><Relationship Id="rId18" Type="http://schemas.openxmlformats.org/officeDocument/2006/relationships/hyperlink" Target="https://podminky.urs.cz/item/CS_URS_2021_02/762361312" TargetMode="External" /><Relationship Id="rId19" Type="http://schemas.openxmlformats.org/officeDocument/2006/relationships/hyperlink" Target="https://podminky.urs.cz/item/CS_URS_2021_02/998762203" TargetMode="External" /><Relationship Id="rId20" Type="http://schemas.openxmlformats.org/officeDocument/2006/relationships/hyperlink" Target="https://podminky.urs.cz/item/CS_URS_2021_02/764202134" TargetMode="External" /><Relationship Id="rId21" Type="http://schemas.openxmlformats.org/officeDocument/2006/relationships/hyperlink" Target="https://podminky.urs.cz/item/CS_URS_2021_02/764511641" TargetMode="External" /><Relationship Id="rId22" Type="http://schemas.openxmlformats.org/officeDocument/2006/relationships/hyperlink" Target="https://podminky.urs.cz/item/CS_URS_2021_02/764518621" TargetMode="External" /><Relationship Id="rId23" Type="http://schemas.openxmlformats.org/officeDocument/2006/relationships/hyperlink" Target="https://podminky.urs.cz/item/CS_URS_2021_02/998764203" TargetMode="External" /><Relationship Id="rId2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21111001" TargetMode="External" /><Relationship Id="rId2" Type="http://schemas.openxmlformats.org/officeDocument/2006/relationships/hyperlink" Target="https://podminky.urs.cz/item/CS_URS_2021_02/621131121" TargetMode="External" /><Relationship Id="rId3" Type="http://schemas.openxmlformats.org/officeDocument/2006/relationships/hyperlink" Target="https://podminky.urs.cz/item/CS_URS_2021_02/621221031" TargetMode="External" /><Relationship Id="rId4" Type="http://schemas.openxmlformats.org/officeDocument/2006/relationships/hyperlink" Target="https://podminky.urs.cz/item/CS_URS_2021_02/622111001" TargetMode="External" /><Relationship Id="rId5" Type="http://schemas.openxmlformats.org/officeDocument/2006/relationships/hyperlink" Target="https://podminky.urs.cz/item/CS_URS_2021_02/622131121" TargetMode="External" /><Relationship Id="rId6" Type="http://schemas.openxmlformats.org/officeDocument/2006/relationships/hyperlink" Target="https://podminky.urs.cz/item/CS_URS_2021_02/622142001" TargetMode="External" /><Relationship Id="rId7" Type="http://schemas.openxmlformats.org/officeDocument/2006/relationships/hyperlink" Target="https://podminky.urs.cz/item/CS_URS_2021_02/622151011" TargetMode="External" /><Relationship Id="rId8" Type="http://schemas.openxmlformats.org/officeDocument/2006/relationships/hyperlink" Target="https://podminky.urs.cz/item/CS_URS_2021_02/622151021" TargetMode="External" /><Relationship Id="rId9" Type="http://schemas.openxmlformats.org/officeDocument/2006/relationships/hyperlink" Target="https://podminky.urs.cz/item/CS_URS_2021_02/622221031" TargetMode="External" /><Relationship Id="rId10" Type="http://schemas.openxmlformats.org/officeDocument/2006/relationships/hyperlink" Target="https://podminky.urs.cz/item/CS_URS_2021_02/622221041" TargetMode="External" /><Relationship Id="rId11" Type="http://schemas.openxmlformats.org/officeDocument/2006/relationships/hyperlink" Target="https://podminky.urs.cz/item/CS_URS_2021_02/622222001" TargetMode="External" /><Relationship Id="rId12" Type="http://schemas.openxmlformats.org/officeDocument/2006/relationships/hyperlink" Target="https://podminky.urs.cz/item/CS_URS_2021_02/622252001" TargetMode="External" /><Relationship Id="rId13" Type="http://schemas.openxmlformats.org/officeDocument/2006/relationships/hyperlink" Target="https://podminky.urs.cz/item/CS_URS_2021_02/622252002" TargetMode="External" /><Relationship Id="rId14" Type="http://schemas.openxmlformats.org/officeDocument/2006/relationships/hyperlink" Target="https://podminky.urs.cz/item/CS_URS_2021_02/622511112" TargetMode="External" /><Relationship Id="rId15" Type="http://schemas.openxmlformats.org/officeDocument/2006/relationships/hyperlink" Target="https://podminky.urs.cz/item/CS_URS_2021_02/622531022" TargetMode="External" /><Relationship Id="rId16" Type="http://schemas.openxmlformats.org/officeDocument/2006/relationships/hyperlink" Target="https://podminky.urs.cz/item/CS_URS_2021_02/629991012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4611111" TargetMode="External" /><Relationship Id="rId21" Type="http://schemas.openxmlformats.org/officeDocument/2006/relationships/hyperlink" Target="https://podminky.urs.cz/item/CS_URS_2021_02/944611211" TargetMode="External" /><Relationship Id="rId22" Type="http://schemas.openxmlformats.org/officeDocument/2006/relationships/hyperlink" Target="https://podminky.urs.cz/item/CS_URS_2021_02/9446118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2001" TargetMode="External" /><Relationship Id="rId25" Type="http://schemas.openxmlformats.org/officeDocument/2006/relationships/hyperlink" Target="https://podminky.urs.cz/item/CS_URS_2021_02/998711203" TargetMode="External" /><Relationship Id="rId26" Type="http://schemas.openxmlformats.org/officeDocument/2006/relationships/hyperlink" Target="https://podminky.urs.cz/item/CS_URS_2021_02/713131141" TargetMode="External" /><Relationship Id="rId27" Type="http://schemas.openxmlformats.org/officeDocument/2006/relationships/hyperlink" Target="https://podminky.urs.cz/item/CS_URS_2021_02/713131151" TargetMode="External" /><Relationship Id="rId28" Type="http://schemas.openxmlformats.org/officeDocument/2006/relationships/hyperlink" Target="https://podminky.urs.cz/item/CS_URS_2021_02/713291222" TargetMode="External" /><Relationship Id="rId29" Type="http://schemas.openxmlformats.org/officeDocument/2006/relationships/hyperlink" Target="https://podminky.urs.cz/item/CS_URS_2021_02/998713203" TargetMode="External" /><Relationship Id="rId30" Type="http://schemas.openxmlformats.org/officeDocument/2006/relationships/hyperlink" Target="https://podminky.urs.cz/item/CS_URS_2021_02/762431036" TargetMode="External" /><Relationship Id="rId31" Type="http://schemas.openxmlformats.org/officeDocument/2006/relationships/hyperlink" Target="https://podminky.urs.cz/item/CS_URS_2021_02/762439001" TargetMode="External" /><Relationship Id="rId32" Type="http://schemas.openxmlformats.org/officeDocument/2006/relationships/hyperlink" Target="https://podminky.urs.cz/item/CS_URS_2021_02/762495000" TargetMode="External" /><Relationship Id="rId33" Type="http://schemas.openxmlformats.org/officeDocument/2006/relationships/hyperlink" Target="https://podminky.urs.cz/item/CS_URS_2021_02/998762203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131121" TargetMode="External" /><Relationship Id="rId2" Type="http://schemas.openxmlformats.org/officeDocument/2006/relationships/hyperlink" Target="https://podminky.urs.cz/item/CS_URS_2021_02/611131125" TargetMode="External" /><Relationship Id="rId3" Type="http://schemas.openxmlformats.org/officeDocument/2006/relationships/hyperlink" Target="https://podminky.urs.cz/item/CS_URS_2021_02/611142001" TargetMode="External" /><Relationship Id="rId4" Type="http://schemas.openxmlformats.org/officeDocument/2006/relationships/hyperlink" Target="https://podminky.urs.cz/item/CS_URS_2021_02/611311131" TargetMode="External" /><Relationship Id="rId5" Type="http://schemas.openxmlformats.org/officeDocument/2006/relationships/hyperlink" Target="https://podminky.urs.cz/item/CS_URS_2021_02/611311135" TargetMode="External" /><Relationship Id="rId6" Type="http://schemas.openxmlformats.org/officeDocument/2006/relationships/hyperlink" Target="https://podminky.urs.cz/item/CS_URS_2021_02/612131121" TargetMode="External" /><Relationship Id="rId7" Type="http://schemas.openxmlformats.org/officeDocument/2006/relationships/hyperlink" Target="https://podminky.urs.cz/item/CS_URS_2021_02/612142001" TargetMode="External" /><Relationship Id="rId8" Type="http://schemas.openxmlformats.org/officeDocument/2006/relationships/hyperlink" Target="https://podminky.urs.cz/item/CS_URS_2021_02/612311131" TargetMode="External" /><Relationship Id="rId9" Type="http://schemas.openxmlformats.org/officeDocument/2006/relationships/hyperlink" Target="https://podminky.urs.cz/item/CS_URS_2021_02/632441225" TargetMode="External" /><Relationship Id="rId10" Type="http://schemas.openxmlformats.org/officeDocument/2006/relationships/hyperlink" Target="https://podminky.urs.cz/item/CS_URS_2021_02/632481213" TargetMode="External" /><Relationship Id="rId11" Type="http://schemas.openxmlformats.org/officeDocument/2006/relationships/hyperlink" Target="https://podminky.urs.cz/item/CS_URS_2021_02/634112126" TargetMode="External" /><Relationship Id="rId12" Type="http://schemas.openxmlformats.org/officeDocument/2006/relationships/hyperlink" Target="https://podminky.urs.cz/item/CS_URS_2021_02/642942951" TargetMode="External" /><Relationship Id="rId13" Type="http://schemas.openxmlformats.org/officeDocument/2006/relationships/hyperlink" Target="https://podminky.urs.cz/item/CS_URS_2021_02/949101112" TargetMode="External" /><Relationship Id="rId14" Type="http://schemas.openxmlformats.org/officeDocument/2006/relationships/hyperlink" Target="https://podminky.urs.cz/item/CS_URS_2021_02/998012103" TargetMode="External" /><Relationship Id="rId15" Type="http://schemas.openxmlformats.org/officeDocument/2006/relationships/hyperlink" Target="https://podminky.urs.cz/item/CS_URS_2021_02/711493112" TargetMode="External" /><Relationship Id="rId16" Type="http://schemas.openxmlformats.org/officeDocument/2006/relationships/hyperlink" Target="https://podminky.urs.cz/item/CS_URS_2021_02/711493122" TargetMode="External" /><Relationship Id="rId17" Type="http://schemas.openxmlformats.org/officeDocument/2006/relationships/hyperlink" Target="https://podminky.urs.cz/item/CS_URS_2021_02/998711203" TargetMode="External" /><Relationship Id="rId18" Type="http://schemas.openxmlformats.org/officeDocument/2006/relationships/hyperlink" Target="https://podminky.urs.cz/item/CS_URS_2021_02/713121111" TargetMode="External" /><Relationship Id="rId19" Type="http://schemas.openxmlformats.org/officeDocument/2006/relationships/hyperlink" Target="https://podminky.urs.cz/item/CS_URS_2021_02/998713203" TargetMode="External" /><Relationship Id="rId20" Type="http://schemas.openxmlformats.org/officeDocument/2006/relationships/hyperlink" Target="https://podminky.urs.cz/item/CS_URS_2021_02/725291511" TargetMode="External" /><Relationship Id="rId21" Type="http://schemas.openxmlformats.org/officeDocument/2006/relationships/hyperlink" Target="https://podminky.urs.cz/item/CS_URS_2021_02/725291621" TargetMode="External" /><Relationship Id="rId22" Type="http://schemas.openxmlformats.org/officeDocument/2006/relationships/hyperlink" Target="https://podminky.urs.cz/item/CS_URS_2021_02/725291631" TargetMode="External" /><Relationship Id="rId23" Type="http://schemas.openxmlformats.org/officeDocument/2006/relationships/hyperlink" Target="https://podminky.urs.cz/item/CS_URS_2021_02/998725203" TargetMode="External" /><Relationship Id="rId24" Type="http://schemas.openxmlformats.org/officeDocument/2006/relationships/hyperlink" Target="https://podminky.urs.cz/item/CS_URS_2021_02/763111326" TargetMode="External" /><Relationship Id="rId25" Type="http://schemas.openxmlformats.org/officeDocument/2006/relationships/hyperlink" Target="https://podminky.urs.cz/item/CS_URS_2021_02/763111336" TargetMode="External" /><Relationship Id="rId26" Type="http://schemas.openxmlformats.org/officeDocument/2006/relationships/hyperlink" Target="https://podminky.urs.cz/item/CS_URS_2021_02/763111362" TargetMode="External" /><Relationship Id="rId27" Type="http://schemas.openxmlformats.org/officeDocument/2006/relationships/hyperlink" Target="https://podminky.urs.cz/item/CS_URS_2021_02/763111717" TargetMode="External" /><Relationship Id="rId28" Type="http://schemas.openxmlformats.org/officeDocument/2006/relationships/hyperlink" Target="https://podminky.urs.cz/item/CS_URS_2021_02/763111771" TargetMode="External" /><Relationship Id="rId29" Type="http://schemas.openxmlformats.org/officeDocument/2006/relationships/hyperlink" Target="https://podminky.urs.cz/item/CS_URS_2021_02/763164533" TargetMode="External" /><Relationship Id="rId30" Type="http://schemas.openxmlformats.org/officeDocument/2006/relationships/hyperlink" Target="https://podminky.urs.cz/item/CS_URS_2021_02/763164553" TargetMode="External" /><Relationship Id="rId31" Type="http://schemas.openxmlformats.org/officeDocument/2006/relationships/hyperlink" Target="https://podminky.urs.cz/item/CS_URS_2021_02/763173111" TargetMode="External" /><Relationship Id="rId32" Type="http://schemas.openxmlformats.org/officeDocument/2006/relationships/hyperlink" Target="https://podminky.urs.cz/item/CS_URS_2021_02/763173121" TargetMode="External" /><Relationship Id="rId33" Type="http://schemas.openxmlformats.org/officeDocument/2006/relationships/hyperlink" Target="https://podminky.urs.cz/item/CS_URS_2021_02/763411116" TargetMode="External" /><Relationship Id="rId34" Type="http://schemas.openxmlformats.org/officeDocument/2006/relationships/hyperlink" Target="https://podminky.urs.cz/item/CS_URS_2021_02/763411126" TargetMode="External" /><Relationship Id="rId35" Type="http://schemas.openxmlformats.org/officeDocument/2006/relationships/hyperlink" Target="https://podminky.urs.cz/item/CS_URS_2021_02/763431031" TargetMode="External" /><Relationship Id="rId36" Type="http://schemas.openxmlformats.org/officeDocument/2006/relationships/hyperlink" Target="https://podminky.urs.cz/item/CS_URS_2021_02/998763403" TargetMode="External" /><Relationship Id="rId37" Type="http://schemas.openxmlformats.org/officeDocument/2006/relationships/hyperlink" Target="https://podminky.urs.cz/item/CS_URS_2021_02/764111641" TargetMode="External" /><Relationship Id="rId38" Type="http://schemas.openxmlformats.org/officeDocument/2006/relationships/hyperlink" Target="https://podminky.urs.cz/item/CS_URS_2021_02/998764203" TargetMode="External" /><Relationship Id="rId39" Type="http://schemas.openxmlformats.org/officeDocument/2006/relationships/hyperlink" Target="https://podminky.urs.cz/item/CS_URS_2021_02/766211100" TargetMode="External" /><Relationship Id="rId40" Type="http://schemas.openxmlformats.org/officeDocument/2006/relationships/hyperlink" Target="https://podminky.urs.cz/item/CS_URS_2021_02/766660171" TargetMode="External" /><Relationship Id="rId41" Type="http://schemas.openxmlformats.org/officeDocument/2006/relationships/hyperlink" Target="https://podminky.urs.cz/item/CS_URS_2021_02/766660181" TargetMode="External" /><Relationship Id="rId42" Type="http://schemas.openxmlformats.org/officeDocument/2006/relationships/hyperlink" Target="https://podminky.urs.cz/item/CS_URS_2021_02/766660182" TargetMode="External" /><Relationship Id="rId43" Type="http://schemas.openxmlformats.org/officeDocument/2006/relationships/hyperlink" Target="https://podminky.urs.cz/item/CS_URS_2021_02/766660183" TargetMode="External" /><Relationship Id="rId44" Type="http://schemas.openxmlformats.org/officeDocument/2006/relationships/hyperlink" Target="https://podminky.urs.cz/item/CS_URS_2021_02/766660356" TargetMode="External" /><Relationship Id="rId45" Type="http://schemas.openxmlformats.org/officeDocument/2006/relationships/hyperlink" Target="https://podminky.urs.cz/item/CS_URS_2021_02/766693315" TargetMode="External" /><Relationship Id="rId46" Type="http://schemas.openxmlformats.org/officeDocument/2006/relationships/hyperlink" Target="https://podminky.urs.cz/item/CS_URS_2021_02/766694121" TargetMode="External" /><Relationship Id="rId47" Type="http://schemas.openxmlformats.org/officeDocument/2006/relationships/hyperlink" Target="https://podminky.urs.cz/item/CS_URS_2021_02/766694123" TargetMode="External" /><Relationship Id="rId48" Type="http://schemas.openxmlformats.org/officeDocument/2006/relationships/hyperlink" Target="https://podminky.urs.cz/item/CS_URS_2021_02/766694124" TargetMode="External" /><Relationship Id="rId49" Type="http://schemas.openxmlformats.org/officeDocument/2006/relationships/hyperlink" Target="https://podminky.urs.cz/item/CS_URS_2021_02/766699211" TargetMode="External" /><Relationship Id="rId50" Type="http://schemas.openxmlformats.org/officeDocument/2006/relationships/hyperlink" Target="https://podminky.urs.cz/item/CS_URS_2021_02/998766203" TargetMode="External" /><Relationship Id="rId51" Type="http://schemas.openxmlformats.org/officeDocument/2006/relationships/hyperlink" Target="https://podminky.urs.cz/item/CS_URS_2021_02/767163221" TargetMode="External" /><Relationship Id="rId52" Type="http://schemas.openxmlformats.org/officeDocument/2006/relationships/hyperlink" Target="https://podminky.urs.cz/item/CS_URS_2021_02/767211312" TargetMode="External" /><Relationship Id="rId53" Type="http://schemas.openxmlformats.org/officeDocument/2006/relationships/hyperlink" Target="https://podminky.urs.cz/item/CS_URS_2021_02/767220510" TargetMode="External" /><Relationship Id="rId54" Type="http://schemas.openxmlformats.org/officeDocument/2006/relationships/hyperlink" Target="https://podminky.urs.cz/item/CS_URS_2021_02/767250113" TargetMode="External" /><Relationship Id="rId55" Type="http://schemas.openxmlformats.org/officeDocument/2006/relationships/hyperlink" Target="https://podminky.urs.cz/item/CS_URS_2021_02/767995113" TargetMode="External" /><Relationship Id="rId56" Type="http://schemas.openxmlformats.org/officeDocument/2006/relationships/hyperlink" Target="https://podminky.urs.cz/item/CS_URS_2021_02/767995111" TargetMode="External" /><Relationship Id="rId57" Type="http://schemas.openxmlformats.org/officeDocument/2006/relationships/hyperlink" Target="https://podminky.urs.cz/item/CS_URS_2021_02/953965132" TargetMode="External" /><Relationship Id="rId58" Type="http://schemas.openxmlformats.org/officeDocument/2006/relationships/hyperlink" Target="https://podminky.urs.cz/item/CS_URS_2021_02/998767203" TargetMode="External" /><Relationship Id="rId59" Type="http://schemas.openxmlformats.org/officeDocument/2006/relationships/hyperlink" Target="https://podminky.urs.cz/item/CS_URS_2021_02/771151022" TargetMode="External" /><Relationship Id="rId60" Type="http://schemas.openxmlformats.org/officeDocument/2006/relationships/hyperlink" Target="https://podminky.urs.cz/item/CS_URS_2021_02/771574263" TargetMode="External" /><Relationship Id="rId61" Type="http://schemas.openxmlformats.org/officeDocument/2006/relationships/hyperlink" Target="https://podminky.urs.cz/item/CS_URS_2021_02/771577111" TargetMode="External" /><Relationship Id="rId62" Type="http://schemas.openxmlformats.org/officeDocument/2006/relationships/hyperlink" Target="https://podminky.urs.cz/item/CS_URS_2021_02/998771203" TargetMode="External" /><Relationship Id="rId63" Type="http://schemas.openxmlformats.org/officeDocument/2006/relationships/hyperlink" Target="https://podminky.urs.cz/item/CS_URS_2021_02/776111111" TargetMode="External" /><Relationship Id="rId64" Type="http://schemas.openxmlformats.org/officeDocument/2006/relationships/hyperlink" Target="https://podminky.urs.cz/item/CS_URS_2021_02/776211131" TargetMode="External" /><Relationship Id="rId65" Type="http://schemas.openxmlformats.org/officeDocument/2006/relationships/hyperlink" Target="https://podminky.urs.cz/item/CS_URS_2021_02/776251311" TargetMode="External" /><Relationship Id="rId66" Type="http://schemas.openxmlformats.org/officeDocument/2006/relationships/hyperlink" Target="https://podminky.urs.cz/item/CS_URS_2021_02/776411112" TargetMode="External" /><Relationship Id="rId67" Type="http://schemas.openxmlformats.org/officeDocument/2006/relationships/hyperlink" Target="https://podminky.urs.cz/item/CS_URS_2021_02/776991141" TargetMode="External" /><Relationship Id="rId68" Type="http://schemas.openxmlformats.org/officeDocument/2006/relationships/hyperlink" Target="https://podminky.urs.cz/item/CS_URS_2021_02/998776203" TargetMode="External" /><Relationship Id="rId69" Type="http://schemas.openxmlformats.org/officeDocument/2006/relationships/hyperlink" Target="https://podminky.urs.cz/item/CS_URS_2021_02/777111123" TargetMode="External" /><Relationship Id="rId70" Type="http://schemas.openxmlformats.org/officeDocument/2006/relationships/hyperlink" Target="https://podminky.urs.cz/item/CS_URS_2021_02/777131105" TargetMode="External" /><Relationship Id="rId71" Type="http://schemas.openxmlformats.org/officeDocument/2006/relationships/hyperlink" Target="https://podminky.urs.cz/item/CS_URS_2021_02/777131211" TargetMode="External" /><Relationship Id="rId72" Type="http://schemas.openxmlformats.org/officeDocument/2006/relationships/hyperlink" Target="https://podminky.urs.cz/item/CS_URS_2021_02/777611101" TargetMode="External" /><Relationship Id="rId73" Type="http://schemas.openxmlformats.org/officeDocument/2006/relationships/hyperlink" Target="https://podminky.urs.cz/item/CS_URS_2021_02/777611201" TargetMode="External" /><Relationship Id="rId74" Type="http://schemas.openxmlformats.org/officeDocument/2006/relationships/hyperlink" Target="https://podminky.urs.cz/item/CS_URS_2021_02/998777203" TargetMode="External" /><Relationship Id="rId75" Type="http://schemas.openxmlformats.org/officeDocument/2006/relationships/hyperlink" Target="https://podminky.urs.cz/item/CS_URS_2021_02/781474114" TargetMode="External" /><Relationship Id="rId76" Type="http://schemas.openxmlformats.org/officeDocument/2006/relationships/hyperlink" Target="https://podminky.urs.cz/item/CS_URS_2021_02/781491021" TargetMode="External" /><Relationship Id="rId77" Type="http://schemas.openxmlformats.org/officeDocument/2006/relationships/hyperlink" Target="https://podminky.urs.cz/item/CS_URS_2021_02/781494111" TargetMode="External" /><Relationship Id="rId78" Type="http://schemas.openxmlformats.org/officeDocument/2006/relationships/hyperlink" Target="https://podminky.urs.cz/item/CS_URS_2021_02/781494511" TargetMode="External" /><Relationship Id="rId79" Type="http://schemas.openxmlformats.org/officeDocument/2006/relationships/hyperlink" Target="https://podminky.urs.cz/item/CS_URS_2021_02/998781203" TargetMode="External" /><Relationship Id="rId80" Type="http://schemas.openxmlformats.org/officeDocument/2006/relationships/hyperlink" Target="https://podminky.urs.cz/item/CS_URS_2021_02/784211101" TargetMode="External" /><Relationship Id="rId81" Type="http://schemas.openxmlformats.org/officeDocument/2006/relationships/hyperlink" Target="https://podminky.urs.cz/item/CS_URS_2021_02/784211105" TargetMode="External" /><Relationship Id="rId82" Type="http://schemas.openxmlformats.org/officeDocument/2006/relationships/hyperlink" Target="https://podminky.urs.cz/item/CS_URS_2021_02/784211109" TargetMode="External" /><Relationship Id="rId83" Type="http://schemas.openxmlformats.org/officeDocument/2006/relationships/hyperlink" Target="https://podminky.urs.cz/item/CS_URS_2022_01/786623021" TargetMode="External" /><Relationship Id="rId84" Type="http://schemas.openxmlformats.org/officeDocument/2006/relationships/hyperlink" Target="https://podminky.urs.cz/item/CS_URS_2021_02/998786203" TargetMode="External" /><Relationship Id="rId8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41211112" TargetMode="External" /><Relationship Id="rId2" Type="http://schemas.openxmlformats.org/officeDocument/2006/relationships/hyperlink" Target="https://podminky.urs.cz/item/CS_URS_2021_02/941211211" TargetMode="External" /><Relationship Id="rId3" Type="http://schemas.openxmlformats.org/officeDocument/2006/relationships/hyperlink" Target="https://podminky.urs.cz/item/CS_URS_2021_02/941211812" TargetMode="External" /><Relationship Id="rId4" Type="http://schemas.openxmlformats.org/officeDocument/2006/relationships/hyperlink" Target="https://podminky.urs.cz/item/CS_URS_2021_02/944611111" TargetMode="External" /><Relationship Id="rId5" Type="http://schemas.openxmlformats.org/officeDocument/2006/relationships/hyperlink" Target="https://podminky.urs.cz/item/CS_URS_2021_02/944611211" TargetMode="External" /><Relationship Id="rId6" Type="http://schemas.openxmlformats.org/officeDocument/2006/relationships/hyperlink" Target="https://podminky.urs.cz/item/CS_URS_2021_02/944611811" TargetMode="External" /><Relationship Id="rId7" Type="http://schemas.openxmlformats.org/officeDocument/2006/relationships/hyperlink" Target="https://podminky.urs.cz/item/CS_URS_2021_02/767415131" TargetMode="External" /><Relationship Id="rId8" Type="http://schemas.openxmlformats.org/officeDocument/2006/relationships/hyperlink" Target="https://podminky.urs.cz/item/CS_URS_2021_02/767415132" TargetMode="External" /><Relationship Id="rId9" Type="http://schemas.openxmlformats.org/officeDocument/2006/relationships/hyperlink" Target="https://podminky.urs.cz/item/CS_URS_2021_02/998767203" TargetMode="External" /><Relationship Id="rId1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N6042021e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OU - stavební úpravy objektu ZW - děkanát Lékařské fakulty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Ostravská univerzita, Dvořákova 138/7, Ostrava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Ing.arch.Martin Janda,Lomná 1895, Frenštát p.R.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ROUND(AS55+AS69,2)</f>
        <v>0</v>
      </c>
      <c r="AT54" s="108">
        <f>ROUND(SUM(AV54:AW54),2)</f>
        <v>0</v>
      </c>
      <c r="AU54" s="109">
        <f>ROUND(AU55+AU69,5)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ROUND(AZ55+AZ69,2)</f>
        <v>0</v>
      </c>
      <c r="BA54" s="108">
        <f>ROUND(BA55+BA69,2)</f>
        <v>0</v>
      </c>
      <c r="BB54" s="108">
        <f>ROUND(BB55+BB69,2)</f>
        <v>0</v>
      </c>
      <c r="BC54" s="108">
        <f>ROUND(BC55+BC69,2)</f>
        <v>0</v>
      </c>
      <c r="BD54" s="110">
        <f>ROUND(BD55+BD69,2)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37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ROUND(SUM(AS56:AS68),2)</f>
        <v>0</v>
      </c>
      <c r="AT55" s="122">
        <f>ROUND(SUM(AV55:AW55),2)</f>
        <v>0</v>
      </c>
      <c r="AU55" s="123">
        <f>ROUND(SUM(AU56:AU68),5)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ROUND(SUM(AZ56:AZ68),2)</f>
        <v>0</v>
      </c>
      <c r="BA55" s="122">
        <f>ROUND(SUM(BA56:BA68),2)</f>
        <v>0</v>
      </c>
      <c r="BB55" s="122">
        <f>ROUND(SUM(BB56:BB68),2)</f>
        <v>0</v>
      </c>
      <c r="BC55" s="122">
        <f>ROUND(SUM(BC56:BC68),2)</f>
        <v>0</v>
      </c>
      <c r="BD55" s="124">
        <f>ROUND(SUM(BD56:BD68),2)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Demolice objektu'!J32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'01 - Demolice objektu'!P97</f>
        <v>0</v>
      </c>
      <c r="AV56" s="132">
        <f>'01 - Demolice objektu'!J35</f>
        <v>0</v>
      </c>
      <c r="AW56" s="132">
        <f>'01 - Demolice objektu'!J36</f>
        <v>0</v>
      </c>
      <c r="AX56" s="132">
        <f>'01 - Demolice objektu'!J37</f>
        <v>0</v>
      </c>
      <c r="AY56" s="132">
        <f>'01 - Demolice objektu'!J38</f>
        <v>0</v>
      </c>
      <c r="AZ56" s="132">
        <f>'01 - Demolice objektu'!F35</f>
        <v>0</v>
      </c>
      <c r="BA56" s="132">
        <f>'01 - Demolice objektu'!F36</f>
        <v>0</v>
      </c>
      <c r="BB56" s="132">
        <f>'01 - Demolice objektu'!F37</f>
        <v>0</v>
      </c>
      <c r="BC56" s="132">
        <f>'01 - Demolice objektu'!F38</f>
        <v>0</v>
      </c>
      <c r="BD56" s="134">
        <f>'01 - Demolice objektu'!F39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4" customFormat="1" ht="16.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Založení spodní stavby'!J32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'02 - Založení spodní stavby'!P94</f>
        <v>0</v>
      </c>
      <c r="AV57" s="132">
        <f>'02 - Založení spodní stavby'!J35</f>
        <v>0</v>
      </c>
      <c r="AW57" s="132">
        <f>'02 - Založení spodní stavby'!J36</f>
        <v>0</v>
      </c>
      <c r="AX57" s="132">
        <f>'02 - Založení spodní stavby'!J37</f>
        <v>0</v>
      </c>
      <c r="AY57" s="132">
        <f>'02 - Založení spodní stavby'!J38</f>
        <v>0</v>
      </c>
      <c r="AZ57" s="132">
        <f>'02 - Založení spodní stavby'!F35</f>
        <v>0</v>
      </c>
      <c r="BA57" s="132">
        <f>'02 - Založení spodní stavby'!F36</f>
        <v>0</v>
      </c>
      <c r="BB57" s="132">
        <f>'02 - Založení spodní stavby'!F37</f>
        <v>0</v>
      </c>
      <c r="BC57" s="132">
        <f>'02 - Založení spodní stavby'!F38</f>
        <v>0</v>
      </c>
      <c r="BD57" s="134">
        <f>'02 - Založení spodní stavby'!F39</f>
        <v>0</v>
      </c>
      <c r="BE57" s="4"/>
      <c r="BT57" s="135" t="s">
        <v>82</v>
      </c>
      <c r="BV57" s="135" t="s">
        <v>75</v>
      </c>
      <c r="BW57" s="135" t="s">
        <v>90</v>
      </c>
      <c r="BX57" s="135" t="s">
        <v>81</v>
      </c>
      <c r="CL57" s="135" t="s">
        <v>19</v>
      </c>
    </row>
    <row r="58" s="4" customFormat="1" ht="16.5" customHeight="1">
      <c r="A58" s="126" t="s">
        <v>83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92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'03 - Architektonicko - st...'!J32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'03 - Architektonicko - st...'!P91</f>
        <v>0</v>
      </c>
      <c r="AV58" s="132">
        <f>'03 - Architektonicko - st...'!J35</f>
        <v>0</v>
      </c>
      <c r="AW58" s="132">
        <f>'03 - Architektonicko - st...'!J36</f>
        <v>0</v>
      </c>
      <c r="AX58" s="132">
        <f>'03 - Architektonicko - st...'!J37</f>
        <v>0</v>
      </c>
      <c r="AY58" s="132">
        <f>'03 - Architektonicko - st...'!J38</f>
        <v>0</v>
      </c>
      <c r="AZ58" s="132">
        <f>'03 - Architektonicko - st...'!F35</f>
        <v>0</v>
      </c>
      <c r="BA58" s="132">
        <f>'03 - Architektonicko - st...'!F36</f>
        <v>0</v>
      </c>
      <c r="BB58" s="132">
        <f>'03 - Architektonicko - st...'!F37</f>
        <v>0</v>
      </c>
      <c r="BC58" s="132">
        <f>'03 - Architektonicko - st...'!F38</f>
        <v>0</v>
      </c>
      <c r="BD58" s="134">
        <f>'03 - Architektonicko - st...'!F39</f>
        <v>0</v>
      </c>
      <c r="BE58" s="4"/>
      <c r="BT58" s="135" t="s">
        <v>82</v>
      </c>
      <c r="BV58" s="135" t="s">
        <v>75</v>
      </c>
      <c r="BW58" s="135" t="s">
        <v>93</v>
      </c>
      <c r="BX58" s="135" t="s">
        <v>81</v>
      </c>
      <c r="CL58" s="135" t="s">
        <v>19</v>
      </c>
    </row>
    <row r="59" s="4" customFormat="1" ht="16.5" customHeight="1">
      <c r="A59" s="126" t="s">
        <v>83</v>
      </c>
      <c r="B59" s="65"/>
      <c r="C59" s="127"/>
      <c r="D59" s="127"/>
      <c r="E59" s="128" t="s">
        <v>94</v>
      </c>
      <c r="F59" s="128"/>
      <c r="G59" s="128"/>
      <c r="H59" s="128"/>
      <c r="I59" s="128"/>
      <c r="J59" s="127"/>
      <c r="K59" s="128" t="s">
        <v>95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'04 - Architektonicko - st...'!J32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'04 - Architektonicko - st...'!P100</f>
        <v>0</v>
      </c>
      <c r="AV59" s="132">
        <f>'04 - Architektonicko - st...'!J35</f>
        <v>0</v>
      </c>
      <c r="AW59" s="132">
        <f>'04 - Architektonicko - st...'!J36</f>
        <v>0</v>
      </c>
      <c r="AX59" s="132">
        <f>'04 - Architektonicko - st...'!J37</f>
        <v>0</v>
      </c>
      <c r="AY59" s="132">
        <f>'04 - Architektonicko - st...'!J38</f>
        <v>0</v>
      </c>
      <c r="AZ59" s="132">
        <f>'04 - Architektonicko - st...'!F35</f>
        <v>0</v>
      </c>
      <c r="BA59" s="132">
        <f>'04 - Architektonicko - st...'!F36</f>
        <v>0</v>
      </c>
      <c r="BB59" s="132">
        <f>'04 - Architektonicko - st...'!F37</f>
        <v>0</v>
      </c>
      <c r="BC59" s="132">
        <f>'04 - Architektonicko - st...'!F38</f>
        <v>0</v>
      </c>
      <c r="BD59" s="134">
        <f>'04 - Architektonicko - st...'!F39</f>
        <v>0</v>
      </c>
      <c r="BE59" s="4"/>
      <c r="BT59" s="135" t="s">
        <v>82</v>
      </c>
      <c r="BV59" s="135" t="s">
        <v>75</v>
      </c>
      <c r="BW59" s="135" t="s">
        <v>96</v>
      </c>
      <c r="BX59" s="135" t="s">
        <v>81</v>
      </c>
      <c r="CL59" s="135" t="s">
        <v>19</v>
      </c>
    </row>
    <row r="60" s="4" customFormat="1" ht="16.5" customHeight="1">
      <c r="A60" s="126" t="s">
        <v>83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'05 - Architektonicko - st...'!J32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'05 - Architektonicko - st...'!P106</f>
        <v>0</v>
      </c>
      <c r="AV60" s="132">
        <f>'05 - Architektonicko - st...'!J35</f>
        <v>0</v>
      </c>
      <c r="AW60" s="132">
        <f>'05 - Architektonicko - st...'!J36</f>
        <v>0</v>
      </c>
      <c r="AX60" s="132">
        <f>'05 - Architektonicko - st...'!J37</f>
        <v>0</v>
      </c>
      <c r="AY60" s="132">
        <f>'05 - Architektonicko - st...'!J38</f>
        <v>0</v>
      </c>
      <c r="AZ60" s="132">
        <f>'05 - Architektonicko - st...'!F35</f>
        <v>0</v>
      </c>
      <c r="BA60" s="132">
        <f>'05 - Architektonicko - st...'!F36</f>
        <v>0</v>
      </c>
      <c r="BB60" s="132">
        <f>'05 - Architektonicko - st...'!F37</f>
        <v>0</v>
      </c>
      <c r="BC60" s="132">
        <f>'05 - Architektonicko - st...'!F38</f>
        <v>0</v>
      </c>
      <c r="BD60" s="134">
        <f>'05 - Architektonicko - st...'!F39</f>
        <v>0</v>
      </c>
      <c r="BE60" s="4"/>
      <c r="BT60" s="135" t="s">
        <v>82</v>
      </c>
      <c r="BV60" s="135" t="s">
        <v>75</v>
      </c>
      <c r="BW60" s="135" t="s">
        <v>99</v>
      </c>
      <c r="BX60" s="135" t="s">
        <v>81</v>
      </c>
      <c r="CL60" s="135" t="s">
        <v>19</v>
      </c>
    </row>
    <row r="61" s="4" customFormat="1" ht="16.5" customHeight="1">
      <c r="A61" s="126" t="s">
        <v>83</v>
      </c>
      <c r="B61" s="65"/>
      <c r="C61" s="127"/>
      <c r="D61" s="127"/>
      <c r="E61" s="128" t="s">
        <v>100</v>
      </c>
      <c r="F61" s="128"/>
      <c r="G61" s="128"/>
      <c r="H61" s="128"/>
      <c r="I61" s="128"/>
      <c r="J61" s="127"/>
      <c r="K61" s="128" t="s">
        <v>101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'06 - Architektonicko - st...'!J32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86</v>
      </c>
      <c r="AR61" s="67"/>
      <c r="AS61" s="131">
        <v>0</v>
      </c>
      <c r="AT61" s="132">
        <f>ROUND(SUM(AV61:AW61),2)</f>
        <v>0</v>
      </c>
      <c r="AU61" s="133">
        <f>'06 - Architektonicko - st...'!P109</f>
        <v>0</v>
      </c>
      <c r="AV61" s="132">
        <f>'06 - Architektonicko - st...'!J35</f>
        <v>0</v>
      </c>
      <c r="AW61" s="132">
        <f>'06 - Architektonicko - st...'!J36</f>
        <v>0</v>
      </c>
      <c r="AX61" s="132">
        <f>'06 - Architektonicko - st...'!J37</f>
        <v>0</v>
      </c>
      <c r="AY61" s="132">
        <f>'06 - Architektonicko - st...'!J38</f>
        <v>0</v>
      </c>
      <c r="AZ61" s="132">
        <f>'06 - Architektonicko - st...'!F35</f>
        <v>0</v>
      </c>
      <c r="BA61" s="132">
        <f>'06 - Architektonicko - st...'!F36</f>
        <v>0</v>
      </c>
      <c r="BB61" s="132">
        <f>'06 - Architektonicko - st...'!F37</f>
        <v>0</v>
      </c>
      <c r="BC61" s="132">
        <f>'06 - Architektonicko - st...'!F38</f>
        <v>0</v>
      </c>
      <c r="BD61" s="134">
        <f>'06 - Architektonicko - st...'!F39</f>
        <v>0</v>
      </c>
      <c r="BE61" s="4"/>
      <c r="BT61" s="135" t="s">
        <v>82</v>
      </c>
      <c r="BV61" s="135" t="s">
        <v>75</v>
      </c>
      <c r="BW61" s="135" t="s">
        <v>102</v>
      </c>
      <c r="BX61" s="135" t="s">
        <v>81</v>
      </c>
      <c r="CL61" s="135" t="s">
        <v>19</v>
      </c>
    </row>
    <row r="62" s="4" customFormat="1" ht="16.5" customHeight="1">
      <c r="A62" s="126" t="s">
        <v>83</v>
      </c>
      <c r="B62" s="65"/>
      <c r="C62" s="127"/>
      <c r="D62" s="127"/>
      <c r="E62" s="128" t="s">
        <v>103</v>
      </c>
      <c r="F62" s="128"/>
      <c r="G62" s="128"/>
      <c r="H62" s="128"/>
      <c r="I62" s="128"/>
      <c r="J62" s="127"/>
      <c r="K62" s="128" t="s">
        <v>104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'07 - Architektonicko - st...'!J32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86</v>
      </c>
      <c r="AR62" s="67"/>
      <c r="AS62" s="131">
        <v>0</v>
      </c>
      <c r="AT62" s="132">
        <f>ROUND(SUM(AV62:AW62),2)</f>
        <v>0</v>
      </c>
      <c r="AU62" s="133">
        <f>'07 - Architektonicko - st...'!P98</f>
        <v>0</v>
      </c>
      <c r="AV62" s="132">
        <f>'07 - Architektonicko - st...'!J35</f>
        <v>0</v>
      </c>
      <c r="AW62" s="132">
        <f>'07 - Architektonicko - st...'!J36</f>
        <v>0</v>
      </c>
      <c r="AX62" s="132">
        <f>'07 - Architektonicko - st...'!J37</f>
        <v>0</v>
      </c>
      <c r="AY62" s="132">
        <f>'07 - Architektonicko - st...'!J38</f>
        <v>0</v>
      </c>
      <c r="AZ62" s="132">
        <f>'07 - Architektonicko - st...'!F35</f>
        <v>0</v>
      </c>
      <c r="BA62" s="132">
        <f>'07 - Architektonicko - st...'!F36</f>
        <v>0</v>
      </c>
      <c r="BB62" s="132">
        <f>'07 - Architektonicko - st...'!F37</f>
        <v>0</v>
      </c>
      <c r="BC62" s="132">
        <f>'07 - Architektonicko - st...'!F38</f>
        <v>0</v>
      </c>
      <c r="BD62" s="134">
        <f>'07 - Architektonicko - st...'!F39</f>
        <v>0</v>
      </c>
      <c r="BE62" s="4"/>
      <c r="BT62" s="135" t="s">
        <v>82</v>
      </c>
      <c r="BV62" s="135" t="s">
        <v>75</v>
      </c>
      <c r="BW62" s="135" t="s">
        <v>105</v>
      </c>
      <c r="BX62" s="135" t="s">
        <v>81</v>
      </c>
      <c r="CL62" s="135" t="s">
        <v>19</v>
      </c>
    </row>
    <row r="63" s="4" customFormat="1" ht="16.5" customHeight="1">
      <c r="A63" s="126" t="s">
        <v>83</v>
      </c>
      <c r="B63" s="65"/>
      <c r="C63" s="127"/>
      <c r="D63" s="127"/>
      <c r="E63" s="128" t="s">
        <v>106</v>
      </c>
      <c r="F63" s="128"/>
      <c r="G63" s="128"/>
      <c r="H63" s="128"/>
      <c r="I63" s="128"/>
      <c r="J63" s="127"/>
      <c r="K63" s="128" t="s">
        <v>107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'08 - Architektonicko - st...'!J32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86</v>
      </c>
      <c r="AR63" s="67"/>
      <c r="AS63" s="131">
        <v>0</v>
      </c>
      <c r="AT63" s="132">
        <f>ROUND(SUM(AV63:AW63),2)</f>
        <v>0</v>
      </c>
      <c r="AU63" s="133">
        <f>'08 - Architektonicko - st...'!P96</f>
        <v>0</v>
      </c>
      <c r="AV63" s="132">
        <f>'08 - Architektonicko - st...'!J35</f>
        <v>0</v>
      </c>
      <c r="AW63" s="132">
        <f>'08 - Architektonicko - st...'!J36</f>
        <v>0</v>
      </c>
      <c r="AX63" s="132">
        <f>'08 - Architektonicko - st...'!J37</f>
        <v>0</v>
      </c>
      <c r="AY63" s="132">
        <f>'08 - Architektonicko - st...'!J38</f>
        <v>0</v>
      </c>
      <c r="AZ63" s="132">
        <f>'08 - Architektonicko - st...'!F35</f>
        <v>0</v>
      </c>
      <c r="BA63" s="132">
        <f>'08 - Architektonicko - st...'!F36</f>
        <v>0</v>
      </c>
      <c r="BB63" s="132">
        <f>'08 - Architektonicko - st...'!F37</f>
        <v>0</v>
      </c>
      <c r="BC63" s="132">
        <f>'08 - Architektonicko - st...'!F38</f>
        <v>0</v>
      </c>
      <c r="BD63" s="134">
        <f>'08 - Architektonicko - st...'!F39</f>
        <v>0</v>
      </c>
      <c r="BE63" s="4"/>
      <c r="BT63" s="135" t="s">
        <v>82</v>
      </c>
      <c r="BV63" s="135" t="s">
        <v>75</v>
      </c>
      <c r="BW63" s="135" t="s">
        <v>108</v>
      </c>
      <c r="BX63" s="135" t="s">
        <v>81</v>
      </c>
      <c r="CL63" s="135" t="s">
        <v>19</v>
      </c>
    </row>
    <row r="64" s="4" customFormat="1" ht="16.5" customHeight="1">
      <c r="A64" s="126" t="s">
        <v>83</v>
      </c>
      <c r="B64" s="65"/>
      <c r="C64" s="127"/>
      <c r="D64" s="127"/>
      <c r="E64" s="128" t="s">
        <v>109</v>
      </c>
      <c r="F64" s="128"/>
      <c r="G64" s="128"/>
      <c r="H64" s="128"/>
      <c r="I64" s="128"/>
      <c r="J64" s="127"/>
      <c r="K64" s="128" t="s">
        <v>110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'09 - Architektonicko - st...'!J32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86</v>
      </c>
      <c r="AR64" s="67"/>
      <c r="AS64" s="131">
        <v>0</v>
      </c>
      <c r="AT64" s="132">
        <f>ROUND(SUM(AV64:AW64),2)</f>
        <v>0</v>
      </c>
      <c r="AU64" s="133">
        <f>'09 - Architektonicko - st...'!P96</f>
        <v>0</v>
      </c>
      <c r="AV64" s="132">
        <f>'09 - Architektonicko - st...'!J35</f>
        <v>0</v>
      </c>
      <c r="AW64" s="132">
        <f>'09 - Architektonicko - st...'!J36</f>
        <v>0</v>
      </c>
      <c r="AX64" s="132">
        <f>'09 - Architektonicko - st...'!J37</f>
        <v>0</v>
      </c>
      <c r="AY64" s="132">
        <f>'09 - Architektonicko - st...'!J38</f>
        <v>0</v>
      </c>
      <c r="AZ64" s="132">
        <f>'09 - Architektonicko - st...'!F35</f>
        <v>0</v>
      </c>
      <c r="BA64" s="132">
        <f>'09 - Architektonicko - st...'!F36</f>
        <v>0</v>
      </c>
      <c r="BB64" s="132">
        <f>'09 - Architektonicko - st...'!F37</f>
        <v>0</v>
      </c>
      <c r="BC64" s="132">
        <f>'09 - Architektonicko - st...'!F38</f>
        <v>0</v>
      </c>
      <c r="BD64" s="134">
        <f>'09 - Architektonicko - st...'!F39</f>
        <v>0</v>
      </c>
      <c r="BE64" s="4"/>
      <c r="BT64" s="135" t="s">
        <v>82</v>
      </c>
      <c r="BV64" s="135" t="s">
        <v>75</v>
      </c>
      <c r="BW64" s="135" t="s">
        <v>111</v>
      </c>
      <c r="BX64" s="135" t="s">
        <v>81</v>
      </c>
      <c r="CL64" s="135" t="s">
        <v>19</v>
      </c>
    </row>
    <row r="65" s="4" customFormat="1" ht="16.5" customHeight="1">
      <c r="A65" s="126" t="s">
        <v>83</v>
      </c>
      <c r="B65" s="65"/>
      <c r="C65" s="127"/>
      <c r="D65" s="127"/>
      <c r="E65" s="128" t="s">
        <v>112</v>
      </c>
      <c r="F65" s="128"/>
      <c r="G65" s="128"/>
      <c r="H65" s="128"/>
      <c r="I65" s="128"/>
      <c r="J65" s="127"/>
      <c r="K65" s="128" t="s">
        <v>113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'011 - Vytápění'!J32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86</v>
      </c>
      <c r="AR65" s="67"/>
      <c r="AS65" s="131">
        <v>0</v>
      </c>
      <c r="AT65" s="132">
        <f>ROUND(SUM(AV65:AW65),2)</f>
        <v>0</v>
      </c>
      <c r="AU65" s="133">
        <f>'011 - Vytápění'!P92</f>
        <v>0</v>
      </c>
      <c r="AV65" s="132">
        <f>'011 - Vytápění'!J35</f>
        <v>0</v>
      </c>
      <c r="AW65" s="132">
        <f>'011 - Vytápění'!J36</f>
        <v>0</v>
      </c>
      <c r="AX65" s="132">
        <f>'011 - Vytápění'!J37</f>
        <v>0</v>
      </c>
      <c r="AY65" s="132">
        <f>'011 - Vytápění'!J38</f>
        <v>0</v>
      </c>
      <c r="AZ65" s="132">
        <f>'011 - Vytápění'!F35</f>
        <v>0</v>
      </c>
      <c r="BA65" s="132">
        <f>'011 - Vytápění'!F36</f>
        <v>0</v>
      </c>
      <c r="BB65" s="132">
        <f>'011 - Vytápění'!F37</f>
        <v>0</v>
      </c>
      <c r="BC65" s="132">
        <f>'011 - Vytápění'!F38</f>
        <v>0</v>
      </c>
      <c r="BD65" s="134">
        <f>'011 - Vytápění'!F39</f>
        <v>0</v>
      </c>
      <c r="BE65" s="4"/>
      <c r="BT65" s="135" t="s">
        <v>82</v>
      </c>
      <c r="BV65" s="135" t="s">
        <v>75</v>
      </c>
      <c r="BW65" s="135" t="s">
        <v>114</v>
      </c>
      <c r="BX65" s="135" t="s">
        <v>81</v>
      </c>
      <c r="CL65" s="135" t="s">
        <v>19</v>
      </c>
    </row>
    <row r="66" s="4" customFormat="1" ht="16.5" customHeight="1">
      <c r="A66" s="126" t="s">
        <v>83</v>
      </c>
      <c r="B66" s="65"/>
      <c r="C66" s="127"/>
      <c r="D66" s="127"/>
      <c r="E66" s="128" t="s">
        <v>115</v>
      </c>
      <c r="F66" s="128"/>
      <c r="G66" s="128"/>
      <c r="H66" s="128"/>
      <c r="I66" s="128"/>
      <c r="J66" s="127"/>
      <c r="K66" s="128" t="s">
        <v>116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'012 - Zdravotechnika'!J32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86</v>
      </c>
      <c r="AR66" s="67"/>
      <c r="AS66" s="131">
        <v>0</v>
      </c>
      <c r="AT66" s="132">
        <f>ROUND(SUM(AV66:AW66),2)</f>
        <v>0</v>
      </c>
      <c r="AU66" s="133">
        <f>'012 - Zdravotechnika'!P90</f>
        <v>0</v>
      </c>
      <c r="AV66" s="132">
        <f>'012 - Zdravotechnika'!J35</f>
        <v>0</v>
      </c>
      <c r="AW66" s="132">
        <f>'012 - Zdravotechnika'!J36</f>
        <v>0</v>
      </c>
      <c r="AX66" s="132">
        <f>'012 - Zdravotechnika'!J37</f>
        <v>0</v>
      </c>
      <c r="AY66" s="132">
        <f>'012 - Zdravotechnika'!J38</f>
        <v>0</v>
      </c>
      <c r="AZ66" s="132">
        <f>'012 - Zdravotechnika'!F35</f>
        <v>0</v>
      </c>
      <c r="BA66" s="132">
        <f>'012 - Zdravotechnika'!F36</f>
        <v>0</v>
      </c>
      <c r="BB66" s="132">
        <f>'012 - Zdravotechnika'!F37</f>
        <v>0</v>
      </c>
      <c r="BC66" s="132">
        <f>'012 - Zdravotechnika'!F38</f>
        <v>0</v>
      </c>
      <c r="BD66" s="134">
        <f>'012 - Zdravotechnika'!F39</f>
        <v>0</v>
      </c>
      <c r="BE66" s="4"/>
      <c r="BT66" s="135" t="s">
        <v>82</v>
      </c>
      <c r="BV66" s="135" t="s">
        <v>75</v>
      </c>
      <c r="BW66" s="135" t="s">
        <v>117</v>
      </c>
      <c r="BX66" s="135" t="s">
        <v>81</v>
      </c>
      <c r="CL66" s="135" t="s">
        <v>19</v>
      </c>
    </row>
    <row r="67" s="4" customFormat="1" ht="16.5" customHeight="1">
      <c r="A67" s="126" t="s">
        <v>83</v>
      </c>
      <c r="B67" s="65"/>
      <c r="C67" s="127"/>
      <c r="D67" s="127"/>
      <c r="E67" s="128" t="s">
        <v>118</v>
      </c>
      <c r="F67" s="128"/>
      <c r="G67" s="128"/>
      <c r="H67" s="128"/>
      <c r="I67" s="128"/>
      <c r="J67" s="127"/>
      <c r="K67" s="128" t="s">
        <v>119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'013 - Elektroinstalace'!J32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86</v>
      </c>
      <c r="AR67" s="67"/>
      <c r="AS67" s="131">
        <v>0</v>
      </c>
      <c r="AT67" s="132">
        <f>ROUND(SUM(AV67:AW67),2)</f>
        <v>0</v>
      </c>
      <c r="AU67" s="133">
        <f>'013 - Elektroinstalace'!P108</f>
        <v>0</v>
      </c>
      <c r="AV67" s="132">
        <f>'013 - Elektroinstalace'!J35</f>
        <v>0</v>
      </c>
      <c r="AW67" s="132">
        <f>'013 - Elektroinstalace'!J36</f>
        <v>0</v>
      </c>
      <c r="AX67" s="132">
        <f>'013 - Elektroinstalace'!J37</f>
        <v>0</v>
      </c>
      <c r="AY67" s="132">
        <f>'013 - Elektroinstalace'!J38</f>
        <v>0</v>
      </c>
      <c r="AZ67" s="132">
        <f>'013 - Elektroinstalace'!F35</f>
        <v>0</v>
      </c>
      <c r="BA67" s="132">
        <f>'013 - Elektroinstalace'!F36</f>
        <v>0</v>
      </c>
      <c r="BB67" s="132">
        <f>'013 - Elektroinstalace'!F37</f>
        <v>0</v>
      </c>
      <c r="BC67" s="132">
        <f>'013 - Elektroinstalace'!F38</f>
        <v>0</v>
      </c>
      <c r="BD67" s="134">
        <f>'013 - Elektroinstalace'!F39</f>
        <v>0</v>
      </c>
      <c r="BE67" s="4"/>
      <c r="BT67" s="135" t="s">
        <v>82</v>
      </c>
      <c r="BV67" s="135" t="s">
        <v>75</v>
      </c>
      <c r="BW67" s="135" t="s">
        <v>120</v>
      </c>
      <c r="BX67" s="135" t="s">
        <v>81</v>
      </c>
      <c r="CL67" s="135" t="s">
        <v>19</v>
      </c>
    </row>
    <row r="68" s="4" customFormat="1" ht="16.5" customHeight="1">
      <c r="A68" s="126" t="s">
        <v>83</v>
      </c>
      <c r="B68" s="65"/>
      <c r="C68" s="127"/>
      <c r="D68" s="127"/>
      <c r="E68" s="128" t="s">
        <v>121</v>
      </c>
      <c r="F68" s="128"/>
      <c r="G68" s="128"/>
      <c r="H68" s="128"/>
      <c r="I68" s="128"/>
      <c r="J68" s="127"/>
      <c r="K68" s="128" t="s">
        <v>122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'014 - Vzduchotechnika'!J32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86</v>
      </c>
      <c r="AR68" s="67"/>
      <c r="AS68" s="131">
        <v>0</v>
      </c>
      <c r="AT68" s="132">
        <f>ROUND(SUM(AV68:AW68),2)</f>
        <v>0</v>
      </c>
      <c r="AU68" s="133">
        <f>'014 - Vzduchotechnika'!P93</f>
        <v>0</v>
      </c>
      <c r="AV68" s="132">
        <f>'014 - Vzduchotechnika'!J35</f>
        <v>0</v>
      </c>
      <c r="AW68" s="132">
        <f>'014 - Vzduchotechnika'!J36</f>
        <v>0</v>
      </c>
      <c r="AX68" s="132">
        <f>'014 - Vzduchotechnika'!J37</f>
        <v>0</v>
      </c>
      <c r="AY68" s="132">
        <f>'014 - Vzduchotechnika'!J38</f>
        <v>0</v>
      </c>
      <c r="AZ68" s="132">
        <f>'014 - Vzduchotechnika'!F35</f>
        <v>0</v>
      </c>
      <c r="BA68" s="132">
        <f>'014 - Vzduchotechnika'!F36</f>
        <v>0</v>
      </c>
      <c r="BB68" s="132">
        <f>'014 - Vzduchotechnika'!F37</f>
        <v>0</v>
      </c>
      <c r="BC68" s="132">
        <f>'014 - Vzduchotechnika'!F38</f>
        <v>0</v>
      </c>
      <c r="BD68" s="134">
        <f>'014 - Vzduchotechnika'!F39</f>
        <v>0</v>
      </c>
      <c r="BE68" s="4"/>
      <c r="BT68" s="135" t="s">
        <v>82</v>
      </c>
      <c r="BV68" s="135" t="s">
        <v>75</v>
      </c>
      <c r="BW68" s="135" t="s">
        <v>123</v>
      </c>
      <c r="BX68" s="135" t="s">
        <v>81</v>
      </c>
      <c r="CL68" s="135" t="s">
        <v>19</v>
      </c>
    </row>
    <row r="69" s="7" customFormat="1" ht="24.75" customHeight="1">
      <c r="A69" s="7"/>
      <c r="B69" s="113"/>
      <c r="C69" s="114"/>
      <c r="D69" s="115" t="s">
        <v>124</v>
      </c>
      <c r="E69" s="115"/>
      <c r="F69" s="115"/>
      <c r="G69" s="115"/>
      <c r="H69" s="115"/>
      <c r="I69" s="116"/>
      <c r="J69" s="115" t="s">
        <v>125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ROUND(AG70+AG78,2)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79</v>
      </c>
      <c r="AR69" s="120"/>
      <c r="AS69" s="121">
        <f>ROUND(AS70+AS78,2)</f>
        <v>0</v>
      </c>
      <c r="AT69" s="122">
        <f>ROUND(SUM(AV69:AW69),2)</f>
        <v>0</v>
      </c>
      <c r="AU69" s="123">
        <f>ROUND(AU70+AU78,5)</f>
        <v>0</v>
      </c>
      <c r="AV69" s="122">
        <f>ROUND(AZ69*L29,2)</f>
        <v>0</v>
      </c>
      <c r="AW69" s="122">
        <f>ROUND(BA69*L30,2)</f>
        <v>0</v>
      </c>
      <c r="AX69" s="122">
        <f>ROUND(BB69*L29,2)</f>
        <v>0</v>
      </c>
      <c r="AY69" s="122">
        <f>ROUND(BC69*L30,2)</f>
        <v>0</v>
      </c>
      <c r="AZ69" s="122">
        <f>ROUND(AZ70+AZ78,2)</f>
        <v>0</v>
      </c>
      <c r="BA69" s="122">
        <f>ROUND(BA70+BA78,2)</f>
        <v>0</v>
      </c>
      <c r="BB69" s="122">
        <f>ROUND(BB70+BB78,2)</f>
        <v>0</v>
      </c>
      <c r="BC69" s="122">
        <f>ROUND(BC70+BC78,2)</f>
        <v>0</v>
      </c>
      <c r="BD69" s="124">
        <f>ROUND(BD70+BD78,2)</f>
        <v>0</v>
      </c>
      <c r="BE69" s="7"/>
      <c r="BS69" s="125" t="s">
        <v>72</v>
      </c>
      <c r="BT69" s="125" t="s">
        <v>80</v>
      </c>
      <c r="BU69" s="125" t="s">
        <v>74</v>
      </c>
      <c r="BV69" s="125" t="s">
        <v>75</v>
      </c>
      <c r="BW69" s="125" t="s">
        <v>126</v>
      </c>
      <c r="BX69" s="125" t="s">
        <v>5</v>
      </c>
      <c r="CL69" s="125" t="s">
        <v>19</v>
      </c>
      <c r="CM69" s="125" t="s">
        <v>82</v>
      </c>
    </row>
    <row r="70" s="4" customFormat="1" ht="16.5" customHeight="1">
      <c r="A70" s="4"/>
      <c r="B70" s="65"/>
      <c r="C70" s="127"/>
      <c r="D70" s="127"/>
      <c r="E70" s="128" t="s">
        <v>127</v>
      </c>
      <c r="F70" s="128"/>
      <c r="G70" s="128"/>
      <c r="H70" s="128"/>
      <c r="I70" s="128"/>
      <c r="J70" s="127"/>
      <c r="K70" s="128" t="s">
        <v>92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36">
        <f>ROUND(AG71+AG72+AG76+AG77,2)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86</v>
      </c>
      <c r="AR70" s="67"/>
      <c r="AS70" s="131">
        <f>ROUND(AS71+AS72+AS76+AS77,2)</f>
        <v>0</v>
      </c>
      <c r="AT70" s="132">
        <f>ROUND(SUM(AV70:AW70),2)</f>
        <v>0</v>
      </c>
      <c r="AU70" s="133">
        <f>ROUND(AU71+AU72+AU76+AU77,5)</f>
        <v>0</v>
      </c>
      <c r="AV70" s="132">
        <f>ROUND(AZ70*L29,2)</f>
        <v>0</v>
      </c>
      <c r="AW70" s="132">
        <f>ROUND(BA70*L30,2)</f>
        <v>0</v>
      </c>
      <c r="AX70" s="132">
        <f>ROUND(BB70*L29,2)</f>
        <v>0</v>
      </c>
      <c r="AY70" s="132">
        <f>ROUND(BC70*L30,2)</f>
        <v>0</v>
      </c>
      <c r="AZ70" s="132">
        <f>ROUND(AZ71+AZ72+AZ76+AZ77,2)</f>
        <v>0</v>
      </c>
      <c r="BA70" s="132">
        <f>ROUND(BA71+BA72+BA76+BA77,2)</f>
        <v>0</v>
      </c>
      <c r="BB70" s="132">
        <f>ROUND(BB71+BB72+BB76+BB77,2)</f>
        <v>0</v>
      </c>
      <c r="BC70" s="132">
        <f>ROUND(BC71+BC72+BC76+BC77,2)</f>
        <v>0</v>
      </c>
      <c r="BD70" s="134">
        <f>ROUND(BD71+BD72+BD76+BD77,2)</f>
        <v>0</v>
      </c>
      <c r="BE70" s="4"/>
      <c r="BS70" s="135" t="s">
        <v>72</v>
      </c>
      <c r="BT70" s="135" t="s">
        <v>82</v>
      </c>
      <c r="BV70" s="135" t="s">
        <v>75</v>
      </c>
      <c r="BW70" s="135" t="s">
        <v>128</v>
      </c>
      <c r="BX70" s="135" t="s">
        <v>126</v>
      </c>
      <c r="CL70" s="135" t="s">
        <v>19</v>
      </c>
    </row>
    <row r="71" s="4" customFormat="1" ht="16.5" customHeight="1">
      <c r="A71" s="126" t="s">
        <v>83</v>
      </c>
      <c r="B71" s="65"/>
      <c r="C71" s="127"/>
      <c r="D71" s="127"/>
      <c r="E71" s="127"/>
      <c r="F71" s="128" t="s">
        <v>127</v>
      </c>
      <c r="G71" s="128"/>
      <c r="H71" s="128"/>
      <c r="I71" s="128"/>
      <c r="J71" s="128"/>
      <c r="K71" s="127"/>
      <c r="L71" s="128" t="s">
        <v>92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'021 - Architektonicko - s...'!J32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86</v>
      </c>
      <c r="AR71" s="67"/>
      <c r="AS71" s="131">
        <v>0</v>
      </c>
      <c r="AT71" s="132">
        <f>ROUND(SUM(AV71:AW71),2)</f>
        <v>0</v>
      </c>
      <c r="AU71" s="133">
        <f>'021 - Architektonicko - s...'!P106</f>
        <v>0</v>
      </c>
      <c r="AV71" s="132">
        <f>'021 - Architektonicko - s...'!J35</f>
        <v>0</v>
      </c>
      <c r="AW71" s="132">
        <f>'021 - Architektonicko - s...'!J36</f>
        <v>0</v>
      </c>
      <c r="AX71" s="132">
        <f>'021 - Architektonicko - s...'!J37</f>
        <v>0</v>
      </c>
      <c r="AY71" s="132">
        <f>'021 - Architektonicko - s...'!J38</f>
        <v>0</v>
      </c>
      <c r="AZ71" s="132">
        <f>'021 - Architektonicko - s...'!F35</f>
        <v>0</v>
      </c>
      <c r="BA71" s="132">
        <f>'021 - Architektonicko - s...'!F36</f>
        <v>0</v>
      </c>
      <c r="BB71" s="132">
        <f>'021 - Architektonicko - s...'!F37</f>
        <v>0</v>
      </c>
      <c r="BC71" s="132">
        <f>'021 - Architektonicko - s...'!F38</f>
        <v>0</v>
      </c>
      <c r="BD71" s="134">
        <f>'021 - Architektonicko - s...'!F39</f>
        <v>0</v>
      </c>
      <c r="BE71" s="4"/>
      <c r="BT71" s="135" t="s">
        <v>129</v>
      </c>
      <c r="BU71" s="135" t="s">
        <v>130</v>
      </c>
      <c r="BV71" s="135" t="s">
        <v>75</v>
      </c>
      <c r="BW71" s="135" t="s">
        <v>128</v>
      </c>
      <c r="BX71" s="135" t="s">
        <v>126</v>
      </c>
      <c r="CL71" s="135" t="s">
        <v>19</v>
      </c>
    </row>
    <row r="72" s="4" customFormat="1" ht="16.5" customHeight="1">
      <c r="A72" s="4"/>
      <c r="B72" s="65"/>
      <c r="C72" s="127"/>
      <c r="D72" s="127"/>
      <c r="E72" s="127"/>
      <c r="F72" s="128" t="s">
        <v>131</v>
      </c>
      <c r="G72" s="128"/>
      <c r="H72" s="128"/>
      <c r="I72" s="128"/>
      <c r="J72" s="128"/>
      <c r="K72" s="127"/>
      <c r="L72" s="128" t="s">
        <v>132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36">
        <f>ROUND(SUM(AG73:AG75),2)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86</v>
      </c>
      <c r="AR72" s="67"/>
      <c r="AS72" s="131">
        <f>ROUND(SUM(AS73:AS75),2)</f>
        <v>0</v>
      </c>
      <c r="AT72" s="132">
        <f>ROUND(SUM(AV72:AW72),2)</f>
        <v>0</v>
      </c>
      <c r="AU72" s="133">
        <f>ROUND(SUM(AU73:AU75),5)</f>
        <v>0</v>
      </c>
      <c r="AV72" s="132">
        <f>ROUND(AZ72*L29,2)</f>
        <v>0</v>
      </c>
      <c r="AW72" s="132">
        <f>ROUND(BA72*L30,2)</f>
        <v>0</v>
      </c>
      <c r="AX72" s="132">
        <f>ROUND(BB72*L29,2)</f>
        <v>0</v>
      </c>
      <c r="AY72" s="132">
        <f>ROUND(BC72*L30,2)</f>
        <v>0</v>
      </c>
      <c r="AZ72" s="132">
        <f>ROUND(SUM(AZ73:AZ75),2)</f>
        <v>0</v>
      </c>
      <c r="BA72" s="132">
        <f>ROUND(SUM(BA73:BA75),2)</f>
        <v>0</v>
      </c>
      <c r="BB72" s="132">
        <f>ROUND(SUM(BB73:BB75),2)</f>
        <v>0</v>
      </c>
      <c r="BC72" s="132">
        <f>ROUND(SUM(BC73:BC75),2)</f>
        <v>0</v>
      </c>
      <c r="BD72" s="134">
        <f>ROUND(SUM(BD73:BD75),2)</f>
        <v>0</v>
      </c>
      <c r="BE72" s="4"/>
      <c r="BS72" s="135" t="s">
        <v>72</v>
      </c>
      <c r="BT72" s="135" t="s">
        <v>129</v>
      </c>
      <c r="BU72" s="135" t="s">
        <v>74</v>
      </c>
      <c r="BV72" s="135" t="s">
        <v>75</v>
      </c>
      <c r="BW72" s="135" t="s">
        <v>133</v>
      </c>
      <c r="BX72" s="135" t="s">
        <v>128</v>
      </c>
      <c r="CL72" s="135" t="s">
        <v>19</v>
      </c>
    </row>
    <row r="73" s="4" customFormat="1" ht="16.5" customHeight="1">
      <c r="A73" s="126" t="s">
        <v>83</v>
      </c>
      <c r="B73" s="65"/>
      <c r="C73" s="127"/>
      <c r="D73" s="127"/>
      <c r="E73" s="127"/>
      <c r="F73" s="127"/>
      <c r="G73" s="128" t="s">
        <v>134</v>
      </c>
      <c r="H73" s="128"/>
      <c r="I73" s="128"/>
      <c r="J73" s="128"/>
      <c r="K73" s="128"/>
      <c r="L73" s="127"/>
      <c r="M73" s="128" t="s">
        <v>132</v>
      </c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'0101 - Elektrická požární...'!J34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86</v>
      </c>
      <c r="AR73" s="67"/>
      <c r="AS73" s="131">
        <v>0</v>
      </c>
      <c r="AT73" s="132">
        <f>ROUND(SUM(AV73:AW73),2)</f>
        <v>0</v>
      </c>
      <c r="AU73" s="133">
        <f>'0101 - Elektrická požární...'!P96</f>
        <v>0</v>
      </c>
      <c r="AV73" s="132">
        <f>'0101 - Elektrická požární...'!J37</f>
        <v>0</v>
      </c>
      <c r="AW73" s="132">
        <f>'0101 - Elektrická požární...'!J38</f>
        <v>0</v>
      </c>
      <c r="AX73" s="132">
        <f>'0101 - Elektrická požární...'!J39</f>
        <v>0</v>
      </c>
      <c r="AY73" s="132">
        <f>'0101 - Elektrická požární...'!J40</f>
        <v>0</v>
      </c>
      <c r="AZ73" s="132">
        <f>'0101 - Elektrická požární...'!F37</f>
        <v>0</v>
      </c>
      <c r="BA73" s="132">
        <f>'0101 - Elektrická požární...'!F38</f>
        <v>0</v>
      </c>
      <c r="BB73" s="132">
        <f>'0101 - Elektrická požární...'!F39</f>
        <v>0</v>
      </c>
      <c r="BC73" s="132">
        <f>'0101 - Elektrická požární...'!F40</f>
        <v>0</v>
      </c>
      <c r="BD73" s="134">
        <f>'0101 - Elektrická požární...'!F41</f>
        <v>0</v>
      </c>
      <c r="BE73" s="4"/>
      <c r="BT73" s="135" t="s">
        <v>135</v>
      </c>
      <c r="BV73" s="135" t="s">
        <v>75</v>
      </c>
      <c r="BW73" s="135" t="s">
        <v>136</v>
      </c>
      <c r="BX73" s="135" t="s">
        <v>133</v>
      </c>
      <c r="CL73" s="135" t="s">
        <v>19</v>
      </c>
    </row>
    <row r="74" s="4" customFormat="1" ht="16.5" customHeight="1">
      <c r="A74" s="126" t="s">
        <v>83</v>
      </c>
      <c r="B74" s="65"/>
      <c r="C74" s="127"/>
      <c r="D74" s="127"/>
      <c r="E74" s="127"/>
      <c r="F74" s="127"/>
      <c r="G74" s="128" t="s">
        <v>137</v>
      </c>
      <c r="H74" s="128"/>
      <c r="I74" s="128"/>
      <c r="J74" s="128"/>
      <c r="K74" s="128"/>
      <c r="L74" s="127"/>
      <c r="M74" s="128" t="s">
        <v>138</v>
      </c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'0102 - Kabelové trasy'!J34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86</v>
      </c>
      <c r="AR74" s="67"/>
      <c r="AS74" s="131">
        <v>0</v>
      </c>
      <c r="AT74" s="132">
        <f>ROUND(SUM(AV74:AW74),2)</f>
        <v>0</v>
      </c>
      <c r="AU74" s="133">
        <f>'0102 - Kabelové trasy'!P92</f>
        <v>0</v>
      </c>
      <c r="AV74" s="132">
        <f>'0102 - Kabelové trasy'!J37</f>
        <v>0</v>
      </c>
      <c r="AW74" s="132">
        <f>'0102 - Kabelové trasy'!J38</f>
        <v>0</v>
      </c>
      <c r="AX74" s="132">
        <f>'0102 - Kabelové trasy'!J39</f>
        <v>0</v>
      </c>
      <c r="AY74" s="132">
        <f>'0102 - Kabelové trasy'!J40</f>
        <v>0</v>
      </c>
      <c r="AZ74" s="132">
        <f>'0102 - Kabelové trasy'!F37</f>
        <v>0</v>
      </c>
      <c r="BA74" s="132">
        <f>'0102 - Kabelové trasy'!F38</f>
        <v>0</v>
      </c>
      <c r="BB74" s="132">
        <f>'0102 - Kabelové trasy'!F39</f>
        <v>0</v>
      </c>
      <c r="BC74" s="132">
        <f>'0102 - Kabelové trasy'!F40</f>
        <v>0</v>
      </c>
      <c r="BD74" s="134">
        <f>'0102 - Kabelové trasy'!F41</f>
        <v>0</v>
      </c>
      <c r="BE74" s="4"/>
      <c r="BT74" s="135" t="s">
        <v>135</v>
      </c>
      <c r="BV74" s="135" t="s">
        <v>75</v>
      </c>
      <c r="BW74" s="135" t="s">
        <v>139</v>
      </c>
      <c r="BX74" s="135" t="s">
        <v>133</v>
      </c>
      <c r="CL74" s="135" t="s">
        <v>19</v>
      </c>
    </row>
    <row r="75" s="4" customFormat="1" ht="16.5" customHeight="1">
      <c r="A75" s="126" t="s">
        <v>83</v>
      </c>
      <c r="B75" s="65"/>
      <c r="C75" s="127"/>
      <c r="D75" s="127"/>
      <c r="E75" s="127"/>
      <c r="F75" s="127"/>
      <c r="G75" s="128" t="s">
        <v>140</v>
      </c>
      <c r="H75" s="128"/>
      <c r="I75" s="128"/>
      <c r="J75" s="128"/>
      <c r="K75" s="128"/>
      <c r="L75" s="127"/>
      <c r="M75" s="128" t="s">
        <v>141</v>
      </c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'0103 - EPS - ostatní'!J34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86</v>
      </c>
      <c r="AR75" s="67"/>
      <c r="AS75" s="131">
        <v>0</v>
      </c>
      <c r="AT75" s="132">
        <f>ROUND(SUM(AV75:AW75),2)</f>
        <v>0</v>
      </c>
      <c r="AU75" s="133">
        <f>'0103 - EPS - ostatní'!P92</f>
        <v>0</v>
      </c>
      <c r="AV75" s="132">
        <f>'0103 - EPS - ostatní'!J37</f>
        <v>0</v>
      </c>
      <c r="AW75" s="132">
        <f>'0103 - EPS - ostatní'!J38</f>
        <v>0</v>
      </c>
      <c r="AX75" s="132">
        <f>'0103 - EPS - ostatní'!J39</f>
        <v>0</v>
      </c>
      <c r="AY75" s="132">
        <f>'0103 - EPS - ostatní'!J40</f>
        <v>0</v>
      </c>
      <c r="AZ75" s="132">
        <f>'0103 - EPS - ostatní'!F37</f>
        <v>0</v>
      </c>
      <c r="BA75" s="132">
        <f>'0103 - EPS - ostatní'!F38</f>
        <v>0</v>
      </c>
      <c r="BB75" s="132">
        <f>'0103 - EPS - ostatní'!F39</f>
        <v>0</v>
      </c>
      <c r="BC75" s="132">
        <f>'0103 - EPS - ostatní'!F40</f>
        <v>0</v>
      </c>
      <c r="BD75" s="134">
        <f>'0103 - EPS - ostatní'!F41</f>
        <v>0</v>
      </c>
      <c r="BE75" s="4"/>
      <c r="BT75" s="135" t="s">
        <v>135</v>
      </c>
      <c r="BV75" s="135" t="s">
        <v>75</v>
      </c>
      <c r="BW75" s="135" t="s">
        <v>142</v>
      </c>
      <c r="BX75" s="135" t="s">
        <v>133</v>
      </c>
      <c r="CL75" s="135" t="s">
        <v>19</v>
      </c>
    </row>
    <row r="76" s="4" customFormat="1" ht="16.5" customHeight="1">
      <c r="A76" s="126" t="s">
        <v>83</v>
      </c>
      <c r="B76" s="65"/>
      <c r="C76" s="127"/>
      <c r="D76" s="127"/>
      <c r="E76" s="127"/>
      <c r="F76" s="128" t="s">
        <v>121</v>
      </c>
      <c r="G76" s="128"/>
      <c r="H76" s="128"/>
      <c r="I76" s="128"/>
      <c r="J76" s="128"/>
      <c r="K76" s="127"/>
      <c r="L76" s="128" t="s">
        <v>122</v>
      </c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'014 - Vzduchotechnika_01'!J34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86</v>
      </c>
      <c r="AR76" s="67"/>
      <c r="AS76" s="131">
        <v>0</v>
      </c>
      <c r="AT76" s="132">
        <f>ROUND(SUM(AV76:AW76),2)</f>
        <v>0</v>
      </c>
      <c r="AU76" s="133">
        <f>'014 - Vzduchotechnika_01'!P94</f>
        <v>0</v>
      </c>
      <c r="AV76" s="132">
        <f>'014 - Vzduchotechnika_01'!J37</f>
        <v>0</v>
      </c>
      <c r="AW76" s="132">
        <f>'014 - Vzduchotechnika_01'!J38</f>
        <v>0</v>
      </c>
      <c r="AX76" s="132">
        <f>'014 - Vzduchotechnika_01'!J39</f>
        <v>0</v>
      </c>
      <c r="AY76" s="132">
        <f>'014 - Vzduchotechnika_01'!J40</f>
        <v>0</v>
      </c>
      <c r="AZ76" s="132">
        <f>'014 - Vzduchotechnika_01'!F37</f>
        <v>0</v>
      </c>
      <c r="BA76" s="132">
        <f>'014 - Vzduchotechnika_01'!F38</f>
        <v>0</v>
      </c>
      <c r="BB76" s="132">
        <f>'014 - Vzduchotechnika_01'!F39</f>
        <v>0</v>
      </c>
      <c r="BC76" s="132">
        <f>'014 - Vzduchotechnika_01'!F40</f>
        <v>0</v>
      </c>
      <c r="BD76" s="134">
        <f>'014 - Vzduchotechnika_01'!F41</f>
        <v>0</v>
      </c>
      <c r="BE76" s="4"/>
      <c r="BT76" s="135" t="s">
        <v>129</v>
      </c>
      <c r="BV76" s="135" t="s">
        <v>75</v>
      </c>
      <c r="BW76" s="135" t="s">
        <v>143</v>
      </c>
      <c r="BX76" s="135" t="s">
        <v>128</v>
      </c>
      <c r="CL76" s="135" t="s">
        <v>19</v>
      </c>
    </row>
    <row r="77" s="4" customFormat="1" ht="16.5" customHeight="1">
      <c r="A77" s="126" t="s">
        <v>83</v>
      </c>
      <c r="B77" s="65"/>
      <c r="C77" s="127"/>
      <c r="D77" s="127"/>
      <c r="E77" s="127"/>
      <c r="F77" s="128" t="s">
        <v>144</v>
      </c>
      <c r="G77" s="128"/>
      <c r="H77" s="128"/>
      <c r="I77" s="128"/>
      <c r="J77" s="128"/>
      <c r="K77" s="127"/>
      <c r="L77" s="128" t="s">
        <v>145</v>
      </c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'015 - Aula audiovizuální ...'!J34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86</v>
      </c>
      <c r="AR77" s="67"/>
      <c r="AS77" s="131">
        <v>0</v>
      </c>
      <c r="AT77" s="132">
        <f>ROUND(SUM(AV77:AW77),2)</f>
        <v>0</v>
      </c>
      <c r="AU77" s="133">
        <f>'015 - Aula audiovizuální ...'!P102</f>
        <v>0</v>
      </c>
      <c r="AV77" s="132">
        <f>'015 - Aula audiovizuální ...'!J37</f>
        <v>0</v>
      </c>
      <c r="AW77" s="132">
        <f>'015 - Aula audiovizuální ...'!J38</f>
        <v>0</v>
      </c>
      <c r="AX77" s="132">
        <f>'015 - Aula audiovizuální ...'!J39</f>
        <v>0</v>
      </c>
      <c r="AY77" s="132">
        <f>'015 - Aula audiovizuální ...'!J40</f>
        <v>0</v>
      </c>
      <c r="AZ77" s="132">
        <f>'015 - Aula audiovizuální ...'!F37</f>
        <v>0</v>
      </c>
      <c r="BA77" s="132">
        <f>'015 - Aula audiovizuální ...'!F38</f>
        <v>0</v>
      </c>
      <c r="BB77" s="132">
        <f>'015 - Aula audiovizuální ...'!F39</f>
        <v>0</v>
      </c>
      <c r="BC77" s="132">
        <f>'015 - Aula audiovizuální ...'!F40</f>
        <v>0</v>
      </c>
      <c r="BD77" s="134">
        <f>'015 - Aula audiovizuální ...'!F41</f>
        <v>0</v>
      </c>
      <c r="BE77" s="4"/>
      <c r="BT77" s="135" t="s">
        <v>129</v>
      </c>
      <c r="BV77" s="135" t="s">
        <v>75</v>
      </c>
      <c r="BW77" s="135" t="s">
        <v>146</v>
      </c>
      <c r="BX77" s="135" t="s">
        <v>128</v>
      </c>
      <c r="CL77" s="135" t="s">
        <v>19</v>
      </c>
    </row>
    <row r="78" s="4" customFormat="1" ht="16.5" customHeight="1">
      <c r="A78" s="126" t="s">
        <v>83</v>
      </c>
      <c r="B78" s="65"/>
      <c r="C78" s="127"/>
      <c r="D78" s="127"/>
      <c r="E78" s="128" t="s">
        <v>147</v>
      </c>
      <c r="F78" s="128"/>
      <c r="G78" s="128"/>
      <c r="H78" s="128"/>
      <c r="I78" s="128"/>
      <c r="J78" s="127"/>
      <c r="K78" s="128" t="s">
        <v>110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'022 - Architektonicko - s...'!J32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86</v>
      </c>
      <c r="AR78" s="67"/>
      <c r="AS78" s="137">
        <v>0</v>
      </c>
      <c r="AT78" s="138">
        <f>ROUND(SUM(AV78:AW78),2)</f>
        <v>0</v>
      </c>
      <c r="AU78" s="139">
        <f>'022 - Architektonicko - s...'!P90</f>
        <v>0</v>
      </c>
      <c r="AV78" s="138">
        <f>'022 - Architektonicko - s...'!J35</f>
        <v>0</v>
      </c>
      <c r="AW78" s="138">
        <f>'022 - Architektonicko - s...'!J36</f>
        <v>0</v>
      </c>
      <c r="AX78" s="138">
        <f>'022 - Architektonicko - s...'!J37</f>
        <v>0</v>
      </c>
      <c r="AY78" s="138">
        <f>'022 - Architektonicko - s...'!J38</f>
        <v>0</v>
      </c>
      <c r="AZ78" s="138">
        <f>'022 - Architektonicko - s...'!F35</f>
        <v>0</v>
      </c>
      <c r="BA78" s="138">
        <f>'022 - Architektonicko - s...'!F36</f>
        <v>0</v>
      </c>
      <c r="BB78" s="138">
        <f>'022 - Architektonicko - s...'!F37</f>
        <v>0</v>
      </c>
      <c r="BC78" s="138">
        <f>'022 - Architektonicko - s...'!F38</f>
        <v>0</v>
      </c>
      <c r="BD78" s="140">
        <f>'022 - Architektonicko - s...'!F39</f>
        <v>0</v>
      </c>
      <c r="BE78" s="4"/>
      <c r="BT78" s="135" t="s">
        <v>82</v>
      </c>
      <c r="BV78" s="135" t="s">
        <v>75</v>
      </c>
      <c r="BW78" s="135" t="s">
        <v>148</v>
      </c>
      <c r="BX78" s="135" t="s">
        <v>126</v>
      </c>
      <c r="CL78" s="135" t="s">
        <v>19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6CeY4N6Aye8ctxbIqIJ2GyD9hsnDJ4fhBVRYIeHi3ilkqRHsgVuF4iQivKwmf3ov1Pne0oqXiXlQtEwGAg1aAQ==" hashValue="IRkb344o7D6bTJ+zxtRAzozFhgSh1oIeRSRMSk9cCf0mvmZjZ9MKs44JiYpBAPgSSN+cIIMtR43AFUCSS4nPYw==" algorithmName="SHA-512" password="CC35"/>
  <mergeCells count="134"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E58:I58"/>
    <mergeCell ref="K58:AF58"/>
    <mergeCell ref="K59:AF59"/>
    <mergeCell ref="E59:I59"/>
    <mergeCell ref="K60:AF60"/>
    <mergeCell ref="E60:I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K64:AF64"/>
    <mergeCell ref="E64:I64"/>
    <mergeCell ref="E65:I65"/>
    <mergeCell ref="K65:AF65"/>
    <mergeCell ref="E66:I66"/>
    <mergeCell ref="K66:AF66"/>
    <mergeCell ref="K67:AF67"/>
    <mergeCell ref="E67:I67"/>
    <mergeCell ref="E68:I68"/>
    <mergeCell ref="K68:AF68"/>
    <mergeCell ref="D69:H69"/>
    <mergeCell ref="J69:AF69"/>
    <mergeCell ref="E70:I70"/>
    <mergeCell ref="K70:AF70"/>
    <mergeCell ref="L71:AF71"/>
    <mergeCell ref="F71:J71"/>
    <mergeCell ref="F72:J72"/>
    <mergeCell ref="L72:AF72"/>
    <mergeCell ref="M73:AF73"/>
    <mergeCell ref="G73:K73"/>
    <mergeCell ref="M74:AF74"/>
    <mergeCell ref="G74:K74"/>
    <mergeCell ref="G75:K75"/>
    <mergeCell ref="M75:AF75"/>
    <mergeCell ref="F76:J76"/>
    <mergeCell ref="L76:AF76"/>
    <mergeCell ref="F77:J77"/>
    <mergeCell ref="L77:AF77"/>
    <mergeCell ref="K78:AF78"/>
    <mergeCell ref="E78:I78"/>
  </mergeCells>
  <hyperlinks>
    <hyperlink ref="A56" location="'01 - Demolice objektu'!C2" display="/"/>
    <hyperlink ref="A57" location="'02 - Založení spodní stavby'!C2" display="/"/>
    <hyperlink ref="A58" location="'03 - Architektonicko - st...'!C2" display="/"/>
    <hyperlink ref="A59" location="'04 - Architektonicko - st...'!C2" display="/"/>
    <hyperlink ref="A60" location="'05 - Architektonicko - st...'!C2" display="/"/>
    <hyperlink ref="A61" location="'06 - Architektonicko - st...'!C2" display="/"/>
    <hyperlink ref="A62" location="'07 - Architektonicko - st...'!C2" display="/"/>
    <hyperlink ref="A63" location="'08 - Architektonicko - st...'!C2" display="/"/>
    <hyperlink ref="A64" location="'09 - Architektonicko - st...'!C2" display="/"/>
    <hyperlink ref="A65" location="'011 - Vytápění'!C2" display="/"/>
    <hyperlink ref="A66" location="'012 - Zdravotechnika'!C2" display="/"/>
    <hyperlink ref="A67" location="'013 - Elektroinstalace'!C2" display="/"/>
    <hyperlink ref="A68" location="'014 - Vzduchotechnika'!C2" display="/"/>
    <hyperlink ref="A71" location="'021 - Architektonicko - s...'!C2" display="/"/>
    <hyperlink ref="A73" location="'0101 - Elektrická požární...'!C2" display="/"/>
    <hyperlink ref="A74" location="'0102 - Kabelové trasy'!C2" display="/"/>
    <hyperlink ref="A75" location="'0103 - EPS - ostatní'!C2" display="/"/>
    <hyperlink ref="A76" location="'014 - Vzduchotechnika_01'!C2" display="/"/>
    <hyperlink ref="A77" location="'015 - Aula audiovizuální ...'!C2" display="/"/>
    <hyperlink ref="A78" location="'022 - Architektonicko -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ROUND((SUM(BE97:BE306)),  2)</f>
        <v>0</v>
      </c>
      <c r="G35" s="40"/>
      <c r="H35" s="40"/>
      <c r="I35" s="160">
        <v>0.20999999999999999</v>
      </c>
      <c r="J35" s="159">
        <f>ROUND(((SUM(BE97:BE306))*I35),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ROUND((SUM(BF97:BF306)),  2)</f>
        <v>0</v>
      </c>
      <c r="G36" s="40"/>
      <c r="H36" s="40"/>
      <c r="I36" s="160">
        <v>0.14999999999999999</v>
      </c>
      <c r="J36" s="159">
        <f>ROUND(((SUM(BF97:BF306))*I36),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ROUND((SUM(BG97:BG306)),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ROUND((SUM(BH97:BH306)),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ROUND((SUM(BI97:BI306)),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Demolice objektu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160</v>
      </c>
      <c r="E66" s="185"/>
      <c r="F66" s="185"/>
      <c r="G66" s="185"/>
      <c r="H66" s="185"/>
      <c r="I66" s="185"/>
      <c r="J66" s="186">
        <f>J133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J141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162</v>
      </c>
      <c r="E68" s="185"/>
      <c r="F68" s="185"/>
      <c r="G68" s="185"/>
      <c r="H68" s="185"/>
      <c r="I68" s="185"/>
      <c r="J68" s="186">
        <f>J228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J271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J274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165</v>
      </c>
      <c r="E71" s="185"/>
      <c r="F71" s="185"/>
      <c r="G71" s="185"/>
      <c r="H71" s="185"/>
      <c r="I71" s="185"/>
      <c r="J71" s="186">
        <f>J275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166</v>
      </c>
      <c r="E72" s="185"/>
      <c r="F72" s="185"/>
      <c r="G72" s="185"/>
      <c r="H72" s="185"/>
      <c r="I72" s="185"/>
      <c r="J72" s="186">
        <f>J279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167</v>
      </c>
      <c r="E73" s="185"/>
      <c r="F73" s="185"/>
      <c r="G73" s="185"/>
      <c r="H73" s="185"/>
      <c r="I73" s="185"/>
      <c r="J73" s="186">
        <f>J297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168</v>
      </c>
      <c r="E74" s="180"/>
      <c r="F74" s="180"/>
      <c r="G74" s="180"/>
      <c r="H74" s="180"/>
      <c r="I74" s="180"/>
      <c r="J74" s="181">
        <f>J303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169</v>
      </c>
      <c r="E75" s="180"/>
      <c r="F75" s="180"/>
      <c r="G75" s="180"/>
      <c r="H75" s="180"/>
      <c r="I75" s="180"/>
      <c r="J75" s="181">
        <f>J305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170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151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01 - Demolice objektu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171</v>
      </c>
      <c r="D96" s="191" t="s">
        <v>58</v>
      </c>
      <c r="E96" s="191" t="s">
        <v>54</v>
      </c>
      <c r="F96" s="191" t="s">
        <v>55</v>
      </c>
      <c r="G96" s="191" t="s">
        <v>172</v>
      </c>
      <c r="H96" s="191" t="s">
        <v>173</v>
      </c>
      <c r="I96" s="191" t="s">
        <v>174</v>
      </c>
      <c r="J96" s="191" t="s">
        <v>156</v>
      </c>
      <c r="K96" s="192" t="s">
        <v>175</v>
      </c>
      <c r="L96" s="193"/>
      <c r="M96" s="94" t="s">
        <v>19</v>
      </c>
      <c r="N96" s="95" t="s">
        <v>43</v>
      </c>
      <c r="O96" s="95" t="s">
        <v>176</v>
      </c>
      <c r="P96" s="95" t="s">
        <v>177</v>
      </c>
      <c r="Q96" s="95" t="s">
        <v>178</v>
      </c>
      <c r="R96" s="95" t="s">
        <v>179</v>
      </c>
      <c r="S96" s="95" t="s">
        <v>180</v>
      </c>
      <c r="T96" s="96" t="s">
        <v>181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182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P98+P274+P303+P305</f>
        <v>0</v>
      </c>
      <c r="Q97" s="98"/>
      <c r="R97" s="196">
        <f>R98+R274+R303+R305</f>
        <v>8.3736499999999996</v>
      </c>
      <c r="S97" s="98"/>
      <c r="T97" s="197">
        <f>T98+T274+T303+T305</f>
        <v>2934.9261586000002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157</v>
      </c>
      <c r="BK97" s="198">
        <f>BK98+BK274+BK303+BK305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183</v>
      </c>
      <c r="F98" s="202" t="s">
        <v>184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P99+P133+P141+P228+P271</f>
        <v>0</v>
      </c>
      <c r="Q98" s="207"/>
      <c r="R98" s="208">
        <f>R99+R133+R141+R228+R271</f>
        <v>8.3736499999999996</v>
      </c>
      <c r="S98" s="207"/>
      <c r="T98" s="209">
        <f>T99+T133+T141+T228+T271</f>
        <v>2929.2837290000002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185</v>
      </c>
      <c r="BK98" s="212">
        <f>BK99+BK133+BK141+BK228+BK271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80</v>
      </c>
      <c r="F99" s="213" t="s">
        <v>186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SUM(P100:P132)</f>
        <v>0</v>
      </c>
      <c r="Q99" s="207"/>
      <c r="R99" s="208">
        <f>SUM(R100:R132)</f>
        <v>0</v>
      </c>
      <c r="S99" s="207"/>
      <c r="T99" s="209">
        <f>SUM(T100:T132)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185</v>
      </c>
      <c r="BK99" s="212">
        <f>SUM(BK100:BK132)</f>
        <v>0</v>
      </c>
    </row>
    <row r="100" s="2" customFormat="1" ht="24.15" customHeight="1">
      <c r="A100" s="40"/>
      <c r="B100" s="41"/>
      <c r="C100" s="215" t="s">
        <v>80</v>
      </c>
      <c r="D100" s="215" t="s">
        <v>187</v>
      </c>
      <c r="E100" s="216" t="s">
        <v>188</v>
      </c>
      <c r="F100" s="217" t="s">
        <v>189</v>
      </c>
      <c r="G100" s="218" t="s">
        <v>190</v>
      </c>
      <c r="H100" s="219">
        <v>809.26900000000001</v>
      </c>
      <c r="I100" s="220"/>
      <c r="J100" s="221">
        <f>ROUND(I100*H100,2)</f>
        <v>0</v>
      </c>
      <c r="K100" s="217" t="s">
        <v>191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82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192</v>
      </c>
    </row>
    <row r="101" s="2" customFormat="1">
      <c r="A101" s="40"/>
      <c r="B101" s="41"/>
      <c r="C101" s="42"/>
      <c r="D101" s="228" t="s">
        <v>193</v>
      </c>
      <c r="E101" s="42"/>
      <c r="F101" s="229" t="s">
        <v>194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193</v>
      </c>
      <c r="AU101" s="19" t="s">
        <v>82</v>
      </c>
    </row>
    <row r="102" s="13" customFormat="1">
      <c r="A102" s="13"/>
      <c r="B102" s="233"/>
      <c r="C102" s="234"/>
      <c r="D102" s="235" t="s">
        <v>195</v>
      </c>
      <c r="E102" s="236" t="s">
        <v>19</v>
      </c>
      <c r="F102" s="237" t="s">
        <v>196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195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197</v>
      </c>
      <c r="G103" s="245"/>
      <c r="H103" s="248">
        <v>38.853999999999999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198</v>
      </c>
      <c r="G104" s="245"/>
      <c r="H104" s="248">
        <v>61.631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199</v>
      </c>
      <c r="G105" s="245"/>
      <c r="H105" s="248">
        <v>43.756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200</v>
      </c>
      <c r="G106" s="245"/>
      <c r="H106" s="248">
        <v>20.492000000000001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201</v>
      </c>
      <c r="G107" s="245"/>
      <c r="H107" s="248">
        <v>8.8079999999999998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202</v>
      </c>
      <c r="G108" s="245"/>
      <c r="H108" s="248">
        <v>25.585000000000001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203</v>
      </c>
      <c r="G109" s="245"/>
      <c r="H109" s="248">
        <v>4.4859999999999998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204</v>
      </c>
      <c r="G110" s="245"/>
      <c r="H110" s="248">
        <v>29.972999999999999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205</v>
      </c>
      <c r="G111" s="245"/>
      <c r="H111" s="248">
        <v>20.510000000000002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206</v>
      </c>
      <c r="G112" s="245"/>
      <c r="H112" s="248">
        <v>18.43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207</v>
      </c>
      <c r="G113" s="245"/>
      <c r="H113" s="248">
        <v>37.088000000000001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208</v>
      </c>
      <c r="G114" s="245"/>
      <c r="H114" s="248">
        <v>32.844000000000001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209</v>
      </c>
      <c r="G115" s="245"/>
      <c r="H115" s="248">
        <v>167.078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210</v>
      </c>
      <c r="G116" s="245"/>
      <c r="H116" s="248">
        <v>2.7570000000000001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211</v>
      </c>
      <c r="G117" s="245"/>
      <c r="H117" s="248">
        <v>2.6749999999999998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212</v>
      </c>
      <c r="G118" s="245"/>
      <c r="H118" s="248">
        <v>4.2320000000000002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213</v>
      </c>
      <c r="G119" s="245"/>
      <c r="H119" s="248">
        <v>9.6050000000000004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214</v>
      </c>
      <c r="G120" s="245"/>
      <c r="H120" s="248">
        <v>14.784000000000001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215</v>
      </c>
      <c r="G121" s="245"/>
      <c r="H121" s="248">
        <v>15.708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216</v>
      </c>
      <c r="G122" s="245"/>
      <c r="H122" s="248">
        <v>50.485999999999997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217</v>
      </c>
      <c r="G123" s="245"/>
      <c r="H123" s="248">
        <v>0.57999999999999996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218</v>
      </c>
      <c r="G124" s="245"/>
      <c r="H124" s="248">
        <v>32.436999999999998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219</v>
      </c>
      <c r="G125" s="245"/>
      <c r="H125" s="248">
        <v>14.831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220</v>
      </c>
      <c r="G126" s="245"/>
      <c r="H126" s="248">
        <v>26.192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221</v>
      </c>
      <c r="G127" s="245"/>
      <c r="H127" s="248">
        <v>48.308999999999998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222</v>
      </c>
      <c r="G128" s="245"/>
      <c r="H128" s="248">
        <v>44.302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223</v>
      </c>
      <c r="G129" s="245"/>
      <c r="H129" s="248">
        <v>4.5359999999999996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224</v>
      </c>
      <c r="G130" s="245"/>
      <c r="H130" s="248">
        <v>5.7999999999999998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225</v>
      </c>
      <c r="G131" s="245"/>
      <c r="H131" s="248">
        <v>22.5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5" customFormat="1">
      <c r="A132" s="15"/>
      <c r="B132" s="255"/>
      <c r="C132" s="256"/>
      <c r="D132" s="235" t="s">
        <v>195</v>
      </c>
      <c r="E132" s="257" t="s">
        <v>19</v>
      </c>
      <c r="F132" s="258" t="s">
        <v>226</v>
      </c>
      <c r="G132" s="256"/>
      <c r="H132" s="259">
        <v>809.26899999999978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195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185</v>
      </c>
    </row>
    <row r="133" s="12" customFormat="1" ht="22.8" customHeight="1">
      <c r="A133" s="12"/>
      <c r="B133" s="199"/>
      <c r="C133" s="200"/>
      <c r="D133" s="201" t="s">
        <v>72</v>
      </c>
      <c r="E133" s="213" t="s">
        <v>129</v>
      </c>
      <c r="F133" s="213" t="s">
        <v>227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SUM(P134:P140)</f>
        <v>0</v>
      </c>
      <c r="Q133" s="207"/>
      <c r="R133" s="208">
        <f>SUM(R134:R140)</f>
        <v>8.3736499999999996</v>
      </c>
      <c r="S133" s="207"/>
      <c r="T133" s="209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80</v>
      </c>
      <c r="AY133" s="210" t="s">
        <v>185</v>
      </c>
      <c r="BK133" s="212">
        <f>SUM(BK134:BK140)</f>
        <v>0</v>
      </c>
    </row>
    <row r="134" s="2" customFormat="1" ht="21.75" customHeight="1">
      <c r="A134" s="40"/>
      <c r="B134" s="41"/>
      <c r="C134" s="215" t="s">
        <v>82</v>
      </c>
      <c r="D134" s="215" t="s">
        <v>187</v>
      </c>
      <c r="E134" s="216" t="s">
        <v>228</v>
      </c>
      <c r="F134" s="217" t="s">
        <v>229</v>
      </c>
      <c r="G134" s="218" t="s">
        <v>190</v>
      </c>
      <c r="H134" s="219">
        <v>4.46</v>
      </c>
      <c r="I134" s="220"/>
      <c r="J134" s="221">
        <f>ROUND(I134*H134,2)</f>
        <v>0</v>
      </c>
      <c r="K134" s="217" t="s">
        <v>191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1.8775</v>
      </c>
      <c r="R134" s="224">
        <f>Q134*H134</f>
        <v>8.3736499999999996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82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230</v>
      </c>
    </row>
    <row r="135" s="2" customFormat="1">
      <c r="A135" s="40"/>
      <c r="B135" s="41"/>
      <c r="C135" s="42"/>
      <c r="D135" s="228" t="s">
        <v>193</v>
      </c>
      <c r="E135" s="42"/>
      <c r="F135" s="229" t="s">
        <v>231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82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232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233</v>
      </c>
      <c r="G137" s="245"/>
      <c r="H137" s="248">
        <v>1.4630000000000001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234</v>
      </c>
      <c r="G138" s="245"/>
      <c r="H138" s="248">
        <v>2.0019999999999998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235</v>
      </c>
      <c r="G139" s="245"/>
      <c r="H139" s="248">
        <v>0.995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5" customFormat="1">
      <c r="A140" s="15"/>
      <c r="B140" s="255"/>
      <c r="C140" s="256"/>
      <c r="D140" s="235" t="s">
        <v>195</v>
      </c>
      <c r="E140" s="257" t="s">
        <v>19</v>
      </c>
      <c r="F140" s="258" t="s">
        <v>226</v>
      </c>
      <c r="G140" s="256"/>
      <c r="H140" s="259">
        <v>4.46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195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185</v>
      </c>
    </row>
    <row r="141" s="12" customFormat="1" ht="22.8" customHeight="1">
      <c r="A141" s="12"/>
      <c r="B141" s="199"/>
      <c r="C141" s="200"/>
      <c r="D141" s="201" t="s">
        <v>72</v>
      </c>
      <c r="E141" s="213" t="s">
        <v>236</v>
      </c>
      <c r="F141" s="213" t="s">
        <v>237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SUM(P142:P227)</f>
        <v>0</v>
      </c>
      <c r="Q141" s="207"/>
      <c r="R141" s="208">
        <f>SUM(R142:R227)</f>
        <v>0</v>
      </c>
      <c r="S141" s="207"/>
      <c r="T141" s="209">
        <f>SUM(T142:T227)</f>
        <v>2929.2837290000002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80</v>
      </c>
      <c r="AT141" s="211" t="s">
        <v>72</v>
      </c>
      <c r="AU141" s="211" t="s">
        <v>80</v>
      </c>
      <c r="AY141" s="210" t="s">
        <v>185</v>
      </c>
      <c r="BK141" s="212">
        <f>SUM(BK142:BK227)</f>
        <v>0</v>
      </c>
    </row>
    <row r="142" s="2" customFormat="1" ht="24.15" customHeight="1">
      <c r="A142" s="40"/>
      <c r="B142" s="41"/>
      <c r="C142" s="215" t="s">
        <v>129</v>
      </c>
      <c r="D142" s="215" t="s">
        <v>187</v>
      </c>
      <c r="E142" s="216" t="s">
        <v>238</v>
      </c>
      <c r="F142" s="217" t="s">
        <v>239</v>
      </c>
      <c r="G142" s="218" t="s">
        <v>240</v>
      </c>
      <c r="H142" s="219">
        <v>1002</v>
      </c>
      <c r="I142" s="220"/>
      <c r="J142" s="221">
        <f>ROUND(I142*H142,2)</f>
        <v>0</v>
      </c>
      <c r="K142" s="217" t="s">
        <v>191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241</v>
      </c>
    </row>
    <row r="143" s="2" customFormat="1">
      <c r="A143" s="40"/>
      <c r="B143" s="41"/>
      <c r="C143" s="42"/>
      <c r="D143" s="228" t="s">
        <v>193</v>
      </c>
      <c r="E143" s="42"/>
      <c r="F143" s="229" t="s">
        <v>242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193</v>
      </c>
      <c r="AU143" s="19" t="s">
        <v>82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243</v>
      </c>
      <c r="G144" s="245"/>
      <c r="H144" s="248">
        <v>981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244</v>
      </c>
      <c r="G145" s="245"/>
      <c r="H145" s="248">
        <v>21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5" customFormat="1">
      <c r="A146" s="15"/>
      <c r="B146" s="255"/>
      <c r="C146" s="256"/>
      <c r="D146" s="235" t="s">
        <v>195</v>
      </c>
      <c r="E146" s="257" t="s">
        <v>19</v>
      </c>
      <c r="F146" s="258" t="s">
        <v>226</v>
      </c>
      <c r="G146" s="256"/>
      <c r="H146" s="259">
        <v>1002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195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185</v>
      </c>
    </row>
    <row r="147" s="2" customFormat="1" ht="24.15" customHeight="1">
      <c r="A147" s="40"/>
      <c r="B147" s="41"/>
      <c r="C147" s="215" t="s">
        <v>135</v>
      </c>
      <c r="D147" s="215" t="s">
        <v>187</v>
      </c>
      <c r="E147" s="216" t="s">
        <v>245</v>
      </c>
      <c r="F147" s="217" t="s">
        <v>246</v>
      </c>
      <c r="G147" s="218" t="s">
        <v>240</v>
      </c>
      <c r="H147" s="219">
        <v>30060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247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248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249</v>
      </c>
      <c r="G149" s="245"/>
      <c r="H149" s="248">
        <v>30060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5" customFormat="1">
      <c r="A150" s="15"/>
      <c r="B150" s="255"/>
      <c r="C150" s="256"/>
      <c r="D150" s="235" t="s">
        <v>195</v>
      </c>
      <c r="E150" s="257" t="s">
        <v>19</v>
      </c>
      <c r="F150" s="258" t="s">
        <v>226</v>
      </c>
      <c r="G150" s="256"/>
      <c r="H150" s="259">
        <v>30060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195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185</v>
      </c>
    </row>
    <row r="151" s="2" customFormat="1" ht="24.15" customHeight="1">
      <c r="A151" s="40"/>
      <c r="B151" s="41"/>
      <c r="C151" s="215" t="s">
        <v>250</v>
      </c>
      <c r="D151" s="215" t="s">
        <v>187</v>
      </c>
      <c r="E151" s="216" t="s">
        <v>251</v>
      </c>
      <c r="F151" s="217" t="s">
        <v>252</v>
      </c>
      <c r="G151" s="218" t="s">
        <v>240</v>
      </c>
      <c r="H151" s="219">
        <v>1002</v>
      </c>
      <c r="I151" s="220"/>
      <c r="J151" s="221">
        <f>ROUND(I151*H151,2)</f>
        <v>0</v>
      </c>
      <c r="K151" s="217" t="s">
        <v>191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82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253</v>
      </c>
    </row>
    <row r="152" s="2" customFormat="1">
      <c r="A152" s="40"/>
      <c r="B152" s="41"/>
      <c r="C152" s="42"/>
      <c r="D152" s="228" t="s">
        <v>193</v>
      </c>
      <c r="E152" s="42"/>
      <c r="F152" s="229" t="s">
        <v>254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193</v>
      </c>
      <c r="AU152" s="19" t="s">
        <v>82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243</v>
      </c>
      <c r="G153" s="245"/>
      <c r="H153" s="248">
        <v>981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244</v>
      </c>
      <c r="G154" s="245"/>
      <c r="H154" s="248">
        <v>21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5" customFormat="1">
      <c r="A155" s="15"/>
      <c r="B155" s="255"/>
      <c r="C155" s="256"/>
      <c r="D155" s="235" t="s">
        <v>195</v>
      </c>
      <c r="E155" s="257" t="s">
        <v>19</v>
      </c>
      <c r="F155" s="258" t="s">
        <v>226</v>
      </c>
      <c r="G155" s="256"/>
      <c r="H155" s="259">
        <v>1002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195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185</v>
      </c>
    </row>
    <row r="156" s="2" customFormat="1" ht="16.5" customHeight="1">
      <c r="A156" s="40"/>
      <c r="B156" s="41"/>
      <c r="C156" s="215" t="s">
        <v>255</v>
      </c>
      <c r="D156" s="215" t="s">
        <v>187</v>
      </c>
      <c r="E156" s="216" t="s">
        <v>256</v>
      </c>
      <c r="F156" s="217" t="s">
        <v>257</v>
      </c>
      <c r="G156" s="218" t="s">
        <v>240</v>
      </c>
      <c r="H156" s="219">
        <v>1002</v>
      </c>
      <c r="I156" s="220"/>
      <c r="J156" s="221">
        <f>ROUND(I156*H156,2)</f>
        <v>0</v>
      </c>
      <c r="K156" s="217" t="s">
        <v>191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258</v>
      </c>
    </row>
    <row r="157" s="2" customFormat="1">
      <c r="A157" s="40"/>
      <c r="B157" s="41"/>
      <c r="C157" s="42"/>
      <c r="D157" s="228" t="s">
        <v>193</v>
      </c>
      <c r="E157" s="42"/>
      <c r="F157" s="229" t="s">
        <v>259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82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243</v>
      </c>
      <c r="G158" s="245"/>
      <c r="H158" s="248">
        <v>981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244</v>
      </c>
      <c r="G159" s="245"/>
      <c r="H159" s="248">
        <v>21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5" customFormat="1">
      <c r="A160" s="15"/>
      <c r="B160" s="255"/>
      <c r="C160" s="256"/>
      <c r="D160" s="235" t="s">
        <v>195</v>
      </c>
      <c r="E160" s="257" t="s">
        <v>19</v>
      </c>
      <c r="F160" s="258" t="s">
        <v>226</v>
      </c>
      <c r="G160" s="256"/>
      <c r="H160" s="259">
        <v>1002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195</v>
      </c>
      <c r="AU160" s="265" t="s">
        <v>82</v>
      </c>
      <c r="AV160" s="15" t="s">
        <v>135</v>
      </c>
      <c r="AW160" s="15" t="s">
        <v>35</v>
      </c>
      <c r="AX160" s="15" t="s">
        <v>80</v>
      </c>
      <c r="AY160" s="265" t="s">
        <v>185</v>
      </c>
    </row>
    <row r="161" s="2" customFormat="1" ht="16.5" customHeight="1">
      <c r="A161" s="40"/>
      <c r="B161" s="41"/>
      <c r="C161" s="215" t="s">
        <v>260</v>
      </c>
      <c r="D161" s="215" t="s">
        <v>187</v>
      </c>
      <c r="E161" s="216" t="s">
        <v>261</v>
      </c>
      <c r="F161" s="217" t="s">
        <v>262</v>
      </c>
      <c r="G161" s="218" t="s">
        <v>240</v>
      </c>
      <c r="H161" s="219">
        <v>30060</v>
      </c>
      <c r="I161" s="220"/>
      <c r="J161" s="221">
        <f>ROUND(I161*H161,2)</f>
        <v>0</v>
      </c>
      <c r="K161" s="217" t="s">
        <v>191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263</v>
      </c>
    </row>
    <row r="162" s="2" customFormat="1">
      <c r="A162" s="40"/>
      <c r="B162" s="41"/>
      <c r="C162" s="42"/>
      <c r="D162" s="228" t="s">
        <v>193</v>
      </c>
      <c r="E162" s="42"/>
      <c r="F162" s="229" t="s">
        <v>264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193</v>
      </c>
      <c r="AU162" s="19" t="s">
        <v>82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249</v>
      </c>
      <c r="G163" s="245"/>
      <c r="H163" s="248">
        <v>30060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5" customFormat="1">
      <c r="A164" s="15"/>
      <c r="B164" s="255"/>
      <c r="C164" s="256"/>
      <c r="D164" s="235" t="s">
        <v>195</v>
      </c>
      <c r="E164" s="257" t="s">
        <v>19</v>
      </c>
      <c r="F164" s="258" t="s">
        <v>226</v>
      </c>
      <c r="G164" s="256"/>
      <c r="H164" s="259">
        <v>30060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195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185</v>
      </c>
    </row>
    <row r="165" s="2" customFormat="1" ht="16.5" customHeight="1">
      <c r="A165" s="40"/>
      <c r="B165" s="41"/>
      <c r="C165" s="215" t="s">
        <v>265</v>
      </c>
      <c r="D165" s="215" t="s">
        <v>187</v>
      </c>
      <c r="E165" s="216" t="s">
        <v>266</v>
      </c>
      <c r="F165" s="217" t="s">
        <v>267</v>
      </c>
      <c r="G165" s="218" t="s">
        <v>240</v>
      </c>
      <c r="H165" s="219">
        <v>1002</v>
      </c>
      <c r="I165" s="220"/>
      <c r="J165" s="221">
        <f>ROUND(I165*H165,2)</f>
        <v>0</v>
      </c>
      <c r="K165" s="217" t="s">
        <v>191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268</v>
      </c>
    </row>
    <row r="166" s="2" customFormat="1">
      <c r="A166" s="40"/>
      <c r="B166" s="41"/>
      <c r="C166" s="42"/>
      <c r="D166" s="228" t="s">
        <v>193</v>
      </c>
      <c r="E166" s="42"/>
      <c r="F166" s="229" t="s">
        <v>269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193</v>
      </c>
      <c r="AU166" s="19" t="s">
        <v>82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243</v>
      </c>
      <c r="G167" s="245"/>
      <c r="H167" s="248">
        <v>981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244</v>
      </c>
      <c r="G168" s="245"/>
      <c r="H168" s="248">
        <v>21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5" customFormat="1">
      <c r="A169" s="15"/>
      <c r="B169" s="255"/>
      <c r="C169" s="256"/>
      <c r="D169" s="235" t="s">
        <v>195</v>
      </c>
      <c r="E169" s="257" t="s">
        <v>19</v>
      </c>
      <c r="F169" s="258" t="s">
        <v>226</v>
      </c>
      <c r="G169" s="256"/>
      <c r="H169" s="259">
        <v>1002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195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185</v>
      </c>
    </row>
    <row r="170" s="2" customFormat="1" ht="24.15" customHeight="1">
      <c r="A170" s="40"/>
      <c r="B170" s="41"/>
      <c r="C170" s="215" t="s">
        <v>236</v>
      </c>
      <c r="D170" s="215" t="s">
        <v>187</v>
      </c>
      <c r="E170" s="216" t="s">
        <v>270</v>
      </c>
      <c r="F170" s="217" t="s">
        <v>271</v>
      </c>
      <c r="G170" s="218" t="s">
        <v>240</v>
      </c>
      <c r="H170" s="219">
        <v>734.45500000000004</v>
      </c>
      <c r="I170" s="220"/>
      <c r="J170" s="221">
        <f>ROUND(I170*H170,2)</f>
        <v>0</v>
      </c>
      <c r="K170" s="217" t="s">
        <v>191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0.014</v>
      </c>
      <c r="T170" s="225">
        <f>S170*H170</f>
        <v>10.28237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272</v>
      </c>
    </row>
    <row r="171" s="2" customFormat="1">
      <c r="A171" s="40"/>
      <c r="B171" s="41"/>
      <c r="C171" s="42"/>
      <c r="D171" s="228" t="s">
        <v>193</v>
      </c>
      <c r="E171" s="42"/>
      <c r="F171" s="229" t="s">
        <v>273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193</v>
      </c>
      <c r="AU171" s="19" t="s">
        <v>82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274</v>
      </c>
      <c r="G172" s="245"/>
      <c r="H172" s="248">
        <v>866.81600000000003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275</v>
      </c>
      <c r="G173" s="245"/>
      <c r="H173" s="248">
        <v>-56.840000000000003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276</v>
      </c>
      <c r="G174" s="245"/>
      <c r="H174" s="248">
        <v>-2.3780000000000001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277</v>
      </c>
      <c r="G175" s="245"/>
      <c r="H175" s="248">
        <v>-4.984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278</v>
      </c>
      <c r="G176" s="245"/>
      <c r="H176" s="248">
        <v>-2.3239999999999998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279</v>
      </c>
      <c r="G177" s="245"/>
      <c r="H177" s="248">
        <v>-2.4359999999999999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280</v>
      </c>
      <c r="G178" s="245"/>
      <c r="H178" s="248">
        <v>-2.8199999999999998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281</v>
      </c>
      <c r="G179" s="245"/>
      <c r="H179" s="248">
        <v>-56.715000000000003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282</v>
      </c>
      <c r="G180" s="245"/>
      <c r="H180" s="248">
        <v>-3.8639999999999999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5" customFormat="1">
      <c r="A181" s="15"/>
      <c r="B181" s="255"/>
      <c r="C181" s="256"/>
      <c r="D181" s="235" t="s">
        <v>195</v>
      </c>
      <c r="E181" s="257" t="s">
        <v>19</v>
      </c>
      <c r="F181" s="258" t="s">
        <v>226</v>
      </c>
      <c r="G181" s="256"/>
      <c r="H181" s="259">
        <v>734.45499999999981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195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185</v>
      </c>
    </row>
    <row r="182" s="2" customFormat="1" ht="21.75" customHeight="1">
      <c r="A182" s="40"/>
      <c r="B182" s="41"/>
      <c r="C182" s="215" t="s">
        <v>283</v>
      </c>
      <c r="D182" s="215" t="s">
        <v>187</v>
      </c>
      <c r="E182" s="216" t="s">
        <v>284</v>
      </c>
      <c r="F182" s="217" t="s">
        <v>285</v>
      </c>
      <c r="G182" s="218" t="s">
        <v>240</v>
      </c>
      <c r="H182" s="219">
        <v>9.6199999999999992</v>
      </c>
      <c r="I182" s="220"/>
      <c r="J182" s="221">
        <f>ROUND(I182*H182,2)</f>
        <v>0</v>
      </c>
      <c r="K182" s="217" t="s">
        <v>191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0.072999999999999995</v>
      </c>
      <c r="T182" s="225">
        <f>S182*H182</f>
        <v>0.70225999999999988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286</v>
      </c>
    </row>
    <row r="183" s="2" customFormat="1">
      <c r="A183" s="40"/>
      <c r="B183" s="41"/>
      <c r="C183" s="42"/>
      <c r="D183" s="228" t="s">
        <v>193</v>
      </c>
      <c r="E183" s="42"/>
      <c r="F183" s="229" t="s">
        <v>287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193</v>
      </c>
      <c r="AU183" s="19" t="s">
        <v>82</v>
      </c>
    </row>
    <row r="184" s="13" customFormat="1">
      <c r="A184" s="13"/>
      <c r="B184" s="233"/>
      <c r="C184" s="234"/>
      <c r="D184" s="235" t="s">
        <v>195</v>
      </c>
      <c r="E184" s="236" t="s">
        <v>19</v>
      </c>
      <c r="F184" s="237" t="s">
        <v>288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195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289</v>
      </c>
      <c r="G185" s="245"/>
      <c r="H185" s="248">
        <v>4.5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290</v>
      </c>
      <c r="G186" s="245"/>
      <c r="H186" s="248">
        <v>1.76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291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292</v>
      </c>
      <c r="G188" s="245"/>
      <c r="H188" s="248">
        <v>3.3599999999999999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5" customFormat="1">
      <c r="A189" s="15"/>
      <c r="B189" s="255"/>
      <c r="C189" s="256"/>
      <c r="D189" s="235" t="s">
        <v>195</v>
      </c>
      <c r="E189" s="257" t="s">
        <v>19</v>
      </c>
      <c r="F189" s="258" t="s">
        <v>226</v>
      </c>
      <c r="G189" s="256"/>
      <c r="H189" s="259">
        <v>9.6199999999999992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195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185</v>
      </c>
    </row>
    <row r="190" s="2" customFormat="1" ht="21.75" customHeight="1">
      <c r="A190" s="40"/>
      <c r="B190" s="41"/>
      <c r="C190" s="215" t="s">
        <v>293</v>
      </c>
      <c r="D190" s="215" t="s">
        <v>187</v>
      </c>
      <c r="E190" s="216" t="s">
        <v>294</v>
      </c>
      <c r="F190" s="217" t="s">
        <v>295</v>
      </c>
      <c r="G190" s="218" t="s">
        <v>240</v>
      </c>
      <c r="H190" s="219">
        <v>9.7439999999999998</v>
      </c>
      <c r="I190" s="220"/>
      <c r="J190" s="221">
        <f>ROUND(I190*H190,2)</f>
        <v>0</v>
      </c>
      <c r="K190" s="217" t="s">
        <v>191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0.058999999999999997</v>
      </c>
      <c r="T190" s="225">
        <f>S190*H190</f>
        <v>0.57489599999999996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296</v>
      </c>
    </row>
    <row r="191" s="2" customFormat="1">
      <c r="A191" s="40"/>
      <c r="B191" s="41"/>
      <c r="C191" s="42"/>
      <c r="D191" s="228" t="s">
        <v>193</v>
      </c>
      <c r="E191" s="42"/>
      <c r="F191" s="229" t="s">
        <v>297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193</v>
      </c>
      <c r="AU191" s="19" t="s">
        <v>82</v>
      </c>
    </row>
    <row r="192" s="13" customFormat="1">
      <c r="A192" s="13"/>
      <c r="B192" s="233"/>
      <c r="C192" s="234"/>
      <c r="D192" s="235" t="s">
        <v>195</v>
      </c>
      <c r="E192" s="236" t="s">
        <v>19</v>
      </c>
      <c r="F192" s="237" t="s">
        <v>298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195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299</v>
      </c>
      <c r="G193" s="245"/>
      <c r="H193" s="248">
        <v>2.3239999999999998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300</v>
      </c>
      <c r="G194" s="245"/>
      <c r="H194" s="248">
        <v>2.4359999999999999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301</v>
      </c>
      <c r="G195" s="245"/>
      <c r="H195" s="248">
        <v>4.984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5" customFormat="1">
      <c r="A196" s="15"/>
      <c r="B196" s="255"/>
      <c r="C196" s="256"/>
      <c r="D196" s="235" t="s">
        <v>195</v>
      </c>
      <c r="E196" s="257" t="s">
        <v>19</v>
      </c>
      <c r="F196" s="258" t="s">
        <v>226</v>
      </c>
      <c r="G196" s="256"/>
      <c r="H196" s="259">
        <v>9.7439999999999998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195</v>
      </c>
      <c r="AU196" s="265" t="s">
        <v>82</v>
      </c>
      <c r="AV196" s="15" t="s">
        <v>135</v>
      </c>
      <c r="AW196" s="15" t="s">
        <v>35</v>
      </c>
      <c r="AX196" s="15" t="s">
        <v>80</v>
      </c>
      <c r="AY196" s="265" t="s">
        <v>185</v>
      </c>
    </row>
    <row r="197" s="2" customFormat="1" ht="21.75" customHeight="1">
      <c r="A197" s="40"/>
      <c r="B197" s="41"/>
      <c r="C197" s="215" t="s">
        <v>302</v>
      </c>
      <c r="D197" s="215" t="s">
        <v>187</v>
      </c>
      <c r="E197" s="216" t="s">
        <v>303</v>
      </c>
      <c r="F197" s="217" t="s">
        <v>304</v>
      </c>
      <c r="G197" s="218" t="s">
        <v>240</v>
      </c>
      <c r="H197" s="219">
        <v>61.195</v>
      </c>
      <c r="I197" s="220"/>
      <c r="J197" s="221">
        <f>ROUND(I197*H197,2)</f>
        <v>0</v>
      </c>
      <c r="K197" s="217" t="s">
        <v>191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0.050999999999999997</v>
      </c>
      <c r="T197" s="225">
        <f>S197*H197</f>
        <v>3.1209449999999999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82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305</v>
      </c>
    </row>
    <row r="198" s="2" customFormat="1">
      <c r="A198" s="40"/>
      <c r="B198" s="41"/>
      <c r="C198" s="42"/>
      <c r="D198" s="228" t="s">
        <v>193</v>
      </c>
      <c r="E198" s="42"/>
      <c r="F198" s="229" t="s">
        <v>306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193</v>
      </c>
      <c r="AU198" s="19" t="s">
        <v>82</v>
      </c>
    </row>
    <row r="199" s="13" customFormat="1">
      <c r="A199" s="13"/>
      <c r="B199" s="233"/>
      <c r="C199" s="234"/>
      <c r="D199" s="235" t="s">
        <v>195</v>
      </c>
      <c r="E199" s="236" t="s">
        <v>19</v>
      </c>
      <c r="F199" s="237" t="s">
        <v>288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195</v>
      </c>
      <c r="AU199" s="243" t="s">
        <v>82</v>
      </c>
      <c r="AV199" s="13" t="s">
        <v>80</v>
      </c>
      <c r="AW199" s="13" t="s">
        <v>35</v>
      </c>
      <c r="AX199" s="13" t="s">
        <v>73</v>
      </c>
      <c r="AY199" s="243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307</v>
      </c>
      <c r="G200" s="245"/>
      <c r="H200" s="248">
        <v>4.4800000000000004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3" customFormat="1">
      <c r="A201" s="13"/>
      <c r="B201" s="233"/>
      <c r="C201" s="234"/>
      <c r="D201" s="235" t="s">
        <v>195</v>
      </c>
      <c r="E201" s="236" t="s">
        <v>19</v>
      </c>
      <c r="F201" s="237" t="s">
        <v>291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195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308</v>
      </c>
      <c r="G202" s="245"/>
      <c r="H202" s="248">
        <v>56.715000000000003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61.195000000000007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2" customFormat="1" ht="21.75" customHeight="1">
      <c r="A204" s="40"/>
      <c r="B204" s="41"/>
      <c r="C204" s="215" t="s">
        <v>309</v>
      </c>
      <c r="D204" s="215" t="s">
        <v>187</v>
      </c>
      <c r="E204" s="216" t="s">
        <v>310</v>
      </c>
      <c r="F204" s="217" t="s">
        <v>311</v>
      </c>
      <c r="G204" s="218" t="s">
        <v>240</v>
      </c>
      <c r="H204" s="219">
        <v>56.920000000000002</v>
      </c>
      <c r="I204" s="220"/>
      <c r="J204" s="221">
        <f>ROUND(I204*H204,2)</f>
        <v>0</v>
      </c>
      <c r="K204" s="217" t="s">
        <v>191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0.042999999999999997</v>
      </c>
      <c r="T204" s="225">
        <f>S204*H204</f>
        <v>2.4475599999999997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82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312</v>
      </c>
    </row>
    <row r="205" s="2" customFormat="1">
      <c r="A205" s="40"/>
      <c r="B205" s="41"/>
      <c r="C205" s="42"/>
      <c r="D205" s="228" t="s">
        <v>193</v>
      </c>
      <c r="E205" s="42"/>
      <c r="F205" s="229" t="s">
        <v>313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193</v>
      </c>
      <c r="AU205" s="19" t="s">
        <v>82</v>
      </c>
    </row>
    <row r="206" s="13" customFormat="1">
      <c r="A206" s="13"/>
      <c r="B206" s="233"/>
      <c r="C206" s="234"/>
      <c r="D206" s="235" t="s">
        <v>195</v>
      </c>
      <c r="E206" s="236" t="s">
        <v>19</v>
      </c>
      <c r="F206" s="237" t="s">
        <v>298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195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314</v>
      </c>
      <c r="G207" s="245"/>
      <c r="H207" s="248">
        <v>28.420000000000002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315</v>
      </c>
      <c r="G208" s="245"/>
      <c r="H208" s="248">
        <v>8.0800000000000001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316</v>
      </c>
      <c r="G209" s="245"/>
      <c r="H209" s="248">
        <v>16.32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317</v>
      </c>
      <c r="G210" s="245"/>
      <c r="H210" s="248">
        <v>4.0999999999999996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5" customFormat="1">
      <c r="A211" s="15"/>
      <c r="B211" s="255"/>
      <c r="C211" s="256"/>
      <c r="D211" s="235" t="s">
        <v>195</v>
      </c>
      <c r="E211" s="257" t="s">
        <v>19</v>
      </c>
      <c r="F211" s="258" t="s">
        <v>226</v>
      </c>
      <c r="G211" s="256"/>
      <c r="H211" s="259">
        <v>56.920000000000002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195</v>
      </c>
      <c r="AU211" s="265" t="s">
        <v>82</v>
      </c>
      <c r="AV211" s="15" t="s">
        <v>135</v>
      </c>
      <c r="AW211" s="15" t="s">
        <v>35</v>
      </c>
      <c r="AX211" s="15" t="s">
        <v>80</v>
      </c>
      <c r="AY211" s="265" t="s">
        <v>185</v>
      </c>
    </row>
    <row r="212" s="2" customFormat="1" ht="21.75" customHeight="1">
      <c r="A212" s="40"/>
      <c r="B212" s="41"/>
      <c r="C212" s="215" t="s">
        <v>318</v>
      </c>
      <c r="D212" s="215" t="s">
        <v>187</v>
      </c>
      <c r="E212" s="216" t="s">
        <v>319</v>
      </c>
      <c r="F212" s="217" t="s">
        <v>320</v>
      </c>
      <c r="G212" s="218" t="s">
        <v>240</v>
      </c>
      <c r="H212" s="219">
        <v>7.2290000000000001</v>
      </c>
      <c r="I212" s="220"/>
      <c r="J212" s="221">
        <f>ROUND(I212*H212,2)</f>
        <v>0</v>
      </c>
      <c r="K212" s="217" t="s">
        <v>191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0.062</v>
      </c>
      <c r="T212" s="225">
        <f>S212*H212</f>
        <v>0.44819799999999999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82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321</v>
      </c>
    </row>
    <row r="213" s="2" customFormat="1">
      <c r="A213" s="40"/>
      <c r="B213" s="41"/>
      <c r="C213" s="42"/>
      <c r="D213" s="228" t="s">
        <v>193</v>
      </c>
      <c r="E213" s="42"/>
      <c r="F213" s="229" t="s">
        <v>322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193</v>
      </c>
      <c r="AU213" s="19" t="s">
        <v>82</v>
      </c>
    </row>
    <row r="214" s="13" customFormat="1">
      <c r="A214" s="13"/>
      <c r="B214" s="233"/>
      <c r="C214" s="234"/>
      <c r="D214" s="235" t="s">
        <v>195</v>
      </c>
      <c r="E214" s="236" t="s">
        <v>19</v>
      </c>
      <c r="F214" s="237" t="s">
        <v>323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195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324</v>
      </c>
      <c r="G215" s="245"/>
      <c r="H215" s="248">
        <v>1.8899999999999999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325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326</v>
      </c>
      <c r="G217" s="245"/>
      <c r="H217" s="248">
        <v>2.9609999999999999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327</v>
      </c>
      <c r="G218" s="245"/>
      <c r="H218" s="248">
        <v>2.3780000000000001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5" customFormat="1">
      <c r="A219" s="15"/>
      <c r="B219" s="255"/>
      <c r="C219" s="256"/>
      <c r="D219" s="235" t="s">
        <v>195</v>
      </c>
      <c r="E219" s="257" t="s">
        <v>19</v>
      </c>
      <c r="F219" s="258" t="s">
        <v>226</v>
      </c>
      <c r="G219" s="256"/>
      <c r="H219" s="259">
        <v>7.2290000000000001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195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185</v>
      </c>
    </row>
    <row r="220" s="2" customFormat="1" ht="33" customHeight="1">
      <c r="A220" s="40"/>
      <c r="B220" s="41"/>
      <c r="C220" s="215" t="s">
        <v>8</v>
      </c>
      <c r="D220" s="215" t="s">
        <v>187</v>
      </c>
      <c r="E220" s="216" t="s">
        <v>328</v>
      </c>
      <c r="F220" s="217" t="s">
        <v>329</v>
      </c>
      <c r="G220" s="218" t="s">
        <v>190</v>
      </c>
      <c r="H220" s="219">
        <v>4479.5500000000002</v>
      </c>
      <c r="I220" s="220"/>
      <c r="J220" s="221">
        <f>ROUND(I220*H220,2)</f>
        <v>0</v>
      </c>
      <c r="K220" s="217" t="s">
        <v>191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0.65000000000000002</v>
      </c>
      <c r="T220" s="225">
        <f>S220*H220</f>
        <v>2911.7075000000004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82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330</v>
      </c>
    </row>
    <row r="221" s="2" customFormat="1">
      <c r="A221" s="40"/>
      <c r="B221" s="41"/>
      <c r="C221" s="42"/>
      <c r="D221" s="228" t="s">
        <v>193</v>
      </c>
      <c r="E221" s="42"/>
      <c r="F221" s="229" t="s">
        <v>331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193</v>
      </c>
      <c r="AU221" s="19" t="s">
        <v>82</v>
      </c>
    </row>
    <row r="222" s="13" customFormat="1">
      <c r="A222" s="13"/>
      <c r="B222" s="233"/>
      <c r="C222" s="234"/>
      <c r="D222" s="235" t="s">
        <v>195</v>
      </c>
      <c r="E222" s="236" t="s">
        <v>19</v>
      </c>
      <c r="F222" s="237" t="s">
        <v>332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195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333</v>
      </c>
      <c r="G223" s="245"/>
      <c r="H223" s="248">
        <v>4344.6940000000004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334</v>
      </c>
      <c r="G224" s="245"/>
      <c r="H224" s="248">
        <v>12.635999999999999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335</v>
      </c>
      <c r="G225" s="245"/>
      <c r="H225" s="248">
        <v>31.5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336</v>
      </c>
      <c r="G226" s="245"/>
      <c r="H226" s="248">
        <v>90.719999999999999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5" customFormat="1">
      <c r="A227" s="15"/>
      <c r="B227" s="255"/>
      <c r="C227" s="256"/>
      <c r="D227" s="235" t="s">
        <v>195</v>
      </c>
      <c r="E227" s="257" t="s">
        <v>19</v>
      </c>
      <c r="F227" s="258" t="s">
        <v>226</v>
      </c>
      <c r="G227" s="256"/>
      <c r="H227" s="259">
        <v>4479.5500000000011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195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185</v>
      </c>
    </row>
    <row r="228" s="12" customFormat="1" ht="22.8" customHeight="1">
      <c r="A228" s="12"/>
      <c r="B228" s="199"/>
      <c r="C228" s="200"/>
      <c r="D228" s="201" t="s">
        <v>72</v>
      </c>
      <c r="E228" s="213" t="s">
        <v>337</v>
      </c>
      <c r="F228" s="213" t="s">
        <v>338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SUM(P229:P270)</f>
        <v>0</v>
      </c>
      <c r="Q228" s="207"/>
      <c r="R228" s="208">
        <f>SUM(R229:R270)</f>
        <v>0</v>
      </c>
      <c r="S228" s="207"/>
      <c r="T228" s="209">
        <f>SUM(T229:T270)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80</v>
      </c>
      <c r="AY228" s="210" t="s">
        <v>185</v>
      </c>
      <c r="BK228" s="212">
        <f>SUM(BK229:BK270)</f>
        <v>0</v>
      </c>
    </row>
    <row r="229" s="2" customFormat="1" ht="24.15" customHeight="1">
      <c r="A229" s="40"/>
      <c r="B229" s="41"/>
      <c r="C229" s="215" t="s">
        <v>339</v>
      </c>
      <c r="D229" s="215" t="s">
        <v>187</v>
      </c>
      <c r="E229" s="216" t="s">
        <v>340</v>
      </c>
      <c r="F229" s="217" t="s">
        <v>341</v>
      </c>
      <c r="G229" s="218" t="s">
        <v>342</v>
      </c>
      <c r="H229" s="219">
        <v>2934.9259999999999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343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344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2" customFormat="1" ht="21.75" customHeight="1">
      <c r="A231" s="40"/>
      <c r="B231" s="41"/>
      <c r="C231" s="215" t="s">
        <v>345</v>
      </c>
      <c r="D231" s="215" t="s">
        <v>187</v>
      </c>
      <c r="E231" s="216" t="s">
        <v>346</v>
      </c>
      <c r="F231" s="217" t="s">
        <v>347</v>
      </c>
      <c r="G231" s="218" t="s">
        <v>342</v>
      </c>
      <c r="H231" s="219">
        <v>1316.3879999999999</v>
      </c>
      <c r="I231" s="220"/>
      <c r="J231" s="221">
        <f>ROUND(I231*H231,2)</f>
        <v>0</v>
      </c>
      <c r="K231" s="217" t="s">
        <v>191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82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348</v>
      </c>
    </row>
    <row r="232" s="2" customFormat="1">
      <c r="A232" s="40"/>
      <c r="B232" s="41"/>
      <c r="C232" s="42"/>
      <c r="D232" s="228" t="s">
        <v>193</v>
      </c>
      <c r="E232" s="42"/>
      <c r="F232" s="229" t="s">
        <v>349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193</v>
      </c>
      <c r="AU232" s="19" t="s">
        <v>82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350</v>
      </c>
      <c r="G233" s="245"/>
      <c r="H233" s="248">
        <v>2934.9259999999999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351</v>
      </c>
      <c r="G234" s="245"/>
      <c r="H234" s="248">
        <v>-1618.538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5" customFormat="1">
      <c r="A235" s="15"/>
      <c r="B235" s="255"/>
      <c r="C235" s="256"/>
      <c r="D235" s="235" t="s">
        <v>195</v>
      </c>
      <c r="E235" s="257" t="s">
        <v>19</v>
      </c>
      <c r="F235" s="258" t="s">
        <v>226</v>
      </c>
      <c r="G235" s="256"/>
      <c r="H235" s="259">
        <v>1316.3879999999999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195</v>
      </c>
      <c r="AU235" s="265" t="s">
        <v>82</v>
      </c>
      <c r="AV235" s="15" t="s">
        <v>135</v>
      </c>
      <c r="AW235" s="15" t="s">
        <v>35</v>
      </c>
      <c r="AX235" s="15" t="s">
        <v>80</v>
      </c>
      <c r="AY235" s="265" t="s">
        <v>185</v>
      </c>
    </row>
    <row r="236" s="2" customFormat="1" ht="24.15" customHeight="1">
      <c r="A236" s="40"/>
      <c r="B236" s="41"/>
      <c r="C236" s="215" t="s">
        <v>352</v>
      </c>
      <c r="D236" s="215" t="s">
        <v>187</v>
      </c>
      <c r="E236" s="216" t="s">
        <v>353</v>
      </c>
      <c r="F236" s="217" t="s">
        <v>354</v>
      </c>
      <c r="G236" s="218" t="s">
        <v>342</v>
      </c>
      <c r="H236" s="219">
        <v>7898.3280000000004</v>
      </c>
      <c r="I236" s="220"/>
      <c r="J236" s="221">
        <f>ROUND(I236*H236,2)</f>
        <v>0</v>
      </c>
      <c r="K236" s="217" t="s">
        <v>191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82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355</v>
      </c>
    </row>
    <row r="237" s="2" customFormat="1">
      <c r="A237" s="40"/>
      <c r="B237" s="41"/>
      <c r="C237" s="42"/>
      <c r="D237" s="228" t="s">
        <v>193</v>
      </c>
      <c r="E237" s="42"/>
      <c r="F237" s="229" t="s">
        <v>356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193</v>
      </c>
      <c r="AU237" s="19" t="s">
        <v>82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357</v>
      </c>
      <c r="G238" s="245"/>
      <c r="H238" s="248">
        <v>7898.3280000000004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5" customFormat="1">
      <c r="A239" s="15"/>
      <c r="B239" s="255"/>
      <c r="C239" s="256"/>
      <c r="D239" s="235" t="s">
        <v>195</v>
      </c>
      <c r="E239" s="257" t="s">
        <v>19</v>
      </c>
      <c r="F239" s="258" t="s">
        <v>226</v>
      </c>
      <c r="G239" s="256"/>
      <c r="H239" s="259">
        <v>7898.3280000000004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195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185</v>
      </c>
    </row>
    <row r="240" s="2" customFormat="1" ht="24.15" customHeight="1">
      <c r="A240" s="40"/>
      <c r="B240" s="41"/>
      <c r="C240" s="215" t="s">
        <v>358</v>
      </c>
      <c r="D240" s="215" t="s">
        <v>187</v>
      </c>
      <c r="E240" s="216" t="s">
        <v>359</v>
      </c>
      <c r="F240" s="217" t="s">
        <v>360</v>
      </c>
      <c r="G240" s="218" t="s">
        <v>342</v>
      </c>
      <c r="H240" s="219">
        <v>1293.1690000000001</v>
      </c>
      <c r="I240" s="220"/>
      <c r="J240" s="221">
        <f>ROUND(I240*H240,2)</f>
        <v>0</v>
      </c>
      <c r="K240" s="217" t="s">
        <v>191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82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361</v>
      </c>
    </row>
    <row r="241" s="2" customFormat="1">
      <c r="A241" s="40"/>
      <c r="B241" s="41"/>
      <c r="C241" s="42"/>
      <c r="D241" s="228" t="s">
        <v>193</v>
      </c>
      <c r="E241" s="42"/>
      <c r="F241" s="229" t="s">
        <v>362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82</v>
      </c>
    </row>
    <row r="242" s="14" customFormat="1">
      <c r="A242" s="14"/>
      <c r="B242" s="244"/>
      <c r="C242" s="245"/>
      <c r="D242" s="235" t="s">
        <v>195</v>
      </c>
      <c r="E242" s="246" t="s">
        <v>19</v>
      </c>
      <c r="F242" s="247" t="s">
        <v>350</v>
      </c>
      <c r="G242" s="245"/>
      <c r="H242" s="248">
        <v>2934.9259999999999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195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185</v>
      </c>
    </row>
    <row r="243" s="13" customFormat="1">
      <c r="A243" s="13"/>
      <c r="B243" s="233"/>
      <c r="C243" s="234"/>
      <c r="D243" s="235" t="s">
        <v>195</v>
      </c>
      <c r="E243" s="236" t="s">
        <v>19</v>
      </c>
      <c r="F243" s="237" t="s">
        <v>363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195</v>
      </c>
      <c r="AU243" s="243" t="s">
        <v>82</v>
      </c>
      <c r="AV243" s="13" t="s">
        <v>80</v>
      </c>
      <c r="AW243" s="13" t="s">
        <v>35</v>
      </c>
      <c r="AX243" s="13" t="s">
        <v>73</v>
      </c>
      <c r="AY243" s="243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351</v>
      </c>
      <c r="G244" s="245"/>
      <c r="H244" s="248">
        <v>-1618.538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364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365</v>
      </c>
      <c r="G246" s="245"/>
      <c r="H246" s="248">
        <v>-0.47999999999999998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3" customFormat="1">
      <c r="A247" s="13"/>
      <c r="B247" s="233"/>
      <c r="C247" s="234"/>
      <c r="D247" s="235" t="s">
        <v>195</v>
      </c>
      <c r="E247" s="236" t="s">
        <v>19</v>
      </c>
      <c r="F247" s="237" t="s">
        <v>366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195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367</v>
      </c>
      <c r="G248" s="245"/>
      <c r="H248" s="248">
        <v>-10.731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3" customFormat="1">
      <c r="A249" s="13"/>
      <c r="B249" s="233"/>
      <c r="C249" s="234"/>
      <c r="D249" s="235" t="s">
        <v>195</v>
      </c>
      <c r="E249" s="236" t="s">
        <v>19</v>
      </c>
      <c r="F249" s="237" t="s">
        <v>368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195</v>
      </c>
      <c r="AU249" s="243" t="s">
        <v>82</v>
      </c>
      <c r="AV249" s="13" t="s">
        <v>80</v>
      </c>
      <c r="AW249" s="13" t="s">
        <v>35</v>
      </c>
      <c r="AX249" s="13" t="s">
        <v>73</v>
      </c>
      <c r="AY249" s="243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369</v>
      </c>
      <c r="G250" s="245"/>
      <c r="H250" s="248">
        <v>-7.2939999999999996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370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371</v>
      </c>
      <c r="G252" s="245"/>
      <c r="H252" s="248">
        <v>-4.7140000000000004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5" customFormat="1">
      <c r="A253" s="15"/>
      <c r="B253" s="255"/>
      <c r="C253" s="256"/>
      <c r="D253" s="235" t="s">
        <v>195</v>
      </c>
      <c r="E253" s="257" t="s">
        <v>19</v>
      </c>
      <c r="F253" s="258" t="s">
        <v>226</v>
      </c>
      <c r="G253" s="256"/>
      <c r="H253" s="259">
        <v>1293.1689999999999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195</v>
      </c>
      <c r="AU253" s="265" t="s">
        <v>82</v>
      </c>
      <c r="AV253" s="15" t="s">
        <v>135</v>
      </c>
      <c r="AW253" s="15" t="s">
        <v>35</v>
      </c>
      <c r="AX253" s="15" t="s">
        <v>80</v>
      </c>
      <c r="AY253" s="265" t="s">
        <v>185</v>
      </c>
    </row>
    <row r="254" s="2" customFormat="1" ht="24.15" customHeight="1">
      <c r="A254" s="40"/>
      <c r="B254" s="41"/>
      <c r="C254" s="215" t="s">
        <v>372</v>
      </c>
      <c r="D254" s="215" t="s">
        <v>187</v>
      </c>
      <c r="E254" s="216" t="s">
        <v>373</v>
      </c>
      <c r="F254" s="217" t="s">
        <v>374</v>
      </c>
      <c r="G254" s="218" t="s">
        <v>342</v>
      </c>
      <c r="H254" s="219">
        <v>0.47999999999999998</v>
      </c>
      <c r="I254" s="220"/>
      <c r="J254" s="221">
        <f>ROUND(I254*H254,2)</f>
        <v>0</v>
      </c>
      <c r="K254" s="217" t="s">
        <v>191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82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375</v>
      </c>
    </row>
    <row r="255" s="2" customFormat="1">
      <c r="A255" s="40"/>
      <c r="B255" s="41"/>
      <c r="C255" s="42"/>
      <c r="D255" s="228" t="s">
        <v>193</v>
      </c>
      <c r="E255" s="42"/>
      <c r="F255" s="229" t="s">
        <v>376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193</v>
      </c>
      <c r="AU255" s="19" t="s">
        <v>82</v>
      </c>
    </row>
    <row r="256" s="2" customFormat="1" ht="24.15" customHeight="1">
      <c r="A256" s="40"/>
      <c r="B256" s="41"/>
      <c r="C256" s="215" t="s">
        <v>7</v>
      </c>
      <c r="D256" s="215" t="s">
        <v>187</v>
      </c>
      <c r="E256" s="216" t="s">
        <v>377</v>
      </c>
      <c r="F256" s="217" t="s">
        <v>378</v>
      </c>
      <c r="G256" s="218" t="s">
        <v>342</v>
      </c>
      <c r="H256" s="219">
        <v>7.2939999999999996</v>
      </c>
      <c r="I256" s="220"/>
      <c r="J256" s="221">
        <f>ROUND(I256*H256,2)</f>
        <v>0</v>
      </c>
      <c r="K256" s="217" t="s">
        <v>191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82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379</v>
      </c>
    </row>
    <row r="257" s="2" customFormat="1">
      <c r="A257" s="40"/>
      <c r="B257" s="41"/>
      <c r="C257" s="42"/>
      <c r="D257" s="228" t="s">
        <v>193</v>
      </c>
      <c r="E257" s="42"/>
      <c r="F257" s="229" t="s">
        <v>380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193</v>
      </c>
      <c r="AU257" s="19" t="s">
        <v>82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381</v>
      </c>
      <c r="G258" s="245"/>
      <c r="H258" s="248">
        <v>0.70199999999999996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382</v>
      </c>
      <c r="G259" s="245"/>
      <c r="H259" s="248">
        <v>0.57499999999999996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383</v>
      </c>
      <c r="G260" s="245"/>
      <c r="H260" s="248">
        <v>3.121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384</v>
      </c>
      <c r="G261" s="245"/>
      <c r="H261" s="248">
        <v>2.448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385</v>
      </c>
      <c r="G262" s="245"/>
      <c r="H262" s="248">
        <v>0.44800000000000001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7.2940000000000005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2" customFormat="1" ht="24.15" customHeight="1">
      <c r="A264" s="40"/>
      <c r="B264" s="41"/>
      <c r="C264" s="215" t="s">
        <v>386</v>
      </c>
      <c r="D264" s="215" t="s">
        <v>187</v>
      </c>
      <c r="E264" s="216" t="s">
        <v>387</v>
      </c>
      <c r="F264" s="217" t="s">
        <v>388</v>
      </c>
      <c r="G264" s="218" t="s">
        <v>342</v>
      </c>
      <c r="H264" s="219">
        <v>10.731</v>
      </c>
      <c r="I264" s="220"/>
      <c r="J264" s="221">
        <f>ROUND(I264*H264,2)</f>
        <v>0</v>
      </c>
      <c r="K264" s="217" t="s">
        <v>191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82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389</v>
      </c>
    </row>
    <row r="265" s="2" customFormat="1">
      <c r="A265" s="40"/>
      <c r="B265" s="41"/>
      <c r="C265" s="42"/>
      <c r="D265" s="228" t="s">
        <v>193</v>
      </c>
      <c r="E265" s="42"/>
      <c r="F265" s="229" t="s">
        <v>390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82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391</v>
      </c>
      <c r="G266" s="245"/>
      <c r="H266" s="248">
        <v>0.44900000000000001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392</v>
      </c>
      <c r="G267" s="245"/>
      <c r="H267" s="248">
        <v>10.282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10.731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24.15" customHeight="1">
      <c r="A269" s="40"/>
      <c r="B269" s="41"/>
      <c r="C269" s="215" t="s">
        <v>393</v>
      </c>
      <c r="D269" s="215" t="s">
        <v>187</v>
      </c>
      <c r="E269" s="216" t="s">
        <v>394</v>
      </c>
      <c r="F269" s="217" t="s">
        <v>395</v>
      </c>
      <c r="G269" s="218" t="s">
        <v>342</v>
      </c>
      <c r="H269" s="219">
        <v>4.7140000000000004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396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397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2" customFormat="1" ht="22.8" customHeight="1">
      <c r="A271" s="12"/>
      <c r="B271" s="199"/>
      <c r="C271" s="200"/>
      <c r="D271" s="201" t="s">
        <v>72</v>
      </c>
      <c r="E271" s="213" t="s">
        <v>398</v>
      </c>
      <c r="F271" s="213" t="s">
        <v>399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SUM(P272:P273)</f>
        <v>0</v>
      </c>
      <c r="Q271" s="207"/>
      <c r="R271" s="208">
        <f>SUM(R272:R273)</f>
        <v>0</v>
      </c>
      <c r="S271" s="207"/>
      <c r="T271" s="209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72</v>
      </c>
      <c r="AU271" s="211" t="s">
        <v>80</v>
      </c>
      <c r="AY271" s="210" t="s">
        <v>185</v>
      </c>
      <c r="BK271" s="212">
        <f>SUM(BK272:BK273)</f>
        <v>0</v>
      </c>
    </row>
    <row r="272" s="2" customFormat="1" ht="33" customHeight="1">
      <c r="A272" s="40"/>
      <c r="B272" s="41"/>
      <c r="C272" s="215" t="s">
        <v>400</v>
      </c>
      <c r="D272" s="215" t="s">
        <v>187</v>
      </c>
      <c r="E272" s="216" t="s">
        <v>401</v>
      </c>
      <c r="F272" s="217" t="s">
        <v>402</v>
      </c>
      <c r="G272" s="218" t="s">
        <v>342</v>
      </c>
      <c r="H272" s="219">
        <v>8.3740000000000006</v>
      </c>
      <c r="I272" s="220"/>
      <c r="J272" s="221">
        <f>ROUND(I272*H272,2)</f>
        <v>0</v>
      </c>
      <c r="K272" s="217" t="s">
        <v>191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82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403</v>
      </c>
    </row>
    <row r="273" s="2" customFormat="1">
      <c r="A273" s="40"/>
      <c r="B273" s="41"/>
      <c r="C273" s="42"/>
      <c r="D273" s="228" t="s">
        <v>193</v>
      </c>
      <c r="E273" s="42"/>
      <c r="F273" s="229" t="s">
        <v>404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193</v>
      </c>
      <c r="AU273" s="19" t="s">
        <v>82</v>
      </c>
    </row>
    <row r="274" s="12" customFormat="1" ht="25.92" customHeight="1">
      <c r="A274" s="12"/>
      <c r="B274" s="199"/>
      <c r="C274" s="200"/>
      <c r="D274" s="201" t="s">
        <v>72</v>
      </c>
      <c r="E274" s="202" t="s">
        <v>405</v>
      </c>
      <c r="F274" s="202" t="s">
        <v>406</v>
      </c>
      <c r="G274" s="200"/>
      <c r="H274" s="200"/>
      <c r="I274" s="203"/>
      <c r="J274" s="204">
        <f>BK274</f>
        <v>0</v>
      </c>
      <c r="K274" s="200"/>
      <c r="L274" s="205"/>
      <c r="M274" s="206"/>
      <c r="N274" s="207"/>
      <c r="O274" s="207"/>
      <c r="P274" s="208">
        <f>P275+P279+P297</f>
        <v>0</v>
      </c>
      <c r="Q274" s="207"/>
      <c r="R274" s="208">
        <f>R275+R279+R297</f>
        <v>0</v>
      </c>
      <c r="S274" s="207"/>
      <c r="T274" s="209">
        <f>T275+T279+T297</f>
        <v>5.6424295999999998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82</v>
      </c>
      <c r="AT274" s="211" t="s">
        <v>72</v>
      </c>
      <c r="AU274" s="211" t="s">
        <v>73</v>
      </c>
      <c r="AY274" s="210" t="s">
        <v>185</v>
      </c>
      <c r="BK274" s="212">
        <f>BK275+BK279+BK297</f>
        <v>0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407</v>
      </c>
      <c r="F275" s="213" t="s">
        <v>408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SUM(P276:P278)</f>
        <v>0</v>
      </c>
      <c r="Q275" s="207"/>
      <c r="R275" s="208">
        <f>SUM(R276:R278)</f>
        <v>0</v>
      </c>
      <c r="S275" s="207"/>
      <c r="T275" s="209">
        <f>SUM(T276:T278)</f>
        <v>4.7139199999999999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82</v>
      </c>
      <c r="AT275" s="211" t="s">
        <v>72</v>
      </c>
      <c r="AU275" s="211" t="s">
        <v>80</v>
      </c>
      <c r="AY275" s="210" t="s">
        <v>185</v>
      </c>
      <c r="BK275" s="212">
        <f>SUM(BK276:BK278)</f>
        <v>0</v>
      </c>
    </row>
    <row r="276" s="2" customFormat="1" ht="16.5" customHeight="1">
      <c r="A276" s="40"/>
      <c r="B276" s="41"/>
      <c r="C276" s="215" t="s">
        <v>409</v>
      </c>
      <c r="D276" s="215" t="s">
        <v>187</v>
      </c>
      <c r="E276" s="216" t="s">
        <v>410</v>
      </c>
      <c r="F276" s="217" t="s">
        <v>411</v>
      </c>
      <c r="G276" s="218" t="s">
        <v>240</v>
      </c>
      <c r="H276" s="219">
        <v>471.392</v>
      </c>
      <c r="I276" s="220"/>
      <c r="J276" s="221">
        <f>ROUND(I276*H276,2)</f>
        <v>0</v>
      </c>
      <c r="K276" s="217" t="s">
        <v>412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0.01</v>
      </c>
      <c r="T276" s="225">
        <f>S276*H276</f>
        <v>4.7139199999999999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339</v>
      </c>
      <c r="AT276" s="226" t="s">
        <v>187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339</v>
      </c>
      <c r="BM276" s="226" t="s">
        <v>413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414</v>
      </c>
      <c r="G277" s="245"/>
      <c r="H277" s="248">
        <v>471.392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5" customFormat="1">
      <c r="A278" s="15"/>
      <c r="B278" s="255"/>
      <c r="C278" s="256"/>
      <c r="D278" s="235" t="s">
        <v>195</v>
      </c>
      <c r="E278" s="257" t="s">
        <v>19</v>
      </c>
      <c r="F278" s="258" t="s">
        <v>226</v>
      </c>
      <c r="G278" s="256"/>
      <c r="H278" s="259">
        <v>471.392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195</v>
      </c>
      <c r="AU278" s="265" t="s">
        <v>82</v>
      </c>
      <c r="AV278" s="15" t="s">
        <v>135</v>
      </c>
      <c r="AW278" s="15" t="s">
        <v>35</v>
      </c>
      <c r="AX278" s="15" t="s">
        <v>80</v>
      </c>
      <c r="AY278" s="265" t="s">
        <v>185</v>
      </c>
    </row>
    <row r="279" s="12" customFormat="1" ht="22.8" customHeight="1">
      <c r="A279" s="12"/>
      <c r="B279" s="199"/>
      <c r="C279" s="200"/>
      <c r="D279" s="201" t="s">
        <v>72</v>
      </c>
      <c r="E279" s="213" t="s">
        <v>415</v>
      </c>
      <c r="F279" s="213" t="s">
        <v>416</v>
      </c>
      <c r="G279" s="200"/>
      <c r="H279" s="200"/>
      <c r="I279" s="203"/>
      <c r="J279" s="214">
        <f>BK279</f>
        <v>0</v>
      </c>
      <c r="K279" s="200"/>
      <c r="L279" s="205"/>
      <c r="M279" s="206"/>
      <c r="N279" s="207"/>
      <c r="O279" s="207"/>
      <c r="P279" s="208">
        <f>SUM(P280:P296)</f>
        <v>0</v>
      </c>
      <c r="Q279" s="207"/>
      <c r="R279" s="208">
        <f>SUM(R280:R296)</f>
        <v>0</v>
      </c>
      <c r="S279" s="207"/>
      <c r="T279" s="209">
        <f>SUM(T280:T296)</f>
        <v>0.44850960000000001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82</v>
      </c>
      <c r="AT279" s="211" t="s">
        <v>72</v>
      </c>
      <c r="AU279" s="211" t="s">
        <v>80</v>
      </c>
      <c r="AY279" s="210" t="s">
        <v>185</v>
      </c>
      <c r="BK279" s="212">
        <f>SUM(BK280:BK296)</f>
        <v>0</v>
      </c>
    </row>
    <row r="280" s="2" customFormat="1" ht="24.15" customHeight="1">
      <c r="A280" s="40"/>
      <c r="B280" s="41"/>
      <c r="C280" s="215" t="s">
        <v>417</v>
      </c>
      <c r="D280" s="215" t="s">
        <v>187</v>
      </c>
      <c r="E280" s="216" t="s">
        <v>418</v>
      </c>
      <c r="F280" s="217" t="s">
        <v>419</v>
      </c>
      <c r="G280" s="218" t="s">
        <v>240</v>
      </c>
      <c r="H280" s="219">
        <v>249.172</v>
      </c>
      <c r="I280" s="220"/>
      <c r="J280" s="221">
        <f>ROUND(I280*H280,2)</f>
        <v>0</v>
      </c>
      <c r="K280" s="217" t="s">
        <v>191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0.0018</v>
      </c>
      <c r="T280" s="225">
        <f>S280*H280</f>
        <v>0.44850960000000001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339</v>
      </c>
      <c r="AT280" s="226" t="s">
        <v>187</v>
      </c>
      <c r="AU280" s="226" t="s">
        <v>82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339</v>
      </c>
      <c r="BM280" s="226" t="s">
        <v>420</v>
      </c>
    </row>
    <row r="281" s="2" customFormat="1">
      <c r="A281" s="40"/>
      <c r="B281" s="41"/>
      <c r="C281" s="42"/>
      <c r="D281" s="228" t="s">
        <v>193</v>
      </c>
      <c r="E281" s="42"/>
      <c r="F281" s="229" t="s">
        <v>421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193</v>
      </c>
      <c r="AU281" s="19" t="s">
        <v>82</v>
      </c>
    </row>
    <row r="282" s="13" customFormat="1">
      <c r="A282" s="13"/>
      <c r="B282" s="233"/>
      <c r="C282" s="234"/>
      <c r="D282" s="235" t="s">
        <v>195</v>
      </c>
      <c r="E282" s="236" t="s">
        <v>19</v>
      </c>
      <c r="F282" s="237" t="s">
        <v>422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195</v>
      </c>
      <c r="AU282" s="243" t="s">
        <v>82</v>
      </c>
      <c r="AV282" s="13" t="s">
        <v>80</v>
      </c>
      <c r="AW282" s="13" t="s">
        <v>35</v>
      </c>
      <c r="AX282" s="13" t="s">
        <v>73</v>
      </c>
      <c r="AY282" s="243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423</v>
      </c>
      <c r="G283" s="245"/>
      <c r="H283" s="248">
        <v>48.723999999999997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424</v>
      </c>
      <c r="G284" s="245"/>
      <c r="H284" s="248">
        <v>38.688000000000002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425</v>
      </c>
      <c r="G285" s="245"/>
      <c r="H285" s="248">
        <v>-3.1520000000000001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426</v>
      </c>
      <c r="G286" s="245"/>
      <c r="H286" s="248">
        <v>21.32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427</v>
      </c>
      <c r="G287" s="245"/>
      <c r="H287" s="248">
        <v>-1.5760000000000001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428</v>
      </c>
      <c r="G288" s="245"/>
      <c r="H288" s="248">
        <v>36.244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427</v>
      </c>
      <c r="G289" s="245"/>
      <c r="H289" s="248">
        <v>-1.5760000000000001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429</v>
      </c>
      <c r="G290" s="245"/>
      <c r="H290" s="248">
        <v>30.628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427</v>
      </c>
      <c r="G291" s="245"/>
      <c r="H291" s="248">
        <v>-1.5760000000000001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430</v>
      </c>
      <c r="G292" s="245"/>
      <c r="H292" s="248">
        <v>30.056000000000001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431</v>
      </c>
      <c r="G293" s="245"/>
      <c r="H293" s="248">
        <v>-3.1520000000000001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432</v>
      </c>
      <c r="G294" s="245"/>
      <c r="H294" s="248">
        <v>49.816000000000002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433</v>
      </c>
      <c r="G295" s="245"/>
      <c r="H295" s="248">
        <v>4.7279999999999998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5" customFormat="1">
      <c r="A296" s="15"/>
      <c r="B296" s="255"/>
      <c r="C296" s="256"/>
      <c r="D296" s="235" t="s">
        <v>195</v>
      </c>
      <c r="E296" s="257" t="s">
        <v>19</v>
      </c>
      <c r="F296" s="258" t="s">
        <v>226</v>
      </c>
      <c r="G296" s="256"/>
      <c r="H296" s="259">
        <v>249.17200000000005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195</v>
      </c>
      <c r="AU296" s="265" t="s">
        <v>82</v>
      </c>
      <c r="AV296" s="15" t="s">
        <v>135</v>
      </c>
      <c r="AW296" s="15" t="s">
        <v>35</v>
      </c>
      <c r="AX296" s="15" t="s">
        <v>80</v>
      </c>
      <c r="AY296" s="265" t="s">
        <v>185</v>
      </c>
    </row>
    <row r="297" s="12" customFormat="1" ht="22.8" customHeight="1">
      <c r="A297" s="12"/>
      <c r="B297" s="199"/>
      <c r="C297" s="200"/>
      <c r="D297" s="201" t="s">
        <v>72</v>
      </c>
      <c r="E297" s="213" t="s">
        <v>434</v>
      </c>
      <c r="F297" s="213" t="s">
        <v>435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SUM(P298:P302)</f>
        <v>0</v>
      </c>
      <c r="Q297" s="207"/>
      <c r="R297" s="208">
        <f>SUM(R298:R302)</f>
        <v>0</v>
      </c>
      <c r="S297" s="207"/>
      <c r="T297" s="209">
        <f>SUM(T298:T302)</f>
        <v>0.47999999999999998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82</v>
      </c>
      <c r="AT297" s="211" t="s">
        <v>72</v>
      </c>
      <c r="AU297" s="211" t="s">
        <v>80</v>
      </c>
      <c r="AY297" s="210" t="s">
        <v>185</v>
      </c>
      <c r="BK297" s="212">
        <f>SUM(BK298:BK302)</f>
        <v>0</v>
      </c>
    </row>
    <row r="298" s="2" customFormat="1" ht="24.15" customHeight="1">
      <c r="A298" s="40"/>
      <c r="B298" s="41"/>
      <c r="C298" s="215" t="s">
        <v>436</v>
      </c>
      <c r="D298" s="215" t="s">
        <v>187</v>
      </c>
      <c r="E298" s="216" t="s">
        <v>437</v>
      </c>
      <c r="F298" s="217" t="s">
        <v>438</v>
      </c>
      <c r="G298" s="218" t="s">
        <v>439</v>
      </c>
      <c r="H298" s="219">
        <v>20</v>
      </c>
      <c r="I298" s="220"/>
      <c r="J298" s="221">
        <f>ROUND(I298*H298,2)</f>
        <v>0</v>
      </c>
      <c r="K298" s="217" t="s">
        <v>191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0.024</v>
      </c>
      <c r="T298" s="225">
        <f>S298*H298</f>
        <v>0.47999999999999998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339</v>
      </c>
      <c r="AT298" s="226" t="s">
        <v>187</v>
      </c>
      <c r="AU298" s="226" t="s">
        <v>82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339</v>
      </c>
      <c r="BM298" s="226" t="s">
        <v>440</v>
      </c>
    </row>
    <row r="299" s="2" customFormat="1">
      <c r="A299" s="40"/>
      <c r="B299" s="41"/>
      <c r="C299" s="42"/>
      <c r="D299" s="228" t="s">
        <v>193</v>
      </c>
      <c r="E299" s="42"/>
      <c r="F299" s="229" t="s">
        <v>441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193</v>
      </c>
      <c r="AU299" s="19" t="s">
        <v>82</v>
      </c>
    </row>
    <row r="300" s="13" customFormat="1">
      <c r="A300" s="13"/>
      <c r="B300" s="233"/>
      <c r="C300" s="234"/>
      <c r="D300" s="235" t="s">
        <v>195</v>
      </c>
      <c r="E300" s="236" t="s">
        <v>19</v>
      </c>
      <c r="F300" s="237" t="s">
        <v>442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195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372</v>
      </c>
      <c r="G301" s="245"/>
      <c r="H301" s="248">
        <v>20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5" customFormat="1">
      <c r="A302" s="15"/>
      <c r="B302" s="255"/>
      <c r="C302" s="256"/>
      <c r="D302" s="235" t="s">
        <v>195</v>
      </c>
      <c r="E302" s="257" t="s">
        <v>19</v>
      </c>
      <c r="F302" s="258" t="s">
        <v>226</v>
      </c>
      <c r="G302" s="256"/>
      <c r="H302" s="259">
        <v>20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195</v>
      </c>
      <c r="AU302" s="265" t="s">
        <v>82</v>
      </c>
      <c r="AV302" s="15" t="s">
        <v>135</v>
      </c>
      <c r="AW302" s="15" t="s">
        <v>35</v>
      </c>
      <c r="AX302" s="15" t="s">
        <v>80</v>
      </c>
      <c r="AY302" s="265" t="s">
        <v>185</v>
      </c>
    </row>
    <row r="303" s="12" customFormat="1" ht="25.92" customHeight="1">
      <c r="A303" s="12"/>
      <c r="B303" s="199"/>
      <c r="C303" s="200"/>
      <c r="D303" s="201" t="s">
        <v>72</v>
      </c>
      <c r="E303" s="202" t="s">
        <v>443</v>
      </c>
      <c r="F303" s="202" t="s">
        <v>444</v>
      </c>
      <c r="G303" s="200"/>
      <c r="H303" s="200"/>
      <c r="I303" s="203"/>
      <c r="J303" s="204">
        <f>BK303</f>
        <v>0</v>
      </c>
      <c r="K303" s="200"/>
      <c r="L303" s="205"/>
      <c r="M303" s="206"/>
      <c r="N303" s="207"/>
      <c r="O303" s="207"/>
      <c r="P303" s="208">
        <f>P304</f>
        <v>0</v>
      </c>
      <c r="Q303" s="207"/>
      <c r="R303" s="208">
        <f>R304</f>
        <v>0</v>
      </c>
      <c r="S303" s="207"/>
      <c r="T303" s="209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135</v>
      </c>
      <c r="AT303" s="211" t="s">
        <v>72</v>
      </c>
      <c r="AU303" s="211" t="s">
        <v>73</v>
      </c>
      <c r="AY303" s="210" t="s">
        <v>185</v>
      </c>
      <c r="BK303" s="212">
        <f>BK304</f>
        <v>0</v>
      </c>
    </row>
    <row r="304" s="2" customFormat="1" ht="16.5" customHeight="1">
      <c r="A304" s="40"/>
      <c r="B304" s="41"/>
      <c r="C304" s="215" t="s">
        <v>445</v>
      </c>
      <c r="D304" s="215" t="s">
        <v>187</v>
      </c>
      <c r="E304" s="216" t="s">
        <v>446</v>
      </c>
      <c r="F304" s="217" t="s">
        <v>447</v>
      </c>
      <c r="G304" s="218" t="s">
        <v>448</v>
      </c>
      <c r="H304" s="219">
        <v>40</v>
      </c>
      <c r="I304" s="220"/>
      <c r="J304" s="221">
        <f>ROUND(I304*H304,2)</f>
        <v>0</v>
      </c>
      <c r="K304" s="217" t="s">
        <v>449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450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450</v>
      </c>
      <c r="BM304" s="226" t="s">
        <v>451</v>
      </c>
    </row>
    <row r="305" s="12" customFormat="1" ht="25.92" customHeight="1">
      <c r="A305" s="12"/>
      <c r="B305" s="199"/>
      <c r="C305" s="200"/>
      <c r="D305" s="201" t="s">
        <v>72</v>
      </c>
      <c r="E305" s="202" t="s">
        <v>452</v>
      </c>
      <c r="F305" s="202" t="s">
        <v>453</v>
      </c>
      <c r="G305" s="200"/>
      <c r="H305" s="200"/>
      <c r="I305" s="203"/>
      <c r="J305" s="204">
        <f>BK305</f>
        <v>0</v>
      </c>
      <c r="K305" s="200"/>
      <c r="L305" s="205"/>
      <c r="M305" s="206"/>
      <c r="N305" s="207"/>
      <c r="O305" s="207"/>
      <c r="P305" s="208">
        <f>P306</f>
        <v>0</v>
      </c>
      <c r="Q305" s="207"/>
      <c r="R305" s="208">
        <f>R306</f>
        <v>0</v>
      </c>
      <c r="S305" s="207"/>
      <c r="T305" s="209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0" t="s">
        <v>250</v>
      </c>
      <c r="AT305" s="211" t="s">
        <v>72</v>
      </c>
      <c r="AU305" s="211" t="s">
        <v>73</v>
      </c>
      <c r="AY305" s="210" t="s">
        <v>185</v>
      </c>
      <c r="BK305" s="212">
        <f>BK306</f>
        <v>0</v>
      </c>
    </row>
    <row r="306" s="2" customFormat="1" ht="16.5" customHeight="1">
      <c r="A306" s="40"/>
      <c r="B306" s="41"/>
      <c r="C306" s="215" t="s">
        <v>454</v>
      </c>
      <c r="D306" s="215" t="s">
        <v>187</v>
      </c>
      <c r="E306" s="216" t="s">
        <v>455</v>
      </c>
      <c r="F306" s="217" t="s">
        <v>456</v>
      </c>
      <c r="G306" s="218" t="s">
        <v>457</v>
      </c>
      <c r="H306" s="266"/>
      <c r="I306" s="220"/>
      <c r="J306" s="221">
        <f>ROUND(I306*H306,2)</f>
        <v>0</v>
      </c>
      <c r="K306" s="217" t="s">
        <v>19</v>
      </c>
      <c r="L306" s="46"/>
      <c r="M306" s="267" t="s">
        <v>19</v>
      </c>
      <c r="N306" s="268" t="s">
        <v>44</v>
      </c>
      <c r="O306" s="269"/>
      <c r="P306" s="270">
        <f>O306*H306</f>
        <v>0</v>
      </c>
      <c r="Q306" s="270">
        <v>0</v>
      </c>
      <c r="R306" s="270">
        <f>Q306*H306</f>
        <v>0</v>
      </c>
      <c r="S306" s="270">
        <v>0</v>
      </c>
      <c r="T306" s="271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458</v>
      </c>
    </row>
    <row r="307" s="2" customFormat="1" ht="6.96" customHeight="1">
      <c r="A307" s="40"/>
      <c r="B307" s="61"/>
      <c r="C307" s="62"/>
      <c r="D307" s="62"/>
      <c r="E307" s="62"/>
      <c r="F307" s="62"/>
      <c r="G307" s="62"/>
      <c r="H307" s="62"/>
      <c r="I307" s="62"/>
      <c r="J307" s="62"/>
      <c r="K307" s="62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0sD6M/2anI6vmWnMgP00LIEhdm+Tv0X5Xo2Z3E0z8/OQedo7Y7zPxzfteS8H3rkVivZRugEatTmZcWJalcyBkA==" hashValue="oGoUAEV2aQ8X3E5Lsdr3PNQZYhZhFPEsxK6b7wB3tNvsGr7WWrp6Tx/LBJSJWn9+n7mAeUmPlfYrOP9pTk2c3w==" algorithmName="SHA-512" password="CC35"/>
  <autoFilter ref="C96:K3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174151102"/>
    <hyperlink ref="F135" r:id="rId2" display="https://podminky.urs.cz/item/CS_URS_2021_02/310238411"/>
    <hyperlink ref="F143" r:id="rId3" display="https://podminky.urs.cz/item/CS_URS_2021_02/941211112"/>
    <hyperlink ref="F148" r:id="rId4" display="https://podminky.urs.cz/item/CS_URS_2021_02/941211211"/>
    <hyperlink ref="F152" r:id="rId5" display="https://podminky.urs.cz/item/CS_URS_2021_02/941211812"/>
    <hyperlink ref="F157" r:id="rId6" display="https://podminky.urs.cz/item/CS_URS_2021_02/944611111"/>
    <hyperlink ref="F162" r:id="rId7" display="https://podminky.urs.cz/item/CS_URS_2021_02/944611211"/>
    <hyperlink ref="F166" r:id="rId8" display="https://podminky.urs.cz/item/CS_URS_2021_02/944611811"/>
    <hyperlink ref="F171" r:id="rId9" display="https://podminky.urs.cz/item/CS_URS_2021_02/966080103"/>
    <hyperlink ref="F183" r:id="rId10" display="https://podminky.urs.cz/item/CS_URS_2021_02/968082015"/>
    <hyperlink ref="F191" r:id="rId11" display="https://podminky.urs.cz/item/CS_URS_2021_02/968082016"/>
    <hyperlink ref="F198" r:id="rId12" display="https://podminky.urs.cz/item/CS_URS_2021_02/968082017"/>
    <hyperlink ref="F205" r:id="rId13" display="https://podminky.urs.cz/item/CS_URS_2021_02/968082018"/>
    <hyperlink ref="F213" r:id="rId14" display="https://podminky.urs.cz/item/CS_URS_2021_02/968082022"/>
    <hyperlink ref="F221" r:id="rId15" display="https://podminky.urs.cz/item/CS_URS_2021_02/981013316"/>
    <hyperlink ref="F230" r:id="rId16" display="https://podminky.urs.cz/item/CS_URS_2021_02/997013115"/>
    <hyperlink ref="F232" r:id="rId17" display="https://podminky.urs.cz/item/CS_URS_2021_02/997013501"/>
    <hyperlink ref="F237" r:id="rId18" display="https://podminky.urs.cz/item/CS_URS_2021_02/997013509"/>
    <hyperlink ref="F241" r:id="rId19" display="https://podminky.urs.cz/item/CS_URS_2021_02/997013609"/>
    <hyperlink ref="F255" r:id="rId20" display="https://podminky.urs.cz/item/CS_URS_2021_02/997013811"/>
    <hyperlink ref="F257" r:id="rId21" display="https://podminky.urs.cz/item/CS_URS_2021_02/997013813"/>
    <hyperlink ref="F265" r:id="rId22" display="https://podminky.urs.cz/item/CS_URS_2021_02/997013814"/>
    <hyperlink ref="F270" r:id="rId23" display="https://podminky.urs.cz/item/CS_URS_2021_02/997013847"/>
    <hyperlink ref="F273" r:id="rId24" display="https://podminky.urs.cz/item/CS_URS_2021_02/998011001"/>
    <hyperlink ref="F281" r:id="rId25" display="https://podminky.urs.cz/item/CS_URS_2021_02/713130843"/>
    <hyperlink ref="F299" r:id="rId26" display="https://podminky.urs.cz/item/CS_URS_2021_02/7666919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459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ROUND((SUM(BE94:BE329)),  2)</f>
        <v>0</v>
      </c>
      <c r="G35" s="40"/>
      <c r="H35" s="40"/>
      <c r="I35" s="160">
        <v>0.20999999999999999</v>
      </c>
      <c r="J35" s="159">
        <f>ROUND(((SUM(BE94:BE329))*I35),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ROUND((SUM(BF94:BF329)),  2)</f>
        <v>0</v>
      </c>
      <c r="G36" s="40"/>
      <c r="H36" s="40"/>
      <c r="I36" s="160">
        <v>0.14999999999999999</v>
      </c>
      <c r="J36" s="159">
        <f>ROUND(((SUM(BF94:BF329))*I36),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ROUND((SUM(BG94:BG329)),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ROUND((SUM(BH94:BH329)),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ROUND((SUM(BI94:BI329)),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Založení spodní stavby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460</v>
      </c>
      <c r="E66" s="185"/>
      <c r="F66" s="185"/>
      <c r="G66" s="185"/>
      <c r="H66" s="185"/>
      <c r="I66" s="185"/>
      <c r="J66" s="186">
        <f>J147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160</v>
      </c>
      <c r="E67" s="185"/>
      <c r="F67" s="185"/>
      <c r="G67" s="185"/>
      <c r="H67" s="185"/>
      <c r="I67" s="185"/>
      <c r="J67" s="186">
        <f>J234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461</v>
      </c>
      <c r="E68" s="185"/>
      <c r="F68" s="185"/>
      <c r="G68" s="185"/>
      <c r="H68" s="185"/>
      <c r="I68" s="185"/>
      <c r="J68" s="186">
        <f>J262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J278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J288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462</v>
      </c>
      <c r="E71" s="185"/>
      <c r="F71" s="185"/>
      <c r="G71" s="185"/>
      <c r="H71" s="185"/>
      <c r="I71" s="185"/>
      <c r="J71" s="186">
        <f>J289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169</v>
      </c>
      <c r="E72" s="180"/>
      <c r="F72" s="180"/>
      <c r="G72" s="180"/>
      <c r="H72" s="180"/>
      <c r="I72" s="180"/>
      <c r="J72" s="181">
        <f>J328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OU - stavební úpravy objektu ZW - děkanát Lékařské fakulty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151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152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02 - Založení spodní stavby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16. 9. 2021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E17</f>
        <v>Ostravská univerzita, Dvořákova 138/7, Ostrava</v>
      </c>
      <c r="G90" s="42"/>
      <c r="H90" s="42"/>
      <c r="I90" s="34" t="s">
        <v>32</v>
      </c>
      <c r="J90" s="38" t="str">
        <f>E23</f>
        <v>Ing.arch.Martin Janda,Lomná 1895, Frenštát p.R.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171</v>
      </c>
      <c r="D93" s="191" t="s">
        <v>58</v>
      </c>
      <c r="E93" s="191" t="s">
        <v>54</v>
      </c>
      <c r="F93" s="191" t="s">
        <v>55</v>
      </c>
      <c r="G93" s="191" t="s">
        <v>172</v>
      </c>
      <c r="H93" s="191" t="s">
        <v>173</v>
      </c>
      <c r="I93" s="191" t="s">
        <v>174</v>
      </c>
      <c r="J93" s="191" t="s">
        <v>156</v>
      </c>
      <c r="K93" s="192" t="s">
        <v>175</v>
      </c>
      <c r="L93" s="193"/>
      <c r="M93" s="94" t="s">
        <v>19</v>
      </c>
      <c r="N93" s="95" t="s">
        <v>43</v>
      </c>
      <c r="O93" s="95" t="s">
        <v>176</v>
      </c>
      <c r="P93" s="95" t="s">
        <v>177</v>
      </c>
      <c r="Q93" s="95" t="s">
        <v>178</v>
      </c>
      <c r="R93" s="95" t="s">
        <v>179</v>
      </c>
      <c r="S93" s="95" t="s">
        <v>180</v>
      </c>
      <c r="T93" s="96" t="s">
        <v>181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182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P95+P288+P328</f>
        <v>0</v>
      </c>
      <c r="Q94" s="98"/>
      <c r="R94" s="196">
        <f>R95+R288+R328</f>
        <v>1299.1248408500001</v>
      </c>
      <c r="S94" s="98"/>
      <c r="T94" s="197">
        <f>T95+T288+T328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157</v>
      </c>
      <c r="BK94" s="198">
        <f>BK95+BK288+BK328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183</v>
      </c>
      <c r="F95" s="202" t="s">
        <v>184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P96+P147+P234+P262+P278</f>
        <v>0</v>
      </c>
      <c r="Q95" s="207"/>
      <c r="R95" s="208">
        <f>R96+R147+R234+R262+R278</f>
        <v>1295.99530405</v>
      </c>
      <c r="S95" s="207"/>
      <c r="T95" s="209">
        <f>T96+T147+T234+T262+T278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73</v>
      </c>
      <c r="AY95" s="210" t="s">
        <v>185</v>
      </c>
      <c r="BK95" s="212">
        <f>BK96+BK147+BK234+BK262+BK278</f>
        <v>0</v>
      </c>
    </row>
    <row r="96" s="12" customFormat="1" ht="22.8" customHeight="1">
      <c r="A96" s="12"/>
      <c r="B96" s="199"/>
      <c r="C96" s="200"/>
      <c r="D96" s="201" t="s">
        <v>72</v>
      </c>
      <c r="E96" s="213" t="s">
        <v>80</v>
      </c>
      <c r="F96" s="213" t="s">
        <v>186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SUM(P97:P146)</f>
        <v>0</v>
      </c>
      <c r="Q96" s="207"/>
      <c r="R96" s="208">
        <f>SUM(R97:R146)</f>
        <v>0</v>
      </c>
      <c r="S96" s="207"/>
      <c r="T96" s="209">
        <f>SUM(T97:T146)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80</v>
      </c>
      <c r="AT96" s="211" t="s">
        <v>72</v>
      </c>
      <c r="AU96" s="211" t="s">
        <v>80</v>
      </c>
      <c r="AY96" s="210" t="s">
        <v>185</v>
      </c>
      <c r="BK96" s="212">
        <f>SUM(BK97:BK146)</f>
        <v>0</v>
      </c>
    </row>
    <row r="97" s="2" customFormat="1" ht="16.5" customHeight="1">
      <c r="A97" s="40"/>
      <c r="B97" s="41"/>
      <c r="C97" s="215" t="s">
        <v>80</v>
      </c>
      <c r="D97" s="215" t="s">
        <v>187</v>
      </c>
      <c r="E97" s="216" t="s">
        <v>463</v>
      </c>
      <c r="F97" s="217" t="s">
        <v>464</v>
      </c>
      <c r="G97" s="218" t="s">
        <v>190</v>
      </c>
      <c r="H97" s="219">
        <v>23.742999999999999</v>
      </c>
      <c r="I97" s="220"/>
      <c r="J97" s="221">
        <f>ROUND(I97*H97,2)</f>
        <v>0</v>
      </c>
      <c r="K97" s="217" t="s">
        <v>191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82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465</v>
      </c>
    </row>
    <row r="98" s="2" customFormat="1">
      <c r="A98" s="40"/>
      <c r="B98" s="41"/>
      <c r="C98" s="42"/>
      <c r="D98" s="228" t="s">
        <v>193</v>
      </c>
      <c r="E98" s="42"/>
      <c r="F98" s="229" t="s">
        <v>466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193</v>
      </c>
      <c r="AU98" s="19" t="s">
        <v>82</v>
      </c>
    </row>
    <row r="99" s="13" customFormat="1">
      <c r="A99" s="13"/>
      <c r="B99" s="233"/>
      <c r="C99" s="234"/>
      <c r="D99" s="235" t="s">
        <v>195</v>
      </c>
      <c r="E99" s="236" t="s">
        <v>19</v>
      </c>
      <c r="F99" s="237" t="s">
        <v>467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195</v>
      </c>
      <c r="AU99" s="243" t="s">
        <v>82</v>
      </c>
      <c r="AV99" s="13" t="s">
        <v>80</v>
      </c>
      <c r="AW99" s="13" t="s">
        <v>35</v>
      </c>
      <c r="AX99" s="13" t="s">
        <v>73</v>
      </c>
      <c r="AY99" s="243" t="s">
        <v>185</v>
      </c>
    </row>
    <row r="100" s="13" customFormat="1">
      <c r="A100" s="13"/>
      <c r="B100" s="233"/>
      <c r="C100" s="234"/>
      <c r="D100" s="235" t="s">
        <v>195</v>
      </c>
      <c r="E100" s="236" t="s">
        <v>19</v>
      </c>
      <c r="F100" s="237" t="s">
        <v>468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195</v>
      </c>
      <c r="AU100" s="243" t="s">
        <v>82</v>
      </c>
      <c r="AV100" s="13" t="s">
        <v>80</v>
      </c>
      <c r="AW100" s="13" t="s">
        <v>35</v>
      </c>
      <c r="AX100" s="13" t="s">
        <v>73</v>
      </c>
      <c r="AY100" s="243" t="s">
        <v>185</v>
      </c>
    </row>
    <row r="101" s="14" customFormat="1">
      <c r="A101" s="14"/>
      <c r="B101" s="244"/>
      <c r="C101" s="245"/>
      <c r="D101" s="235" t="s">
        <v>195</v>
      </c>
      <c r="E101" s="246" t="s">
        <v>19</v>
      </c>
      <c r="F101" s="247" t="s">
        <v>469</v>
      </c>
      <c r="G101" s="245"/>
      <c r="H101" s="248">
        <v>23.742999999999999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195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185</v>
      </c>
    </row>
    <row r="102" s="15" customFormat="1">
      <c r="A102" s="15"/>
      <c r="B102" s="255"/>
      <c r="C102" s="256"/>
      <c r="D102" s="235" t="s">
        <v>195</v>
      </c>
      <c r="E102" s="257" t="s">
        <v>19</v>
      </c>
      <c r="F102" s="258" t="s">
        <v>226</v>
      </c>
      <c r="G102" s="256"/>
      <c r="H102" s="259">
        <v>23.742999999999999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195</v>
      </c>
      <c r="AU102" s="265" t="s">
        <v>82</v>
      </c>
      <c r="AV102" s="15" t="s">
        <v>135</v>
      </c>
      <c r="AW102" s="15" t="s">
        <v>35</v>
      </c>
      <c r="AX102" s="15" t="s">
        <v>80</v>
      </c>
      <c r="AY102" s="265" t="s">
        <v>185</v>
      </c>
    </row>
    <row r="103" s="2" customFormat="1" ht="37.8" customHeight="1">
      <c r="A103" s="40"/>
      <c r="B103" s="41"/>
      <c r="C103" s="215" t="s">
        <v>82</v>
      </c>
      <c r="D103" s="215" t="s">
        <v>187</v>
      </c>
      <c r="E103" s="216" t="s">
        <v>470</v>
      </c>
      <c r="F103" s="217" t="s">
        <v>471</v>
      </c>
      <c r="G103" s="218" t="s">
        <v>190</v>
      </c>
      <c r="H103" s="219">
        <v>14.73</v>
      </c>
      <c r="I103" s="220"/>
      <c r="J103" s="221">
        <f>ROUND(I103*H103,2)</f>
        <v>0</v>
      </c>
      <c r="K103" s="217" t="s">
        <v>191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82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472</v>
      </c>
    </row>
    <row r="104" s="2" customFormat="1">
      <c r="A104" s="40"/>
      <c r="B104" s="41"/>
      <c r="C104" s="42"/>
      <c r="D104" s="228" t="s">
        <v>193</v>
      </c>
      <c r="E104" s="42"/>
      <c r="F104" s="229" t="s">
        <v>473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193</v>
      </c>
      <c r="AU104" s="19" t="s">
        <v>82</v>
      </c>
    </row>
    <row r="105" s="13" customFormat="1">
      <c r="A105" s="13"/>
      <c r="B105" s="233"/>
      <c r="C105" s="234"/>
      <c r="D105" s="235" t="s">
        <v>195</v>
      </c>
      <c r="E105" s="236" t="s">
        <v>19</v>
      </c>
      <c r="F105" s="237" t="s">
        <v>467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195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185</v>
      </c>
    </row>
    <row r="106" s="13" customFormat="1">
      <c r="A106" s="13"/>
      <c r="B106" s="233"/>
      <c r="C106" s="234"/>
      <c r="D106" s="235" t="s">
        <v>195</v>
      </c>
      <c r="E106" s="236" t="s">
        <v>19</v>
      </c>
      <c r="F106" s="237" t="s">
        <v>468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195</v>
      </c>
      <c r="AU106" s="243" t="s">
        <v>82</v>
      </c>
      <c r="AV106" s="13" t="s">
        <v>80</v>
      </c>
      <c r="AW106" s="13" t="s">
        <v>35</v>
      </c>
      <c r="AX106" s="13" t="s">
        <v>73</v>
      </c>
      <c r="AY106" s="243" t="s">
        <v>185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469</v>
      </c>
      <c r="G107" s="245"/>
      <c r="H107" s="248">
        <v>23.742999999999999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3" customFormat="1">
      <c r="A108" s="13"/>
      <c r="B108" s="233"/>
      <c r="C108" s="234"/>
      <c r="D108" s="235" t="s">
        <v>195</v>
      </c>
      <c r="E108" s="236" t="s">
        <v>19</v>
      </c>
      <c r="F108" s="237" t="s">
        <v>474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195</v>
      </c>
      <c r="AU108" s="243" t="s">
        <v>82</v>
      </c>
      <c r="AV108" s="13" t="s">
        <v>80</v>
      </c>
      <c r="AW108" s="13" t="s">
        <v>35</v>
      </c>
      <c r="AX108" s="13" t="s">
        <v>73</v>
      </c>
      <c r="AY108" s="243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475</v>
      </c>
      <c r="G109" s="245"/>
      <c r="H109" s="248">
        <v>-6.5949999999999998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476</v>
      </c>
      <c r="G110" s="245"/>
      <c r="H110" s="248">
        <v>-2.4180000000000001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5" customFormat="1">
      <c r="A111" s="15"/>
      <c r="B111" s="255"/>
      <c r="C111" s="256"/>
      <c r="D111" s="235" t="s">
        <v>195</v>
      </c>
      <c r="E111" s="257" t="s">
        <v>19</v>
      </c>
      <c r="F111" s="258" t="s">
        <v>226</v>
      </c>
      <c r="G111" s="256"/>
      <c r="H111" s="259">
        <v>14.73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195</v>
      </c>
      <c r="AU111" s="265" t="s">
        <v>82</v>
      </c>
      <c r="AV111" s="15" t="s">
        <v>135</v>
      </c>
      <c r="AW111" s="15" t="s">
        <v>35</v>
      </c>
      <c r="AX111" s="15" t="s">
        <v>80</v>
      </c>
      <c r="AY111" s="265" t="s">
        <v>185</v>
      </c>
    </row>
    <row r="112" s="2" customFormat="1" ht="37.8" customHeight="1">
      <c r="A112" s="40"/>
      <c r="B112" s="41"/>
      <c r="C112" s="215" t="s">
        <v>129</v>
      </c>
      <c r="D112" s="215" t="s">
        <v>187</v>
      </c>
      <c r="E112" s="216" t="s">
        <v>477</v>
      </c>
      <c r="F112" s="217" t="s">
        <v>478</v>
      </c>
      <c r="G112" s="218" t="s">
        <v>190</v>
      </c>
      <c r="H112" s="219">
        <v>14.73</v>
      </c>
      <c r="I112" s="220"/>
      <c r="J112" s="221">
        <f>ROUND(I112*H112,2)</f>
        <v>0</v>
      </c>
      <c r="K112" s="217" t="s">
        <v>191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82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479</v>
      </c>
    </row>
    <row r="113" s="2" customFormat="1">
      <c r="A113" s="40"/>
      <c r="B113" s="41"/>
      <c r="C113" s="42"/>
      <c r="D113" s="228" t="s">
        <v>193</v>
      </c>
      <c r="E113" s="42"/>
      <c r="F113" s="229" t="s">
        <v>480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193</v>
      </c>
      <c r="AU113" s="19" t="s">
        <v>82</v>
      </c>
    </row>
    <row r="114" s="13" customFormat="1">
      <c r="A114" s="13"/>
      <c r="B114" s="233"/>
      <c r="C114" s="234"/>
      <c r="D114" s="235" t="s">
        <v>195</v>
      </c>
      <c r="E114" s="236" t="s">
        <v>19</v>
      </c>
      <c r="F114" s="237" t="s">
        <v>467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195</v>
      </c>
      <c r="AU114" s="243" t="s">
        <v>82</v>
      </c>
      <c r="AV114" s="13" t="s">
        <v>80</v>
      </c>
      <c r="AW114" s="13" t="s">
        <v>35</v>
      </c>
      <c r="AX114" s="13" t="s">
        <v>73</v>
      </c>
      <c r="AY114" s="243" t="s">
        <v>185</v>
      </c>
    </row>
    <row r="115" s="13" customFormat="1">
      <c r="A115" s="13"/>
      <c r="B115" s="233"/>
      <c r="C115" s="234"/>
      <c r="D115" s="235" t="s">
        <v>195</v>
      </c>
      <c r="E115" s="236" t="s">
        <v>19</v>
      </c>
      <c r="F115" s="237" t="s">
        <v>468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195</v>
      </c>
      <c r="AU115" s="243" t="s">
        <v>82</v>
      </c>
      <c r="AV115" s="13" t="s">
        <v>80</v>
      </c>
      <c r="AW115" s="13" t="s">
        <v>35</v>
      </c>
      <c r="AX115" s="13" t="s">
        <v>73</v>
      </c>
      <c r="AY115" s="243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469</v>
      </c>
      <c r="G116" s="245"/>
      <c r="H116" s="248">
        <v>23.742999999999999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3" customFormat="1">
      <c r="A117" s="13"/>
      <c r="B117" s="233"/>
      <c r="C117" s="234"/>
      <c r="D117" s="235" t="s">
        <v>195</v>
      </c>
      <c r="E117" s="236" t="s">
        <v>19</v>
      </c>
      <c r="F117" s="237" t="s">
        <v>474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195</v>
      </c>
      <c r="AU117" s="243" t="s">
        <v>82</v>
      </c>
      <c r="AV117" s="13" t="s">
        <v>80</v>
      </c>
      <c r="AW117" s="13" t="s">
        <v>35</v>
      </c>
      <c r="AX117" s="13" t="s">
        <v>73</v>
      </c>
      <c r="AY117" s="243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475</v>
      </c>
      <c r="G118" s="245"/>
      <c r="H118" s="248">
        <v>-6.5949999999999998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476</v>
      </c>
      <c r="G119" s="245"/>
      <c r="H119" s="248">
        <v>-2.4180000000000001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5" customFormat="1">
      <c r="A120" s="15"/>
      <c r="B120" s="255"/>
      <c r="C120" s="256"/>
      <c r="D120" s="235" t="s">
        <v>195</v>
      </c>
      <c r="E120" s="257" t="s">
        <v>19</v>
      </c>
      <c r="F120" s="258" t="s">
        <v>226</v>
      </c>
      <c r="G120" s="256"/>
      <c r="H120" s="259">
        <v>14.73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195</v>
      </c>
      <c r="AU120" s="265" t="s">
        <v>82</v>
      </c>
      <c r="AV120" s="15" t="s">
        <v>135</v>
      </c>
      <c r="AW120" s="15" t="s">
        <v>35</v>
      </c>
      <c r="AX120" s="15" t="s">
        <v>80</v>
      </c>
      <c r="AY120" s="265" t="s">
        <v>185</v>
      </c>
    </row>
    <row r="121" s="2" customFormat="1" ht="24.15" customHeight="1">
      <c r="A121" s="40"/>
      <c r="B121" s="41"/>
      <c r="C121" s="215" t="s">
        <v>135</v>
      </c>
      <c r="D121" s="215" t="s">
        <v>187</v>
      </c>
      <c r="E121" s="216" t="s">
        <v>481</v>
      </c>
      <c r="F121" s="217" t="s">
        <v>482</v>
      </c>
      <c r="G121" s="218" t="s">
        <v>342</v>
      </c>
      <c r="H121" s="219">
        <v>29.460000000000001</v>
      </c>
      <c r="I121" s="220"/>
      <c r="J121" s="221">
        <f>ROUND(I121*H121,2)</f>
        <v>0</v>
      </c>
      <c r="K121" s="217" t="s">
        <v>191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82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483</v>
      </c>
    </row>
    <row r="122" s="2" customFormat="1">
      <c r="A122" s="40"/>
      <c r="B122" s="41"/>
      <c r="C122" s="42"/>
      <c r="D122" s="228" t="s">
        <v>193</v>
      </c>
      <c r="E122" s="42"/>
      <c r="F122" s="229" t="s">
        <v>484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193</v>
      </c>
      <c r="AU122" s="19" t="s">
        <v>82</v>
      </c>
    </row>
    <row r="123" s="13" customFormat="1">
      <c r="A123" s="13"/>
      <c r="B123" s="233"/>
      <c r="C123" s="234"/>
      <c r="D123" s="235" t="s">
        <v>195</v>
      </c>
      <c r="E123" s="236" t="s">
        <v>19</v>
      </c>
      <c r="F123" s="237" t="s">
        <v>467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195</v>
      </c>
      <c r="AU123" s="243" t="s">
        <v>82</v>
      </c>
      <c r="AV123" s="13" t="s">
        <v>80</v>
      </c>
      <c r="AW123" s="13" t="s">
        <v>35</v>
      </c>
      <c r="AX123" s="13" t="s">
        <v>73</v>
      </c>
      <c r="AY123" s="243" t="s">
        <v>185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468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469</v>
      </c>
      <c r="G125" s="245"/>
      <c r="H125" s="248">
        <v>23.742999999999999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3" customFormat="1">
      <c r="A126" s="13"/>
      <c r="B126" s="233"/>
      <c r="C126" s="234"/>
      <c r="D126" s="235" t="s">
        <v>195</v>
      </c>
      <c r="E126" s="236" t="s">
        <v>19</v>
      </c>
      <c r="F126" s="237" t="s">
        <v>474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195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475</v>
      </c>
      <c r="G127" s="245"/>
      <c r="H127" s="248">
        <v>-6.5949999999999998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476</v>
      </c>
      <c r="G128" s="245"/>
      <c r="H128" s="248">
        <v>-2.4180000000000001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5" customFormat="1">
      <c r="A129" s="15"/>
      <c r="B129" s="255"/>
      <c r="C129" s="256"/>
      <c r="D129" s="235" t="s">
        <v>195</v>
      </c>
      <c r="E129" s="257" t="s">
        <v>19</v>
      </c>
      <c r="F129" s="258" t="s">
        <v>226</v>
      </c>
      <c r="G129" s="256"/>
      <c r="H129" s="259">
        <v>14.73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195</v>
      </c>
      <c r="AU129" s="265" t="s">
        <v>82</v>
      </c>
      <c r="AV129" s="15" t="s">
        <v>135</v>
      </c>
      <c r="AW129" s="15" t="s">
        <v>35</v>
      </c>
      <c r="AX129" s="15" t="s">
        <v>80</v>
      </c>
      <c r="AY129" s="265" t="s">
        <v>185</v>
      </c>
    </row>
    <row r="130" s="14" customFormat="1">
      <c r="A130" s="14"/>
      <c r="B130" s="244"/>
      <c r="C130" s="245"/>
      <c r="D130" s="235" t="s">
        <v>195</v>
      </c>
      <c r="E130" s="245"/>
      <c r="F130" s="247" t="s">
        <v>485</v>
      </c>
      <c r="G130" s="245"/>
      <c r="H130" s="248">
        <v>29.460000000000001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4</v>
      </c>
      <c r="AX130" s="14" t="s">
        <v>80</v>
      </c>
      <c r="AY130" s="254" t="s">
        <v>185</v>
      </c>
    </row>
    <row r="131" s="2" customFormat="1" ht="24.15" customHeight="1">
      <c r="A131" s="40"/>
      <c r="B131" s="41"/>
      <c r="C131" s="215" t="s">
        <v>250</v>
      </c>
      <c r="D131" s="215" t="s">
        <v>187</v>
      </c>
      <c r="E131" s="216" t="s">
        <v>486</v>
      </c>
      <c r="F131" s="217" t="s">
        <v>487</v>
      </c>
      <c r="G131" s="218" t="s">
        <v>190</v>
      </c>
      <c r="H131" s="219">
        <v>14.73</v>
      </c>
      <c r="I131" s="220"/>
      <c r="J131" s="221">
        <f>ROUND(I131*H131,2)</f>
        <v>0</v>
      </c>
      <c r="K131" s="217" t="s">
        <v>191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82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488</v>
      </c>
    </row>
    <row r="132" s="2" customFormat="1">
      <c r="A132" s="40"/>
      <c r="B132" s="41"/>
      <c r="C132" s="42"/>
      <c r="D132" s="228" t="s">
        <v>193</v>
      </c>
      <c r="E132" s="42"/>
      <c r="F132" s="229" t="s">
        <v>489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193</v>
      </c>
      <c r="AU132" s="19" t="s">
        <v>82</v>
      </c>
    </row>
    <row r="133" s="13" customFormat="1">
      <c r="A133" s="13"/>
      <c r="B133" s="233"/>
      <c r="C133" s="234"/>
      <c r="D133" s="235" t="s">
        <v>195</v>
      </c>
      <c r="E133" s="236" t="s">
        <v>19</v>
      </c>
      <c r="F133" s="237" t="s">
        <v>467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195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185</v>
      </c>
    </row>
    <row r="134" s="13" customFormat="1">
      <c r="A134" s="13"/>
      <c r="B134" s="233"/>
      <c r="C134" s="234"/>
      <c r="D134" s="235" t="s">
        <v>195</v>
      </c>
      <c r="E134" s="236" t="s">
        <v>19</v>
      </c>
      <c r="F134" s="237" t="s">
        <v>468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195</v>
      </c>
      <c r="AU134" s="243" t="s">
        <v>82</v>
      </c>
      <c r="AV134" s="13" t="s">
        <v>80</v>
      </c>
      <c r="AW134" s="13" t="s">
        <v>35</v>
      </c>
      <c r="AX134" s="13" t="s">
        <v>73</v>
      </c>
      <c r="AY134" s="243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469</v>
      </c>
      <c r="G135" s="245"/>
      <c r="H135" s="248">
        <v>23.742999999999999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474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475</v>
      </c>
      <c r="G137" s="245"/>
      <c r="H137" s="248">
        <v>-6.5949999999999998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476</v>
      </c>
      <c r="G138" s="245"/>
      <c r="H138" s="248">
        <v>-2.4180000000000001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14.73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24.15" customHeight="1">
      <c r="A140" s="40"/>
      <c r="B140" s="41"/>
      <c r="C140" s="215" t="s">
        <v>255</v>
      </c>
      <c r="D140" s="215" t="s">
        <v>187</v>
      </c>
      <c r="E140" s="216" t="s">
        <v>490</v>
      </c>
      <c r="F140" s="217" t="s">
        <v>491</v>
      </c>
      <c r="G140" s="218" t="s">
        <v>190</v>
      </c>
      <c r="H140" s="219">
        <v>9.0129999999999999</v>
      </c>
      <c r="I140" s="220"/>
      <c r="J140" s="221">
        <f>ROUND(I140*H140,2)</f>
        <v>0</v>
      </c>
      <c r="K140" s="217" t="s">
        <v>191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492</v>
      </c>
    </row>
    <row r="141" s="2" customFormat="1">
      <c r="A141" s="40"/>
      <c r="B141" s="41"/>
      <c r="C141" s="42"/>
      <c r="D141" s="228" t="s">
        <v>193</v>
      </c>
      <c r="E141" s="42"/>
      <c r="F141" s="229" t="s">
        <v>493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82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467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3" customFormat="1">
      <c r="A143" s="13"/>
      <c r="B143" s="233"/>
      <c r="C143" s="234"/>
      <c r="D143" s="235" t="s">
        <v>195</v>
      </c>
      <c r="E143" s="236" t="s">
        <v>19</v>
      </c>
      <c r="F143" s="237" t="s">
        <v>468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195</v>
      </c>
      <c r="AU143" s="243" t="s">
        <v>82</v>
      </c>
      <c r="AV143" s="13" t="s">
        <v>80</v>
      </c>
      <c r="AW143" s="13" t="s">
        <v>35</v>
      </c>
      <c r="AX143" s="13" t="s">
        <v>73</v>
      </c>
      <c r="AY143" s="243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494</v>
      </c>
      <c r="G144" s="245"/>
      <c r="H144" s="248">
        <v>6.5949999999999998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495</v>
      </c>
      <c r="G145" s="245"/>
      <c r="H145" s="248">
        <v>2.4180000000000001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5" customFormat="1">
      <c r="A146" s="15"/>
      <c r="B146" s="255"/>
      <c r="C146" s="256"/>
      <c r="D146" s="235" t="s">
        <v>195</v>
      </c>
      <c r="E146" s="257" t="s">
        <v>19</v>
      </c>
      <c r="F146" s="258" t="s">
        <v>226</v>
      </c>
      <c r="G146" s="256"/>
      <c r="H146" s="259">
        <v>9.0129999999999999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195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185</v>
      </c>
    </row>
    <row r="147" s="12" customFormat="1" ht="22.8" customHeight="1">
      <c r="A147" s="12"/>
      <c r="B147" s="199"/>
      <c r="C147" s="200"/>
      <c r="D147" s="201" t="s">
        <v>72</v>
      </c>
      <c r="E147" s="213" t="s">
        <v>82</v>
      </c>
      <c r="F147" s="213" t="s">
        <v>496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SUM(P148:P233)</f>
        <v>0</v>
      </c>
      <c r="Q147" s="207"/>
      <c r="R147" s="208">
        <f>SUM(R148:R233)</f>
        <v>1181.6310306099999</v>
      </c>
      <c r="S147" s="207"/>
      <c r="T147" s="209">
        <f>SUM(T148:T233)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80</v>
      </c>
      <c r="AT147" s="211" t="s">
        <v>72</v>
      </c>
      <c r="AU147" s="211" t="s">
        <v>80</v>
      </c>
      <c r="AY147" s="210" t="s">
        <v>185</v>
      </c>
      <c r="BK147" s="212">
        <f>SUM(BK148:BK233)</f>
        <v>0</v>
      </c>
    </row>
    <row r="148" s="2" customFormat="1" ht="24.15" customHeight="1">
      <c r="A148" s="40"/>
      <c r="B148" s="41"/>
      <c r="C148" s="215" t="s">
        <v>260</v>
      </c>
      <c r="D148" s="215" t="s">
        <v>187</v>
      </c>
      <c r="E148" s="216" t="s">
        <v>497</v>
      </c>
      <c r="F148" s="217" t="s">
        <v>498</v>
      </c>
      <c r="G148" s="218" t="s">
        <v>499</v>
      </c>
      <c r="H148" s="219">
        <v>204</v>
      </c>
      <c r="I148" s="220"/>
      <c r="J148" s="221">
        <f>ROUND(I148*H148,2)</f>
        <v>0</v>
      </c>
      <c r="K148" s="217" t="s">
        <v>191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0.00012</v>
      </c>
      <c r="R148" s="224">
        <f>Q148*H148</f>
        <v>0.024480000000000002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82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500</v>
      </c>
    </row>
    <row r="149" s="2" customFormat="1">
      <c r="A149" s="40"/>
      <c r="B149" s="41"/>
      <c r="C149" s="42"/>
      <c r="D149" s="228" t="s">
        <v>193</v>
      </c>
      <c r="E149" s="42"/>
      <c r="F149" s="229" t="s">
        <v>501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193</v>
      </c>
      <c r="AU149" s="19" t="s">
        <v>82</v>
      </c>
    </row>
    <row r="150" s="13" customFormat="1">
      <c r="A150" s="13"/>
      <c r="B150" s="233"/>
      <c r="C150" s="234"/>
      <c r="D150" s="235" t="s">
        <v>195</v>
      </c>
      <c r="E150" s="236" t="s">
        <v>19</v>
      </c>
      <c r="F150" s="237" t="s">
        <v>467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195</v>
      </c>
      <c r="AU150" s="243" t="s">
        <v>82</v>
      </c>
      <c r="AV150" s="13" t="s">
        <v>80</v>
      </c>
      <c r="AW150" s="13" t="s">
        <v>35</v>
      </c>
      <c r="AX150" s="13" t="s">
        <v>73</v>
      </c>
      <c r="AY150" s="243" t="s">
        <v>185</v>
      </c>
    </row>
    <row r="151" s="13" customFormat="1">
      <c r="A151" s="13"/>
      <c r="B151" s="233"/>
      <c r="C151" s="234"/>
      <c r="D151" s="235" t="s">
        <v>195</v>
      </c>
      <c r="E151" s="236" t="s">
        <v>19</v>
      </c>
      <c r="F151" s="237" t="s">
        <v>502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195</v>
      </c>
      <c r="AU151" s="243" t="s">
        <v>82</v>
      </c>
      <c r="AV151" s="13" t="s">
        <v>80</v>
      </c>
      <c r="AW151" s="13" t="s">
        <v>35</v>
      </c>
      <c r="AX151" s="13" t="s">
        <v>73</v>
      </c>
      <c r="AY151" s="243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503</v>
      </c>
      <c r="G152" s="245"/>
      <c r="H152" s="248">
        <v>204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5" customFormat="1">
      <c r="A153" s="15"/>
      <c r="B153" s="255"/>
      <c r="C153" s="256"/>
      <c r="D153" s="235" t="s">
        <v>195</v>
      </c>
      <c r="E153" s="257" t="s">
        <v>19</v>
      </c>
      <c r="F153" s="258" t="s">
        <v>226</v>
      </c>
      <c r="G153" s="256"/>
      <c r="H153" s="259">
        <v>204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195</v>
      </c>
      <c r="AU153" s="265" t="s">
        <v>82</v>
      </c>
      <c r="AV153" s="15" t="s">
        <v>135</v>
      </c>
      <c r="AW153" s="15" t="s">
        <v>35</v>
      </c>
      <c r="AX153" s="15" t="s">
        <v>80</v>
      </c>
      <c r="AY153" s="265" t="s">
        <v>185</v>
      </c>
    </row>
    <row r="154" s="2" customFormat="1" ht="24.15" customHeight="1">
      <c r="A154" s="40"/>
      <c r="B154" s="41"/>
      <c r="C154" s="215" t="s">
        <v>265</v>
      </c>
      <c r="D154" s="215" t="s">
        <v>187</v>
      </c>
      <c r="E154" s="216" t="s">
        <v>504</v>
      </c>
      <c r="F154" s="217" t="s">
        <v>505</v>
      </c>
      <c r="G154" s="218" t="s">
        <v>499</v>
      </c>
      <c r="H154" s="219">
        <v>216</v>
      </c>
      <c r="I154" s="220"/>
      <c r="J154" s="221">
        <f>ROUND(I154*H154,2)</f>
        <v>0</v>
      </c>
      <c r="K154" s="217" t="s">
        <v>191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0.00016000000000000001</v>
      </c>
      <c r="R154" s="224">
        <f>Q154*H154</f>
        <v>0.03456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82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506</v>
      </c>
    </row>
    <row r="155" s="2" customFormat="1">
      <c r="A155" s="40"/>
      <c r="B155" s="41"/>
      <c r="C155" s="42"/>
      <c r="D155" s="228" t="s">
        <v>193</v>
      </c>
      <c r="E155" s="42"/>
      <c r="F155" s="229" t="s">
        <v>507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193</v>
      </c>
      <c r="AU155" s="19" t="s">
        <v>82</v>
      </c>
    </row>
    <row r="156" s="13" customFormat="1">
      <c r="A156" s="13"/>
      <c r="B156" s="233"/>
      <c r="C156" s="234"/>
      <c r="D156" s="235" t="s">
        <v>195</v>
      </c>
      <c r="E156" s="236" t="s">
        <v>19</v>
      </c>
      <c r="F156" s="237" t="s">
        <v>467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195</v>
      </c>
      <c r="AU156" s="243" t="s">
        <v>82</v>
      </c>
      <c r="AV156" s="13" t="s">
        <v>80</v>
      </c>
      <c r="AW156" s="13" t="s">
        <v>35</v>
      </c>
      <c r="AX156" s="13" t="s">
        <v>73</v>
      </c>
      <c r="AY156" s="243" t="s">
        <v>185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508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509</v>
      </c>
      <c r="G158" s="245"/>
      <c r="H158" s="248">
        <v>216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216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2" customFormat="1" ht="24.15" customHeight="1">
      <c r="A160" s="40"/>
      <c r="B160" s="41"/>
      <c r="C160" s="215" t="s">
        <v>236</v>
      </c>
      <c r="D160" s="215" t="s">
        <v>187</v>
      </c>
      <c r="E160" s="216" t="s">
        <v>510</v>
      </c>
      <c r="F160" s="217" t="s">
        <v>511</v>
      </c>
      <c r="G160" s="218" t="s">
        <v>499</v>
      </c>
      <c r="H160" s="219">
        <v>88</v>
      </c>
      <c r="I160" s="220"/>
      <c r="J160" s="221">
        <f>ROUND(I160*H160,2)</f>
        <v>0</v>
      </c>
      <c r="K160" s="217" t="s">
        <v>191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0.00023000000000000001</v>
      </c>
      <c r="R160" s="224">
        <f>Q160*H160</f>
        <v>0.020240000000000001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82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512</v>
      </c>
    </row>
    <row r="161" s="2" customFormat="1">
      <c r="A161" s="40"/>
      <c r="B161" s="41"/>
      <c r="C161" s="42"/>
      <c r="D161" s="228" t="s">
        <v>193</v>
      </c>
      <c r="E161" s="42"/>
      <c r="F161" s="229" t="s">
        <v>513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82</v>
      </c>
    </row>
    <row r="162" s="13" customFormat="1">
      <c r="A162" s="13"/>
      <c r="B162" s="233"/>
      <c r="C162" s="234"/>
      <c r="D162" s="235" t="s">
        <v>195</v>
      </c>
      <c r="E162" s="236" t="s">
        <v>19</v>
      </c>
      <c r="F162" s="237" t="s">
        <v>467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195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185</v>
      </c>
    </row>
    <row r="163" s="13" customFormat="1">
      <c r="A163" s="13"/>
      <c r="B163" s="233"/>
      <c r="C163" s="234"/>
      <c r="D163" s="235" t="s">
        <v>195</v>
      </c>
      <c r="E163" s="236" t="s">
        <v>19</v>
      </c>
      <c r="F163" s="237" t="s">
        <v>514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195</v>
      </c>
      <c r="AU163" s="243" t="s">
        <v>82</v>
      </c>
      <c r="AV163" s="13" t="s">
        <v>80</v>
      </c>
      <c r="AW163" s="13" t="s">
        <v>35</v>
      </c>
      <c r="AX163" s="13" t="s">
        <v>73</v>
      </c>
      <c r="AY163" s="243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515</v>
      </c>
      <c r="G164" s="245"/>
      <c r="H164" s="248">
        <v>88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5" customFormat="1">
      <c r="A165" s="15"/>
      <c r="B165" s="255"/>
      <c r="C165" s="256"/>
      <c r="D165" s="235" t="s">
        <v>195</v>
      </c>
      <c r="E165" s="257" t="s">
        <v>19</v>
      </c>
      <c r="F165" s="258" t="s">
        <v>226</v>
      </c>
      <c r="G165" s="256"/>
      <c r="H165" s="259">
        <v>88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195</v>
      </c>
      <c r="AU165" s="265" t="s">
        <v>82</v>
      </c>
      <c r="AV165" s="15" t="s">
        <v>135</v>
      </c>
      <c r="AW165" s="15" t="s">
        <v>35</v>
      </c>
      <c r="AX165" s="15" t="s">
        <v>80</v>
      </c>
      <c r="AY165" s="265" t="s">
        <v>185</v>
      </c>
    </row>
    <row r="166" s="2" customFormat="1" ht="24.15" customHeight="1">
      <c r="A166" s="40"/>
      <c r="B166" s="41"/>
      <c r="C166" s="215" t="s">
        <v>283</v>
      </c>
      <c r="D166" s="215" t="s">
        <v>187</v>
      </c>
      <c r="E166" s="216" t="s">
        <v>516</v>
      </c>
      <c r="F166" s="217" t="s">
        <v>517</v>
      </c>
      <c r="G166" s="218" t="s">
        <v>499</v>
      </c>
      <c r="H166" s="219">
        <v>204</v>
      </c>
      <c r="I166" s="220"/>
      <c r="J166" s="221">
        <f>ROUND(I166*H166,2)</f>
        <v>0</v>
      </c>
      <c r="K166" s="217" t="s">
        <v>191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82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518</v>
      </c>
    </row>
    <row r="167" s="2" customFormat="1">
      <c r="A167" s="40"/>
      <c r="B167" s="41"/>
      <c r="C167" s="42"/>
      <c r="D167" s="228" t="s">
        <v>193</v>
      </c>
      <c r="E167" s="42"/>
      <c r="F167" s="229" t="s">
        <v>519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193</v>
      </c>
      <c r="AU167" s="19" t="s">
        <v>82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467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3" customFormat="1">
      <c r="A169" s="13"/>
      <c r="B169" s="233"/>
      <c r="C169" s="234"/>
      <c r="D169" s="235" t="s">
        <v>195</v>
      </c>
      <c r="E169" s="236" t="s">
        <v>19</v>
      </c>
      <c r="F169" s="237" t="s">
        <v>502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195</v>
      </c>
      <c r="AU169" s="243" t="s">
        <v>82</v>
      </c>
      <c r="AV169" s="13" t="s">
        <v>80</v>
      </c>
      <c r="AW169" s="13" t="s">
        <v>35</v>
      </c>
      <c r="AX169" s="13" t="s">
        <v>73</v>
      </c>
      <c r="AY169" s="243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503</v>
      </c>
      <c r="G170" s="245"/>
      <c r="H170" s="248">
        <v>204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5" customFormat="1">
      <c r="A171" s="15"/>
      <c r="B171" s="255"/>
      <c r="C171" s="256"/>
      <c r="D171" s="235" t="s">
        <v>195</v>
      </c>
      <c r="E171" s="257" t="s">
        <v>19</v>
      </c>
      <c r="F171" s="258" t="s">
        <v>226</v>
      </c>
      <c r="G171" s="256"/>
      <c r="H171" s="259">
        <v>204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195</v>
      </c>
      <c r="AU171" s="265" t="s">
        <v>82</v>
      </c>
      <c r="AV171" s="15" t="s">
        <v>135</v>
      </c>
      <c r="AW171" s="15" t="s">
        <v>35</v>
      </c>
      <c r="AX171" s="15" t="s">
        <v>80</v>
      </c>
      <c r="AY171" s="265" t="s">
        <v>185</v>
      </c>
    </row>
    <row r="172" s="2" customFormat="1" ht="16.5" customHeight="1">
      <c r="A172" s="40"/>
      <c r="B172" s="41"/>
      <c r="C172" s="272" t="s">
        <v>293</v>
      </c>
      <c r="D172" s="272" t="s">
        <v>520</v>
      </c>
      <c r="E172" s="273" t="s">
        <v>521</v>
      </c>
      <c r="F172" s="274" t="s">
        <v>522</v>
      </c>
      <c r="G172" s="275" t="s">
        <v>190</v>
      </c>
      <c r="H172" s="276">
        <v>59.698</v>
      </c>
      <c r="I172" s="277"/>
      <c r="J172" s="278">
        <f>ROUND(I172*H172,2)</f>
        <v>0</v>
      </c>
      <c r="K172" s="274" t="s">
        <v>191</v>
      </c>
      <c r="L172" s="279"/>
      <c r="M172" s="280" t="s">
        <v>19</v>
      </c>
      <c r="N172" s="281" t="s">
        <v>44</v>
      </c>
      <c r="O172" s="86"/>
      <c r="P172" s="224">
        <f>O172*H172</f>
        <v>0</v>
      </c>
      <c r="Q172" s="224">
        <v>2.4289999999999998</v>
      </c>
      <c r="R172" s="224">
        <f>Q172*H172</f>
        <v>145.00644199999999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265</v>
      </c>
      <c r="AT172" s="226" t="s">
        <v>520</v>
      </c>
      <c r="AU172" s="226" t="s">
        <v>82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523</v>
      </c>
    </row>
    <row r="173" s="13" customFormat="1">
      <c r="A173" s="13"/>
      <c r="B173" s="233"/>
      <c r="C173" s="234"/>
      <c r="D173" s="235" t="s">
        <v>195</v>
      </c>
      <c r="E173" s="236" t="s">
        <v>19</v>
      </c>
      <c r="F173" s="237" t="s">
        <v>467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195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185</v>
      </c>
    </row>
    <row r="174" s="13" customFormat="1">
      <c r="A174" s="13"/>
      <c r="B174" s="233"/>
      <c r="C174" s="234"/>
      <c r="D174" s="235" t="s">
        <v>195</v>
      </c>
      <c r="E174" s="236" t="s">
        <v>19</v>
      </c>
      <c r="F174" s="237" t="s">
        <v>502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195</v>
      </c>
      <c r="AU174" s="243" t="s">
        <v>82</v>
      </c>
      <c r="AV174" s="13" t="s">
        <v>80</v>
      </c>
      <c r="AW174" s="13" t="s">
        <v>35</v>
      </c>
      <c r="AX174" s="13" t="s">
        <v>73</v>
      </c>
      <c r="AY174" s="243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524</v>
      </c>
      <c r="G175" s="245"/>
      <c r="H175" s="248">
        <v>59.698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5" customFormat="1">
      <c r="A176" s="15"/>
      <c r="B176" s="255"/>
      <c r="C176" s="256"/>
      <c r="D176" s="235" t="s">
        <v>195</v>
      </c>
      <c r="E176" s="257" t="s">
        <v>19</v>
      </c>
      <c r="F176" s="258" t="s">
        <v>226</v>
      </c>
      <c r="G176" s="256"/>
      <c r="H176" s="259">
        <v>59.698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195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185</v>
      </c>
    </row>
    <row r="177" s="2" customFormat="1" ht="24.15" customHeight="1">
      <c r="A177" s="40"/>
      <c r="B177" s="41"/>
      <c r="C177" s="215" t="s">
        <v>302</v>
      </c>
      <c r="D177" s="215" t="s">
        <v>187</v>
      </c>
      <c r="E177" s="216" t="s">
        <v>525</v>
      </c>
      <c r="F177" s="217" t="s">
        <v>526</v>
      </c>
      <c r="G177" s="218" t="s">
        <v>499</v>
      </c>
      <c r="H177" s="219">
        <v>216</v>
      </c>
      <c r="I177" s="220"/>
      <c r="J177" s="221">
        <f>ROUND(I177*H177,2)</f>
        <v>0</v>
      </c>
      <c r="K177" s="217" t="s">
        <v>191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82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527</v>
      </c>
    </row>
    <row r="178" s="2" customFormat="1">
      <c r="A178" s="40"/>
      <c r="B178" s="41"/>
      <c r="C178" s="42"/>
      <c r="D178" s="228" t="s">
        <v>193</v>
      </c>
      <c r="E178" s="42"/>
      <c r="F178" s="229" t="s">
        <v>528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193</v>
      </c>
      <c r="AU178" s="19" t="s">
        <v>82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467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508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509</v>
      </c>
      <c r="G181" s="245"/>
      <c r="H181" s="248">
        <v>216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5" customFormat="1">
      <c r="A182" s="15"/>
      <c r="B182" s="255"/>
      <c r="C182" s="256"/>
      <c r="D182" s="235" t="s">
        <v>195</v>
      </c>
      <c r="E182" s="257" t="s">
        <v>19</v>
      </c>
      <c r="F182" s="258" t="s">
        <v>226</v>
      </c>
      <c r="G182" s="256"/>
      <c r="H182" s="259">
        <v>216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195</v>
      </c>
      <c r="AU182" s="265" t="s">
        <v>82</v>
      </c>
      <c r="AV182" s="15" t="s">
        <v>135</v>
      </c>
      <c r="AW182" s="15" t="s">
        <v>35</v>
      </c>
      <c r="AX182" s="15" t="s">
        <v>80</v>
      </c>
      <c r="AY182" s="265" t="s">
        <v>185</v>
      </c>
    </row>
    <row r="183" s="2" customFormat="1" ht="16.5" customHeight="1">
      <c r="A183" s="40"/>
      <c r="B183" s="41"/>
      <c r="C183" s="272" t="s">
        <v>309</v>
      </c>
      <c r="D183" s="272" t="s">
        <v>520</v>
      </c>
      <c r="E183" s="273" t="s">
        <v>529</v>
      </c>
      <c r="F183" s="274" t="s">
        <v>522</v>
      </c>
      <c r="G183" s="275" t="s">
        <v>190</v>
      </c>
      <c r="H183" s="276">
        <v>142.22300000000001</v>
      </c>
      <c r="I183" s="277"/>
      <c r="J183" s="278">
        <f>ROUND(I183*H183,2)</f>
        <v>0</v>
      </c>
      <c r="K183" s="274" t="s">
        <v>191</v>
      </c>
      <c r="L183" s="279"/>
      <c r="M183" s="280" t="s">
        <v>19</v>
      </c>
      <c r="N183" s="281" t="s">
        <v>44</v>
      </c>
      <c r="O183" s="86"/>
      <c r="P183" s="224">
        <f>O183*H183</f>
        <v>0</v>
      </c>
      <c r="Q183" s="224">
        <v>2.4289999999999998</v>
      </c>
      <c r="R183" s="224">
        <f>Q183*H183</f>
        <v>345.45966700000002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265</v>
      </c>
      <c r="AT183" s="226" t="s">
        <v>520</v>
      </c>
      <c r="AU183" s="226" t="s">
        <v>82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530</v>
      </c>
    </row>
    <row r="184" s="13" customFormat="1">
      <c r="A184" s="13"/>
      <c r="B184" s="233"/>
      <c r="C184" s="234"/>
      <c r="D184" s="235" t="s">
        <v>195</v>
      </c>
      <c r="E184" s="236" t="s">
        <v>19</v>
      </c>
      <c r="F184" s="237" t="s">
        <v>467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195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185</v>
      </c>
    </row>
    <row r="185" s="13" customFormat="1">
      <c r="A185" s="13"/>
      <c r="B185" s="233"/>
      <c r="C185" s="234"/>
      <c r="D185" s="235" t="s">
        <v>195</v>
      </c>
      <c r="E185" s="236" t="s">
        <v>19</v>
      </c>
      <c r="F185" s="237" t="s">
        <v>508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195</v>
      </c>
      <c r="AU185" s="243" t="s">
        <v>82</v>
      </c>
      <c r="AV185" s="13" t="s">
        <v>80</v>
      </c>
      <c r="AW185" s="13" t="s">
        <v>35</v>
      </c>
      <c r="AX185" s="13" t="s">
        <v>73</v>
      </c>
      <c r="AY185" s="243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531</v>
      </c>
      <c r="G186" s="245"/>
      <c r="H186" s="248">
        <v>142.22300000000001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5" customFormat="1">
      <c r="A187" s="15"/>
      <c r="B187" s="255"/>
      <c r="C187" s="256"/>
      <c r="D187" s="235" t="s">
        <v>195</v>
      </c>
      <c r="E187" s="257" t="s">
        <v>19</v>
      </c>
      <c r="F187" s="258" t="s">
        <v>226</v>
      </c>
      <c r="G187" s="256"/>
      <c r="H187" s="259">
        <v>142.22300000000001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195</v>
      </c>
      <c r="AU187" s="265" t="s">
        <v>82</v>
      </c>
      <c r="AV187" s="15" t="s">
        <v>135</v>
      </c>
      <c r="AW187" s="15" t="s">
        <v>35</v>
      </c>
      <c r="AX187" s="15" t="s">
        <v>80</v>
      </c>
      <c r="AY187" s="265" t="s">
        <v>185</v>
      </c>
    </row>
    <row r="188" s="2" customFormat="1" ht="24.15" customHeight="1">
      <c r="A188" s="40"/>
      <c r="B188" s="41"/>
      <c r="C188" s="215" t="s">
        <v>318</v>
      </c>
      <c r="D188" s="215" t="s">
        <v>187</v>
      </c>
      <c r="E188" s="216" t="s">
        <v>532</v>
      </c>
      <c r="F188" s="217" t="s">
        <v>533</v>
      </c>
      <c r="G188" s="218" t="s">
        <v>499</v>
      </c>
      <c r="H188" s="219">
        <v>88</v>
      </c>
      <c r="I188" s="220"/>
      <c r="J188" s="221">
        <f>ROUND(I188*H188,2)</f>
        <v>0</v>
      </c>
      <c r="K188" s="217" t="s">
        <v>191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82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534</v>
      </c>
    </row>
    <row r="189" s="2" customFormat="1">
      <c r="A189" s="40"/>
      <c r="B189" s="41"/>
      <c r="C189" s="42"/>
      <c r="D189" s="228" t="s">
        <v>193</v>
      </c>
      <c r="E189" s="42"/>
      <c r="F189" s="229" t="s">
        <v>535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193</v>
      </c>
      <c r="AU189" s="19" t="s">
        <v>82</v>
      </c>
    </row>
    <row r="190" s="13" customFormat="1">
      <c r="A190" s="13"/>
      <c r="B190" s="233"/>
      <c r="C190" s="234"/>
      <c r="D190" s="235" t="s">
        <v>195</v>
      </c>
      <c r="E190" s="236" t="s">
        <v>19</v>
      </c>
      <c r="F190" s="237" t="s">
        <v>467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195</v>
      </c>
      <c r="AU190" s="243" t="s">
        <v>82</v>
      </c>
      <c r="AV190" s="13" t="s">
        <v>80</v>
      </c>
      <c r="AW190" s="13" t="s">
        <v>35</v>
      </c>
      <c r="AX190" s="13" t="s">
        <v>73</v>
      </c>
      <c r="AY190" s="243" t="s">
        <v>185</v>
      </c>
    </row>
    <row r="191" s="13" customFormat="1">
      <c r="A191" s="13"/>
      <c r="B191" s="233"/>
      <c r="C191" s="234"/>
      <c r="D191" s="235" t="s">
        <v>195</v>
      </c>
      <c r="E191" s="236" t="s">
        <v>19</v>
      </c>
      <c r="F191" s="237" t="s">
        <v>514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195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515</v>
      </c>
      <c r="G192" s="245"/>
      <c r="H192" s="248">
        <v>88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5" customFormat="1">
      <c r="A193" s="15"/>
      <c r="B193" s="255"/>
      <c r="C193" s="256"/>
      <c r="D193" s="235" t="s">
        <v>195</v>
      </c>
      <c r="E193" s="257" t="s">
        <v>19</v>
      </c>
      <c r="F193" s="258" t="s">
        <v>226</v>
      </c>
      <c r="G193" s="256"/>
      <c r="H193" s="259">
        <v>88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195</v>
      </c>
      <c r="AU193" s="265" t="s">
        <v>82</v>
      </c>
      <c r="AV193" s="15" t="s">
        <v>135</v>
      </c>
      <c r="AW193" s="15" t="s">
        <v>35</v>
      </c>
      <c r="AX193" s="15" t="s">
        <v>80</v>
      </c>
      <c r="AY193" s="265" t="s">
        <v>185</v>
      </c>
    </row>
    <row r="194" s="2" customFormat="1" ht="16.5" customHeight="1">
      <c r="A194" s="40"/>
      <c r="B194" s="41"/>
      <c r="C194" s="272" t="s">
        <v>8</v>
      </c>
      <c r="D194" s="272" t="s">
        <v>520</v>
      </c>
      <c r="E194" s="273" t="s">
        <v>536</v>
      </c>
      <c r="F194" s="274" t="s">
        <v>522</v>
      </c>
      <c r="G194" s="275" t="s">
        <v>190</v>
      </c>
      <c r="H194" s="276">
        <v>103.009</v>
      </c>
      <c r="I194" s="277"/>
      <c r="J194" s="278">
        <f>ROUND(I194*H194,2)</f>
        <v>0</v>
      </c>
      <c r="K194" s="274" t="s">
        <v>191</v>
      </c>
      <c r="L194" s="279"/>
      <c r="M194" s="280" t="s">
        <v>19</v>
      </c>
      <c r="N194" s="281" t="s">
        <v>44</v>
      </c>
      <c r="O194" s="86"/>
      <c r="P194" s="224">
        <f>O194*H194</f>
        <v>0</v>
      </c>
      <c r="Q194" s="224">
        <v>2.4289999999999998</v>
      </c>
      <c r="R194" s="224">
        <f>Q194*H194</f>
        <v>250.20886099999999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265</v>
      </c>
      <c r="AT194" s="226" t="s">
        <v>520</v>
      </c>
      <c r="AU194" s="226" t="s">
        <v>82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537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467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3" customFormat="1">
      <c r="A196" s="13"/>
      <c r="B196" s="233"/>
      <c r="C196" s="234"/>
      <c r="D196" s="235" t="s">
        <v>195</v>
      </c>
      <c r="E196" s="236" t="s">
        <v>19</v>
      </c>
      <c r="F196" s="237" t="s">
        <v>514</v>
      </c>
      <c r="G196" s="234"/>
      <c r="H196" s="236" t="s">
        <v>19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195</v>
      </c>
      <c r="AU196" s="243" t="s">
        <v>82</v>
      </c>
      <c r="AV196" s="13" t="s">
        <v>80</v>
      </c>
      <c r="AW196" s="13" t="s">
        <v>35</v>
      </c>
      <c r="AX196" s="13" t="s">
        <v>73</v>
      </c>
      <c r="AY196" s="243" t="s">
        <v>185</v>
      </c>
    </row>
    <row r="197" s="14" customFormat="1">
      <c r="A197" s="14"/>
      <c r="B197" s="244"/>
      <c r="C197" s="245"/>
      <c r="D197" s="235" t="s">
        <v>195</v>
      </c>
      <c r="E197" s="246" t="s">
        <v>19</v>
      </c>
      <c r="F197" s="247" t="s">
        <v>538</v>
      </c>
      <c r="G197" s="245"/>
      <c r="H197" s="248">
        <v>103.009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195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185</v>
      </c>
    </row>
    <row r="198" s="15" customFormat="1">
      <c r="A198" s="15"/>
      <c r="B198" s="255"/>
      <c r="C198" s="256"/>
      <c r="D198" s="235" t="s">
        <v>195</v>
      </c>
      <c r="E198" s="257" t="s">
        <v>19</v>
      </c>
      <c r="F198" s="258" t="s">
        <v>226</v>
      </c>
      <c r="G198" s="256"/>
      <c r="H198" s="259">
        <v>103.009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195</v>
      </c>
      <c r="AU198" s="265" t="s">
        <v>82</v>
      </c>
      <c r="AV198" s="15" t="s">
        <v>135</v>
      </c>
      <c r="AW198" s="15" t="s">
        <v>35</v>
      </c>
      <c r="AX198" s="15" t="s">
        <v>80</v>
      </c>
      <c r="AY198" s="265" t="s">
        <v>185</v>
      </c>
    </row>
    <row r="199" s="2" customFormat="1" ht="16.5" customHeight="1">
      <c r="A199" s="40"/>
      <c r="B199" s="41"/>
      <c r="C199" s="215" t="s">
        <v>339</v>
      </c>
      <c r="D199" s="215" t="s">
        <v>187</v>
      </c>
      <c r="E199" s="216" t="s">
        <v>539</v>
      </c>
      <c r="F199" s="217" t="s">
        <v>540</v>
      </c>
      <c r="G199" s="218" t="s">
        <v>342</v>
      </c>
      <c r="H199" s="219">
        <v>24.393999999999998</v>
      </c>
      <c r="I199" s="220"/>
      <c r="J199" s="221">
        <f>ROUND(I199*H199,2)</f>
        <v>0</v>
      </c>
      <c r="K199" s="217" t="s">
        <v>191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1.11381</v>
      </c>
      <c r="R199" s="224">
        <f>Q199*H199</f>
        <v>27.170281139999997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82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541</v>
      </c>
    </row>
    <row r="200" s="2" customFormat="1">
      <c r="A200" s="40"/>
      <c r="B200" s="41"/>
      <c r="C200" s="42"/>
      <c r="D200" s="228" t="s">
        <v>193</v>
      </c>
      <c r="E200" s="42"/>
      <c r="F200" s="229" t="s">
        <v>542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193</v>
      </c>
      <c r="AU200" s="19" t="s">
        <v>82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543</v>
      </c>
      <c r="G201" s="245"/>
      <c r="H201" s="248">
        <v>24.393999999999998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5" customFormat="1">
      <c r="A202" s="15"/>
      <c r="B202" s="255"/>
      <c r="C202" s="256"/>
      <c r="D202" s="235" t="s">
        <v>195</v>
      </c>
      <c r="E202" s="257" t="s">
        <v>19</v>
      </c>
      <c r="F202" s="258" t="s">
        <v>226</v>
      </c>
      <c r="G202" s="256"/>
      <c r="H202" s="259">
        <v>24.393999999999998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195</v>
      </c>
      <c r="AU202" s="265" t="s">
        <v>82</v>
      </c>
      <c r="AV202" s="15" t="s">
        <v>135</v>
      </c>
      <c r="AW202" s="15" t="s">
        <v>35</v>
      </c>
      <c r="AX202" s="15" t="s">
        <v>80</v>
      </c>
      <c r="AY202" s="265" t="s">
        <v>185</v>
      </c>
    </row>
    <row r="203" s="2" customFormat="1" ht="21.75" customHeight="1">
      <c r="A203" s="40"/>
      <c r="B203" s="41"/>
      <c r="C203" s="215" t="s">
        <v>345</v>
      </c>
      <c r="D203" s="215" t="s">
        <v>187</v>
      </c>
      <c r="E203" s="216" t="s">
        <v>544</v>
      </c>
      <c r="F203" s="217" t="s">
        <v>545</v>
      </c>
      <c r="G203" s="218" t="s">
        <v>190</v>
      </c>
      <c r="H203" s="219">
        <v>159.61099999999999</v>
      </c>
      <c r="I203" s="220"/>
      <c r="J203" s="221">
        <f>ROUND(I203*H203,2)</f>
        <v>0</v>
      </c>
      <c r="K203" s="217" t="s">
        <v>191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2.45329</v>
      </c>
      <c r="R203" s="224">
        <f>Q203*H203</f>
        <v>391.57207018999998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82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546</v>
      </c>
    </row>
    <row r="204" s="2" customFormat="1">
      <c r="A204" s="40"/>
      <c r="B204" s="41"/>
      <c r="C204" s="42"/>
      <c r="D204" s="228" t="s">
        <v>193</v>
      </c>
      <c r="E204" s="42"/>
      <c r="F204" s="229" t="s">
        <v>547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193</v>
      </c>
      <c r="AU204" s="19" t="s">
        <v>82</v>
      </c>
    </row>
    <row r="205" s="13" customFormat="1">
      <c r="A205" s="13"/>
      <c r="B205" s="233"/>
      <c r="C205" s="234"/>
      <c r="D205" s="235" t="s">
        <v>195</v>
      </c>
      <c r="E205" s="236" t="s">
        <v>19</v>
      </c>
      <c r="F205" s="237" t="s">
        <v>548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195</v>
      </c>
      <c r="AU205" s="243" t="s">
        <v>82</v>
      </c>
      <c r="AV205" s="13" t="s">
        <v>80</v>
      </c>
      <c r="AW205" s="13" t="s">
        <v>35</v>
      </c>
      <c r="AX205" s="13" t="s">
        <v>73</v>
      </c>
      <c r="AY205" s="243" t="s">
        <v>185</v>
      </c>
    </row>
    <row r="206" s="13" customFormat="1">
      <c r="A206" s="13"/>
      <c r="B206" s="233"/>
      <c r="C206" s="234"/>
      <c r="D206" s="235" t="s">
        <v>195</v>
      </c>
      <c r="E206" s="236" t="s">
        <v>19</v>
      </c>
      <c r="F206" s="237" t="s">
        <v>468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195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549</v>
      </c>
      <c r="G207" s="245"/>
      <c r="H207" s="248">
        <v>2.9620000000000002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3" customFormat="1">
      <c r="A208" s="13"/>
      <c r="B208" s="233"/>
      <c r="C208" s="234"/>
      <c r="D208" s="235" t="s">
        <v>195</v>
      </c>
      <c r="E208" s="236" t="s">
        <v>19</v>
      </c>
      <c r="F208" s="237" t="s">
        <v>550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195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551</v>
      </c>
      <c r="G209" s="245"/>
      <c r="H209" s="248">
        <v>158.50800000000001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552</v>
      </c>
      <c r="G210" s="245"/>
      <c r="H210" s="248">
        <v>-1.859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5" customFormat="1">
      <c r="A211" s="15"/>
      <c r="B211" s="255"/>
      <c r="C211" s="256"/>
      <c r="D211" s="235" t="s">
        <v>195</v>
      </c>
      <c r="E211" s="257" t="s">
        <v>19</v>
      </c>
      <c r="F211" s="258" t="s">
        <v>226</v>
      </c>
      <c r="G211" s="256"/>
      <c r="H211" s="259">
        <v>159.61099999999999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195</v>
      </c>
      <c r="AU211" s="265" t="s">
        <v>82</v>
      </c>
      <c r="AV211" s="15" t="s">
        <v>135</v>
      </c>
      <c r="AW211" s="15" t="s">
        <v>35</v>
      </c>
      <c r="AX211" s="15" t="s">
        <v>80</v>
      </c>
      <c r="AY211" s="265" t="s">
        <v>185</v>
      </c>
    </row>
    <row r="212" s="2" customFormat="1" ht="16.5" customHeight="1">
      <c r="A212" s="40"/>
      <c r="B212" s="41"/>
      <c r="C212" s="215" t="s">
        <v>352</v>
      </c>
      <c r="D212" s="215" t="s">
        <v>187</v>
      </c>
      <c r="E212" s="216" t="s">
        <v>553</v>
      </c>
      <c r="F212" s="217" t="s">
        <v>554</v>
      </c>
      <c r="G212" s="218" t="s">
        <v>240</v>
      </c>
      <c r="H212" s="219">
        <v>51.670000000000002</v>
      </c>
      <c r="I212" s="220"/>
      <c r="J212" s="221">
        <f>ROUND(I212*H212,2)</f>
        <v>0</v>
      </c>
      <c r="K212" s="217" t="s">
        <v>191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0.00247</v>
      </c>
      <c r="R212" s="224">
        <f>Q212*H212</f>
        <v>0.12762490000000001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82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555</v>
      </c>
    </row>
    <row r="213" s="2" customFormat="1">
      <c r="A213" s="40"/>
      <c r="B213" s="41"/>
      <c r="C213" s="42"/>
      <c r="D213" s="228" t="s">
        <v>193</v>
      </c>
      <c r="E213" s="42"/>
      <c r="F213" s="229" t="s">
        <v>556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193</v>
      </c>
      <c r="AU213" s="19" t="s">
        <v>82</v>
      </c>
    </row>
    <row r="214" s="13" customFormat="1">
      <c r="A214" s="13"/>
      <c r="B214" s="233"/>
      <c r="C214" s="234"/>
      <c r="D214" s="235" t="s">
        <v>195</v>
      </c>
      <c r="E214" s="236" t="s">
        <v>19</v>
      </c>
      <c r="F214" s="237" t="s">
        <v>467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195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185</v>
      </c>
    </row>
    <row r="215" s="13" customFormat="1">
      <c r="A215" s="13"/>
      <c r="B215" s="233"/>
      <c r="C215" s="234"/>
      <c r="D215" s="235" t="s">
        <v>195</v>
      </c>
      <c r="E215" s="236" t="s">
        <v>19</v>
      </c>
      <c r="F215" s="237" t="s">
        <v>557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195</v>
      </c>
      <c r="AU215" s="243" t="s">
        <v>82</v>
      </c>
      <c r="AV215" s="13" t="s">
        <v>80</v>
      </c>
      <c r="AW215" s="13" t="s">
        <v>35</v>
      </c>
      <c r="AX215" s="13" t="s">
        <v>73</v>
      </c>
      <c r="AY215" s="243" t="s">
        <v>185</v>
      </c>
    </row>
    <row r="216" s="14" customFormat="1">
      <c r="A216" s="14"/>
      <c r="B216" s="244"/>
      <c r="C216" s="245"/>
      <c r="D216" s="235" t="s">
        <v>195</v>
      </c>
      <c r="E216" s="246" t="s">
        <v>19</v>
      </c>
      <c r="F216" s="247" t="s">
        <v>558</v>
      </c>
      <c r="G216" s="245"/>
      <c r="H216" s="248">
        <v>5.2699999999999996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195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185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550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559</v>
      </c>
      <c r="G218" s="245"/>
      <c r="H218" s="248">
        <v>42.210000000000001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560</v>
      </c>
      <c r="G219" s="245"/>
      <c r="H219" s="248">
        <v>4.1900000000000004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5" customFormat="1">
      <c r="A220" s="15"/>
      <c r="B220" s="255"/>
      <c r="C220" s="256"/>
      <c r="D220" s="235" t="s">
        <v>195</v>
      </c>
      <c r="E220" s="257" t="s">
        <v>19</v>
      </c>
      <c r="F220" s="258" t="s">
        <v>226</v>
      </c>
      <c r="G220" s="256"/>
      <c r="H220" s="259">
        <v>51.670000000000002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195</v>
      </c>
      <c r="AU220" s="265" t="s">
        <v>82</v>
      </c>
      <c r="AV220" s="15" t="s">
        <v>135</v>
      </c>
      <c r="AW220" s="15" t="s">
        <v>35</v>
      </c>
      <c r="AX220" s="15" t="s">
        <v>80</v>
      </c>
      <c r="AY220" s="265" t="s">
        <v>185</v>
      </c>
    </row>
    <row r="221" s="2" customFormat="1" ht="16.5" customHeight="1">
      <c r="A221" s="40"/>
      <c r="B221" s="41"/>
      <c r="C221" s="215" t="s">
        <v>358</v>
      </c>
      <c r="D221" s="215" t="s">
        <v>187</v>
      </c>
      <c r="E221" s="216" t="s">
        <v>561</v>
      </c>
      <c r="F221" s="217" t="s">
        <v>562</v>
      </c>
      <c r="G221" s="218" t="s">
        <v>240</v>
      </c>
      <c r="H221" s="219">
        <v>51.670000000000002</v>
      </c>
      <c r="I221" s="220"/>
      <c r="J221" s="221">
        <f>ROUND(I221*H221,2)</f>
        <v>0</v>
      </c>
      <c r="K221" s="217" t="s">
        <v>191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82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563</v>
      </c>
    </row>
    <row r="222" s="2" customFormat="1">
      <c r="A222" s="40"/>
      <c r="B222" s="41"/>
      <c r="C222" s="42"/>
      <c r="D222" s="228" t="s">
        <v>193</v>
      </c>
      <c r="E222" s="42"/>
      <c r="F222" s="229" t="s">
        <v>564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193</v>
      </c>
      <c r="AU222" s="19" t="s">
        <v>82</v>
      </c>
    </row>
    <row r="223" s="13" customFormat="1">
      <c r="A223" s="13"/>
      <c r="B223" s="233"/>
      <c r="C223" s="234"/>
      <c r="D223" s="235" t="s">
        <v>195</v>
      </c>
      <c r="E223" s="236" t="s">
        <v>19</v>
      </c>
      <c r="F223" s="237" t="s">
        <v>565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195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185</v>
      </c>
    </row>
    <row r="224" s="13" customFormat="1">
      <c r="A224" s="13"/>
      <c r="B224" s="233"/>
      <c r="C224" s="234"/>
      <c r="D224" s="235" t="s">
        <v>195</v>
      </c>
      <c r="E224" s="236" t="s">
        <v>19</v>
      </c>
      <c r="F224" s="237" t="s">
        <v>566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195</v>
      </c>
      <c r="AU224" s="243" t="s">
        <v>82</v>
      </c>
      <c r="AV224" s="13" t="s">
        <v>80</v>
      </c>
      <c r="AW224" s="13" t="s">
        <v>35</v>
      </c>
      <c r="AX224" s="13" t="s">
        <v>73</v>
      </c>
      <c r="AY224" s="243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558</v>
      </c>
      <c r="G225" s="245"/>
      <c r="H225" s="248">
        <v>5.2699999999999996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3" customFormat="1">
      <c r="A226" s="13"/>
      <c r="B226" s="233"/>
      <c r="C226" s="234"/>
      <c r="D226" s="235" t="s">
        <v>195</v>
      </c>
      <c r="E226" s="236" t="s">
        <v>19</v>
      </c>
      <c r="F226" s="237" t="s">
        <v>550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195</v>
      </c>
      <c r="AU226" s="243" t="s">
        <v>82</v>
      </c>
      <c r="AV226" s="13" t="s">
        <v>80</v>
      </c>
      <c r="AW226" s="13" t="s">
        <v>35</v>
      </c>
      <c r="AX226" s="13" t="s">
        <v>73</v>
      </c>
      <c r="AY226" s="243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559</v>
      </c>
      <c r="G227" s="245"/>
      <c r="H227" s="248">
        <v>42.210000000000001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560</v>
      </c>
      <c r="G228" s="245"/>
      <c r="H228" s="248">
        <v>4.1900000000000004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5" customFormat="1">
      <c r="A229" s="15"/>
      <c r="B229" s="255"/>
      <c r="C229" s="256"/>
      <c r="D229" s="235" t="s">
        <v>195</v>
      </c>
      <c r="E229" s="257" t="s">
        <v>19</v>
      </c>
      <c r="F229" s="258" t="s">
        <v>226</v>
      </c>
      <c r="G229" s="256"/>
      <c r="H229" s="259">
        <v>51.670000000000002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195</v>
      </c>
      <c r="AU229" s="265" t="s">
        <v>82</v>
      </c>
      <c r="AV229" s="15" t="s">
        <v>135</v>
      </c>
      <c r="AW229" s="15" t="s">
        <v>35</v>
      </c>
      <c r="AX229" s="15" t="s">
        <v>80</v>
      </c>
      <c r="AY229" s="265" t="s">
        <v>185</v>
      </c>
    </row>
    <row r="230" s="2" customFormat="1" ht="16.5" customHeight="1">
      <c r="A230" s="40"/>
      <c r="B230" s="41"/>
      <c r="C230" s="215" t="s">
        <v>372</v>
      </c>
      <c r="D230" s="215" t="s">
        <v>187</v>
      </c>
      <c r="E230" s="216" t="s">
        <v>567</v>
      </c>
      <c r="F230" s="217" t="s">
        <v>568</v>
      </c>
      <c r="G230" s="218" t="s">
        <v>342</v>
      </c>
      <c r="H230" s="219">
        <v>20.748999999999999</v>
      </c>
      <c r="I230" s="220"/>
      <c r="J230" s="221">
        <f>ROUND(I230*H230,2)</f>
        <v>0</v>
      </c>
      <c r="K230" s="217" t="s">
        <v>191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1.0606199999999999</v>
      </c>
      <c r="R230" s="224">
        <f>Q230*H230</f>
        <v>22.006804379999995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82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569</v>
      </c>
    </row>
    <row r="231" s="2" customFormat="1">
      <c r="A231" s="40"/>
      <c r="B231" s="41"/>
      <c r="C231" s="42"/>
      <c r="D231" s="228" t="s">
        <v>193</v>
      </c>
      <c r="E231" s="42"/>
      <c r="F231" s="229" t="s">
        <v>570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193</v>
      </c>
      <c r="AU231" s="19" t="s">
        <v>82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571</v>
      </c>
      <c r="G232" s="245"/>
      <c r="H232" s="248">
        <v>20.748999999999999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5" customFormat="1">
      <c r="A233" s="15"/>
      <c r="B233" s="255"/>
      <c r="C233" s="256"/>
      <c r="D233" s="235" t="s">
        <v>195</v>
      </c>
      <c r="E233" s="257" t="s">
        <v>19</v>
      </c>
      <c r="F233" s="258" t="s">
        <v>226</v>
      </c>
      <c r="G233" s="256"/>
      <c r="H233" s="259">
        <v>20.748999999999999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195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185</v>
      </c>
    </row>
    <row r="234" s="12" customFormat="1" ht="22.8" customHeight="1">
      <c r="A234" s="12"/>
      <c r="B234" s="199"/>
      <c r="C234" s="200"/>
      <c r="D234" s="201" t="s">
        <v>72</v>
      </c>
      <c r="E234" s="213" t="s">
        <v>129</v>
      </c>
      <c r="F234" s="213" t="s">
        <v>227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SUM(P235:P261)</f>
        <v>0</v>
      </c>
      <c r="Q234" s="207"/>
      <c r="R234" s="208">
        <f>SUM(R235:R261)</f>
        <v>9.0447934400000012</v>
      </c>
      <c r="S234" s="207"/>
      <c r="T234" s="209">
        <f>SUM(T235:T261)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80</v>
      </c>
      <c r="AT234" s="211" t="s">
        <v>72</v>
      </c>
      <c r="AU234" s="211" t="s">
        <v>80</v>
      </c>
      <c r="AY234" s="210" t="s">
        <v>185</v>
      </c>
      <c r="BK234" s="212">
        <f>SUM(BK235:BK261)</f>
        <v>0</v>
      </c>
    </row>
    <row r="235" s="2" customFormat="1" ht="21.75" customHeight="1">
      <c r="A235" s="40"/>
      <c r="B235" s="41"/>
      <c r="C235" s="215" t="s">
        <v>7</v>
      </c>
      <c r="D235" s="215" t="s">
        <v>187</v>
      </c>
      <c r="E235" s="216" t="s">
        <v>572</v>
      </c>
      <c r="F235" s="217" t="s">
        <v>573</v>
      </c>
      <c r="G235" s="218" t="s">
        <v>190</v>
      </c>
      <c r="H235" s="219">
        <v>3.468</v>
      </c>
      <c r="I235" s="220"/>
      <c r="J235" s="221">
        <f>ROUND(I235*H235,2)</f>
        <v>0</v>
      </c>
      <c r="K235" s="217" t="s">
        <v>191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2.45329</v>
      </c>
      <c r="R235" s="224">
        <f>Q235*H235</f>
        <v>8.5080097200000004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82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574</v>
      </c>
    </row>
    <row r="236" s="2" customFormat="1">
      <c r="A236" s="40"/>
      <c r="B236" s="41"/>
      <c r="C236" s="42"/>
      <c r="D236" s="228" t="s">
        <v>193</v>
      </c>
      <c r="E236" s="42"/>
      <c r="F236" s="229" t="s">
        <v>575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193</v>
      </c>
      <c r="AU236" s="19" t="s">
        <v>82</v>
      </c>
    </row>
    <row r="237" s="13" customFormat="1">
      <c r="A237" s="13"/>
      <c r="B237" s="233"/>
      <c r="C237" s="234"/>
      <c r="D237" s="235" t="s">
        <v>195</v>
      </c>
      <c r="E237" s="236" t="s">
        <v>19</v>
      </c>
      <c r="F237" s="237" t="s">
        <v>467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195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185</v>
      </c>
    </row>
    <row r="238" s="13" customFormat="1">
      <c r="A238" s="13"/>
      <c r="B238" s="233"/>
      <c r="C238" s="234"/>
      <c r="D238" s="235" t="s">
        <v>195</v>
      </c>
      <c r="E238" s="236" t="s">
        <v>19</v>
      </c>
      <c r="F238" s="237" t="s">
        <v>468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195</v>
      </c>
      <c r="AU238" s="243" t="s">
        <v>82</v>
      </c>
      <c r="AV238" s="13" t="s">
        <v>80</v>
      </c>
      <c r="AW238" s="13" t="s">
        <v>35</v>
      </c>
      <c r="AX238" s="13" t="s">
        <v>73</v>
      </c>
      <c r="AY238" s="243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576</v>
      </c>
      <c r="G239" s="245"/>
      <c r="H239" s="248">
        <v>2.1480000000000001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577</v>
      </c>
      <c r="G240" s="245"/>
      <c r="H240" s="248">
        <v>1.3200000000000001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3.468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16.5" customHeight="1">
      <c r="A242" s="40"/>
      <c r="B242" s="41"/>
      <c r="C242" s="215" t="s">
        <v>386</v>
      </c>
      <c r="D242" s="215" t="s">
        <v>187</v>
      </c>
      <c r="E242" s="216" t="s">
        <v>578</v>
      </c>
      <c r="F242" s="217" t="s">
        <v>579</v>
      </c>
      <c r="G242" s="218" t="s">
        <v>240</v>
      </c>
      <c r="H242" s="219">
        <v>23.122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0.0027499999999999998</v>
      </c>
      <c r="R242" s="224">
        <f>Q242*H242</f>
        <v>0.063585499999999989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580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581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467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468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582</v>
      </c>
      <c r="G246" s="245"/>
      <c r="H246" s="248">
        <v>12.881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583</v>
      </c>
      <c r="G247" s="245"/>
      <c r="H247" s="248">
        <v>10.241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5" customFormat="1">
      <c r="A248" s="15"/>
      <c r="B248" s="255"/>
      <c r="C248" s="256"/>
      <c r="D248" s="235" t="s">
        <v>195</v>
      </c>
      <c r="E248" s="257" t="s">
        <v>19</v>
      </c>
      <c r="F248" s="258" t="s">
        <v>226</v>
      </c>
      <c r="G248" s="256"/>
      <c r="H248" s="259">
        <v>23.122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195</v>
      </c>
      <c r="AU248" s="265" t="s">
        <v>82</v>
      </c>
      <c r="AV248" s="15" t="s">
        <v>135</v>
      </c>
      <c r="AW248" s="15" t="s">
        <v>35</v>
      </c>
      <c r="AX248" s="15" t="s">
        <v>80</v>
      </c>
      <c r="AY248" s="265" t="s">
        <v>185</v>
      </c>
    </row>
    <row r="249" s="2" customFormat="1" ht="16.5" customHeight="1">
      <c r="A249" s="40"/>
      <c r="B249" s="41"/>
      <c r="C249" s="215" t="s">
        <v>393</v>
      </c>
      <c r="D249" s="215" t="s">
        <v>187</v>
      </c>
      <c r="E249" s="216" t="s">
        <v>584</v>
      </c>
      <c r="F249" s="217" t="s">
        <v>585</v>
      </c>
      <c r="G249" s="218" t="s">
        <v>240</v>
      </c>
      <c r="H249" s="219">
        <v>23.122</v>
      </c>
      <c r="I249" s="220"/>
      <c r="J249" s="221">
        <f>ROUND(I249*H249,2)</f>
        <v>0</v>
      </c>
      <c r="K249" s="217" t="s">
        <v>191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82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586</v>
      </c>
    </row>
    <row r="250" s="2" customFormat="1">
      <c r="A250" s="40"/>
      <c r="B250" s="41"/>
      <c r="C250" s="42"/>
      <c r="D250" s="228" t="s">
        <v>193</v>
      </c>
      <c r="E250" s="42"/>
      <c r="F250" s="229" t="s">
        <v>587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193</v>
      </c>
      <c r="AU250" s="19" t="s">
        <v>82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467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3" customFormat="1">
      <c r="A252" s="13"/>
      <c r="B252" s="233"/>
      <c r="C252" s="234"/>
      <c r="D252" s="235" t="s">
        <v>195</v>
      </c>
      <c r="E252" s="236" t="s">
        <v>19</v>
      </c>
      <c r="F252" s="237" t="s">
        <v>468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195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582</v>
      </c>
      <c r="G253" s="245"/>
      <c r="H253" s="248">
        <v>12.881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583</v>
      </c>
      <c r="G254" s="245"/>
      <c r="H254" s="248">
        <v>10.241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5" customFormat="1">
      <c r="A255" s="15"/>
      <c r="B255" s="255"/>
      <c r="C255" s="256"/>
      <c r="D255" s="235" t="s">
        <v>195</v>
      </c>
      <c r="E255" s="257" t="s">
        <v>19</v>
      </c>
      <c r="F255" s="258" t="s">
        <v>226</v>
      </c>
      <c r="G255" s="256"/>
      <c r="H255" s="259">
        <v>23.122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195</v>
      </c>
      <c r="AU255" s="265" t="s">
        <v>82</v>
      </c>
      <c r="AV255" s="15" t="s">
        <v>135</v>
      </c>
      <c r="AW255" s="15" t="s">
        <v>35</v>
      </c>
      <c r="AX255" s="15" t="s">
        <v>80</v>
      </c>
      <c r="AY255" s="265" t="s">
        <v>185</v>
      </c>
    </row>
    <row r="256" s="2" customFormat="1" ht="24.15" customHeight="1">
      <c r="A256" s="40"/>
      <c r="B256" s="41"/>
      <c r="C256" s="215" t="s">
        <v>400</v>
      </c>
      <c r="D256" s="215" t="s">
        <v>187</v>
      </c>
      <c r="E256" s="216" t="s">
        <v>588</v>
      </c>
      <c r="F256" s="217" t="s">
        <v>589</v>
      </c>
      <c r="G256" s="218" t="s">
        <v>342</v>
      </c>
      <c r="H256" s="219">
        <v>0.45100000000000001</v>
      </c>
      <c r="I256" s="220"/>
      <c r="J256" s="221">
        <f>ROUND(I256*H256,2)</f>
        <v>0</v>
      </c>
      <c r="K256" s="217" t="s">
        <v>191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1.04922</v>
      </c>
      <c r="R256" s="224">
        <f>Q256*H256</f>
        <v>0.47319822000000006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82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590</v>
      </c>
    </row>
    <row r="257" s="2" customFormat="1">
      <c r="A257" s="40"/>
      <c r="B257" s="41"/>
      <c r="C257" s="42"/>
      <c r="D257" s="228" t="s">
        <v>193</v>
      </c>
      <c r="E257" s="42"/>
      <c r="F257" s="229" t="s">
        <v>591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193</v>
      </c>
      <c r="AU257" s="19" t="s">
        <v>82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467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3" customFormat="1">
      <c r="A259" s="13"/>
      <c r="B259" s="233"/>
      <c r="C259" s="234"/>
      <c r="D259" s="235" t="s">
        <v>195</v>
      </c>
      <c r="E259" s="236" t="s">
        <v>19</v>
      </c>
      <c r="F259" s="237" t="s">
        <v>468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195</v>
      </c>
      <c r="AU259" s="243" t="s">
        <v>82</v>
      </c>
      <c r="AV259" s="13" t="s">
        <v>80</v>
      </c>
      <c r="AW259" s="13" t="s">
        <v>35</v>
      </c>
      <c r="AX259" s="13" t="s">
        <v>73</v>
      </c>
      <c r="AY259" s="243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592</v>
      </c>
      <c r="G260" s="245"/>
      <c r="H260" s="248">
        <v>0.45100000000000001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5" customFormat="1">
      <c r="A261" s="15"/>
      <c r="B261" s="255"/>
      <c r="C261" s="256"/>
      <c r="D261" s="235" t="s">
        <v>195</v>
      </c>
      <c r="E261" s="257" t="s">
        <v>19</v>
      </c>
      <c r="F261" s="258" t="s">
        <v>226</v>
      </c>
      <c r="G261" s="256"/>
      <c r="H261" s="259">
        <v>0.45100000000000001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195</v>
      </c>
      <c r="AU261" s="265" t="s">
        <v>82</v>
      </c>
      <c r="AV261" s="15" t="s">
        <v>135</v>
      </c>
      <c r="AW261" s="15" t="s">
        <v>35</v>
      </c>
      <c r="AX261" s="15" t="s">
        <v>80</v>
      </c>
      <c r="AY261" s="265" t="s">
        <v>185</v>
      </c>
    </row>
    <row r="262" s="12" customFormat="1" ht="22.8" customHeight="1">
      <c r="A262" s="12"/>
      <c r="B262" s="199"/>
      <c r="C262" s="200"/>
      <c r="D262" s="201" t="s">
        <v>72</v>
      </c>
      <c r="E262" s="213" t="s">
        <v>255</v>
      </c>
      <c r="F262" s="213" t="s">
        <v>593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SUM(P263:P277)</f>
        <v>0</v>
      </c>
      <c r="Q262" s="207"/>
      <c r="R262" s="208">
        <f>SUM(R263:R277)</f>
        <v>105.31948000000001</v>
      </c>
      <c r="S262" s="207"/>
      <c r="T262" s="209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80</v>
      </c>
      <c r="AT262" s="211" t="s">
        <v>72</v>
      </c>
      <c r="AU262" s="211" t="s">
        <v>80</v>
      </c>
      <c r="AY262" s="210" t="s">
        <v>185</v>
      </c>
      <c r="BK262" s="212">
        <f>SUM(BK263:BK277)</f>
        <v>0</v>
      </c>
    </row>
    <row r="263" s="2" customFormat="1" ht="21.75" customHeight="1">
      <c r="A263" s="40"/>
      <c r="B263" s="41"/>
      <c r="C263" s="215" t="s">
        <v>409</v>
      </c>
      <c r="D263" s="215" t="s">
        <v>187</v>
      </c>
      <c r="E263" s="216" t="s">
        <v>594</v>
      </c>
      <c r="F263" s="217" t="s">
        <v>595</v>
      </c>
      <c r="G263" s="218" t="s">
        <v>240</v>
      </c>
      <c r="H263" s="219">
        <v>435.92500000000001</v>
      </c>
      <c r="I263" s="220"/>
      <c r="J263" s="221">
        <f>ROUND(I263*H263,2)</f>
        <v>0</v>
      </c>
      <c r="K263" s="217" t="s">
        <v>191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0.24160000000000001</v>
      </c>
      <c r="R263" s="224">
        <f>Q263*H263</f>
        <v>105.31948000000001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82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596</v>
      </c>
    </row>
    <row r="264" s="2" customFormat="1">
      <c r="A264" s="40"/>
      <c r="B264" s="41"/>
      <c r="C264" s="42"/>
      <c r="D264" s="228" t="s">
        <v>193</v>
      </c>
      <c r="E264" s="42"/>
      <c r="F264" s="229" t="s">
        <v>597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193</v>
      </c>
      <c r="AU264" s="19" t="s">
        <v>82</v>
      </c>
    </row>
    <row r="265" s="13" customFormat="1">
      <c r="A265" s="13"/>
      <c r="B265" s="233"/>
      <c r="C265" s="234"/>
      <c r="D265" s="235" t="s">
        <v>195</v>
      </c>
      <c r="E265" s="236" t="s">
        <v>19</v>
      </c>
      <c r="F265" s="237" t="s">
        <v>548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195</v>
      </c>
      <c r="AU265" s="243" t="s">
        <v>82</v>
      </c>
      <c r="AV265" s="13" t="s">
        <v>80</v>
      </c>
      <c r="AW265" s="13" t="s">
        <v>35</v>
      </c>
      <c r="AX265" s="13" t="s">
        <v>73</v>
      </c>
      <c r="AY265" s="243" t="s">
        <v>185</v>
      </c>
    </row>
    <row r="266" s="13" customFormat="1">
      <c r="A266" s="13"/>
      <c r="B266" s="233"/>
      <c r="C266" s="234"/>
      <c r="D266" s="235" t="s">
        <v>195</v>
      </c>
      <c r="E266" s="236" t="s">
        <v>19</v>
      </c>
      <c r="F266" s="237" t="s">
        <v>468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195</v>
      </c>
      <c r="AU266" s="243" t="s">
        <v>82</v>
      </c>
      <c r="AV266" s="13" t="s">
        <v>80</v>
      </c>
      <c r="AW266" s="13" t="s">
        <v>35</v>
      </c>
      <c r="AX266" s="13" t="s">
        <v>73</v>
      </c>
      <c r="AY266" s="243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598</v>
      </c>
      <c r="G267" s="245"/>
      <c r="H267" s="248">
        <v>8.4629999999999992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599</v>
      </c>
      <c r="G268" s="245"/>
      <c r="H268" s="248">
        <v>-0.56499999999999995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600</v>
      </c>
      <c r="G269" s="245"/>
      <c r="H269" s="248">
        <v>-0.63600000000000001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4" customFormat="1">
      <c r="A270" s="14"/>
      <c r="B270" s="244"/>
      <c r="C270" s="245"/>
      <c r="D270" s="235" t="s">
        <v>195</v>
      </c>
      <c r="E270" s="246" t="s">
        <v>19</v>
      </c>
      <c r="F270" s="247" t="s">
        <v>601</v>
      </c>
      <c r="G270" s="245"/>
      <c r="H270" s="248">
        <v>-1.1299999999999999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195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185</v>
      </c>
    </row>
    <row r="271" s="13" customFormat="1">
      <c r="A271" s="13"/>
      <c r="B271" s="233"/>
      <c r="C271" s="234"/>
      <c r="D271" s="235" t="s">
        <v>195</v>
      </c>
      <c r="E271" s="236" t="s">
        <v>19</v>
      </c>
      <c r="F271" s="237" t="s">
        <v>550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195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602</v>
      </c>
      <c r="G272" s="245"/>
      <c r="H272" s="248">
        <v>452.88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603</v>
      </c>
      <c r="G273" s="245"/>
      <c r="H273" s="248">
        <v>-4.2389999999999999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604</v>
      </c>
      <c r="G274" s="245"/>
      <c r="H274" s="248">
        <v>-6.9939999999999998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605</v>
      </c>
      <c r="G275" s="245"/>
      <c r="H275" s="248">
        <v>-3.391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606</v>
      </c>
      <c r="G276" s="245"/>
      <c r="H276" s="248">
        <v>-8.4629999999999992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5" customFormat="1">
      <c r="A277" s="15"/>
      <c r="B277" s="255"/>
      <c r="C277" s="256"/>
      <c r="D277" s="235" t="s">
        <v>195</v>
      </c>
      <c r="E277" s="257" t="s">
        <v>19</v>
      </c>
      <c r="F277" s="258" t="s">
        <v>226</v>
      </c>
      <c r="G277" s="256"/>
      <c r="H277" s="259">
        <v>435.92499999999995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5" t="s">
        <v>195</v>
      </c>
      <c r="AU277" s="265" t="s">
        <v>82</v>
      </c>
      <c r="AV277" s="15" t="s">
        <v>135</v>
      </c>
      <c r="AW277" s="15" t="s">
        <v>35</v>
      </c>
      <c r="AX277" s="15" t="s">
        <v>80</v>
      </c>
      <c r="AY277" s="265" t="s">
        <v>185</v>
      </c>
    </row>
    <row r="278" s="12" customFormat="1" ht="22.8" customHeight="1">
      <c r="A278" s="12"/>
      <c r="B278" s="199"/>
      <c r="C278" s="200"/>
      <c r="D278" s="201" t="s">
        <v>72</v>
      </c>
      <c r="E278" s="213" t="s">
        <v>398</v>
      </c>
      <c r="F278" s="213" t="s">
        <v>399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SUM(P279:P287)</f>
        <v>0</v>
      </c>
      <c r="Q278" s="207"/>
      <c r="R278" s="208">
        <f>SUM(R279:R287)</f>
        <v>0</v>
      </c>
      <c r="S278" s="207"/>
      <c r="T278" s="209">
        <f>SUM(T279:T287)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80</v>
      </c>
      <c r="AT278" s="211" t="s">
        <v>72</v>
      </c>
      <c r="AU278" s="211" t="s">
        <v>80</v>
      </c>
      <c r="AY278" s="210" t="s">
        <v>185</v>
      </c>
      <c r="BK278" s="212">
        <f>SUM(BK279:BK287)</f>
        <v>0</v>
      </c>
    </row>
    <row r="279" s="2" customFormat="1" ht="16.5" customHeight="1">
      <c r="A279" s="40"/>
      <c r="B279" s="41"/>
      <c r="C279" s="215" t="s">
        <v>417</v>
      </c>
      <c r="D279" s="215" t="s">
        <v>187</v>
      </c>
      <c r="E279" s="216" t="s">
        <v>607</v>
      </c>
      <c r="F279" s="217" t="s">
        <v>608</v>
      </c>
      <c r="G279" s="218" t="s">
        <v>342</v>
      </c>
      <c r="H279" s="219">
        <v>740.75400000000002</v>
      </c>
      <c r="I279" s="220"/>
      <c r="J279" s="221">
        <f>ROUND(I279*H279,2)</f>
        <v>0</v>
      </c>
      <c r="K279" s="217" t="s">
        <v>191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82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609</v>
      </c>
    </row>
    <row r="280" s="2" customFormat="1">
      <c r="A280" s="40"/>
      <c r="B280" s="41"/>
      <c r="C280" s="42"/>
      <c r="D280" s="228" t="s">
        <v>193</v>
      </c>
      <c r="E280" s="42"/>
      <c r="F280" s="229" t="s">
        <v>610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193</v>
      </c>
      <c r="AU280" s="19" t="s">
        <v>82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611</v>
      </c>
      <c r="G281" s="245"/>
      <c r="H281" s="248">
        <v>0.079000000000000001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612</v>
      </c>
      <c r="G282" s="245"/>
      <c r="H282" s="248">
        <v>145.006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613</v>
      </c>
      <c r="G283" s="245"/>
      <c r="H283" s="248">
        <v>345.45999999999998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614</v>
      </c>
      <c r="G284" s="245"/>
      <c r="H284" s="248">
        <v>250.209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5" customFormat="1">
      <c r="A285" s="15"/>
      <c r="B285" s="255"/>
      <c r="C285" s="256"/>
      <c r="D285" s="235" t="s">
        <v>195</v>
      </c>
      <c r="E285" s="257" t="s">
        <v>19</v>
      </c>
      <c r="F285" s="258" t="s">
        <v>226</v>
      </c>
      <c r="G285" s="256"/>
      <c r="H285" s="259">
        <v>740.75399999999991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195</v>
      </c>
      <c r="AU285" s="265" t="s">
        <v>82</v>
      </c>
      <c r="AV285" s="15" t="s">
        <v>135</v>
      </c>
      <c r="AW285" s="15" t="s">
        <v>35</v>
      </c>
      <c r="AX285" s="15" t="s">
        <v>80</v>
      </c>
      <c r="AY285" s="265" t="s">
        <v>185</v>
      </c>
    </row>
    <row r="286" s="2" customFormat="1" ht="37.8" customHeight="1">
      <c r="A286" s="40"/>
      <c r="B286" s="41"/>
      <c r="C286" s="215" t="s">
        <v>436</v>
      </c>
      <c r="D286" s="215" t="s">
        <v>187</v>
      </c>
      <c r="E286" s="216" t="s">
        <v>615</v>
      </c>
      <c r="F286" s="217" t="s">
        <v>616</v>
      </c>
      <c r="G286" s="218" t="s">
        <v>342</v>
      </c>
      <c r="H286" s="219">
        <v>1295.9949999999999</v>
      </c>
      <c r="I286" s="220"/>
      <c r="J286" s="221">
        <f>ROUND(I286*H286,2)</f>
        <v>0</v>
      </c>
      <c r="K286" s="217" t="s">
        <v>191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82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617</v>
      </c>
    </row>
    <row r="287" s="2" customFormat="1">
      <c r="A287" s="40"/>
      <c r="B287" s="41"/>
      <c r="C287" s="42"/>
      <c r="D287" s="228" t="s">
        <v>193</v>
      </c>
      <c r="E287" s="42"/>
      <c r="F287" s="229" t="s">
        <v>618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193</v>
      </c>
      <c r="AU287" s="19" t="s">
        <v>82</v>
      </c>
    </row>
    <row r="288" s="12" customFormat="1" ht="25.92" customHeight="1">
      <c r="A288" s="12"/>
      <c r="B288" s="199"/>
      <c r="C288" s="200"/>
      <c r="D288" s="201" t="s">
        <v>72</v>
      </c>
      <c r="E288" s="202" t="s">
        <v>405</v>
      </c>
      <c r="F288" s="202" t="s">
        <v>406</v>
      </c>
      <c r="G288" s="200"/>
      <c r="H288" s="200"/>
      <c r="I288" s="203"/>
      <c r="J288" s="204">
        <f>BK288</f>
        <v>0</v>
      </c>
      <c r="K288" s="200"/>
      <c r="L288" s="205"/>
      <c r="M288" s="206"/>
      <c r="N288" s="207"/>
      <c r="O288" s="207"/>
      <c r="P288" s="208">
        <f>P289</f>
        <v>0</v>
      </c>
      <c r="Q288" s="207"/>
      <c r="R288" s="208">
        <f>R289</f>
        <v>3.1295368000000003</v>
      </c>
      <c r="S288" s="207"/>
      <c r="T288" s="209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82</v>
      </c>
      <c r="AT288" s="211" t="s">
        <v>72</v>
      </c>
      <c r="AU288" s="211" t="s">
        <v>73</v>
      </c>
      <c r="AY288" s="210" t="s">
        <v>185</v>
      </c>
      <c r="BK288" s="212">
        <f>BK289</f>
        <v>0</v>
      </c>
    </row>
    <row r="289" s="12" customFormat="1" ht="22.8" customHeight="1">
      <c r="A289" s="12"/>
      <c r="B289" s="199"/>
      <c r="C289" s="200"/>
      <c r="D289" s="201" t="s">
        <v>72</v>
      </c>
      <c r="E289" s="213" t="s">
        <v>619</v>
      </c>
      <c r="F289" s="213" t="s">
        <v>620</v>
      </c>
      <c r="G289" s="200"/>
      <c r="H289" s="200"/>
      <c r="I289" s="203"/>
      <c r="J289" s="214">
        <f>BK289</f>
        <v>0</v>
      </c>
      <c r="K289" s="200"/>
      <c r="L289" s="205"/>
      <c r="M289" s="206"/>
      <c r="N289" s="207"/>
      <c r="O289" s="207"/>
      <c r="P289" s="208">
        <f>SUM(P290:P327)</f>
        <v>0</v>
      </c>
      <c r="Q289" s="207"/>
      <c r="R289" s="208">
        <f>SUM(R290:R327)</f>
        <v>3.1295368000000003</v>
      </c>
      <c r="S289" s="207"/>
      <c r="T289" s="209">
        <f>SUM(T290:T327)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0" t="s">
        <v>82</v>
      </c>
      <c r="AT289" s="211" t="s">
        <v>72</v>
      </c>
      <c r="AU289" s="211" t="s">
        <v>80</v>
      </c>
      <c r="AY289" s="210" t="s">
        <v>185</v>
      </c>
      <c r="BK289" s="212">
        <f>SUM(BK290:BK327)</f>
        <v>0</v>
      </c>
    </row>
    <row r="290" s="2" customFormat="1" ht="21.75" customHeight="1">
      <c r="A290" s="40"/>
      <c r="B290" s="41"/>
      <c r="C290" s="215" t="s">
        <v>445</v>
      </c>
      <c r="D290" s="215" t="s">
        <v>187</v>
      </c>
      <c r="E290" s="216" t="s">
        <v>621</v>
      </c>
      <c r="F290" s="217" t="s">
        <v>622</v>
      </c>
      <c r="G290" s="218" t="s">
        <v>240</v>
      </c>
      <c r="H290" s="219">
        <v>452.88</v>
      </c>
      <c r="I290" s="220"/>
      <c r="J290" s="221">
        <f>ROUND(I290*H290,2)</f>
        <v>0</v>
      </c>
      <c r="K290" s="217" t="s">
        <v>191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339</v>
      </c>
      <c r="AT290" s="226" t="s">
        <v>187</v>
      </c>
      <c r="AU290" s="226" t="s">
        <v>82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339</v>
      </c>
      <c r="BM290" s="226" t="s">
        <v>623</v>
      </c>
    </row>
    <row r="291" s="2" customFormat="1">
      <c r="A291" s="40"/>
      <c r="B291" s="41"/>
      <c r="C291" s="42"/>
      <c r="D291" s="228" t="s">
        <v>193</v>
      </c>
      <c r="E291" s="42"/>
      <c r="F291" s="229" t="s">
        <v>624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193</v>
      </c>
      <c r="AU291" s="19" t="s">
        <v>82</v>
      </c>
    </row>
    <row r="292" s="13" customFormat="1">
      <c r="A292" s="13"/>
      <c r="B292" s="233"/>
      <c r="C292" s="234"/>
      <c r="D292" s="235" t="s">
        <v>195</v>
      </c>
      <c r="E292" s="236" t="s">
        <v>19</v>
      </c>
      <c r="F292" s="237" t="s">
        <v>467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195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185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468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598</v>
      </c>
      <c r="G294" s="245"/>
      <c r="H294" s="248">
        <v>8.4629999999999992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3" customFormat="1">
      <c r="A295" s="13"/>
      <c r="B295" s="233"/>
      <c r="C295" s="234"/>
      <c r="D295" s="235" t="s">
        <v>195</v>
      </c>
      <c r="E295" s="236" t="s">
        <v>19</v>
      </c>
      <c r="F295" s="237" t="s">
        <v>550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195</v>
      </c>
      <c r="AU295" s="243" t="s">
        <v>82</v>
      </c>
      <c r="AV295" s="13" t="s">
        <v>80</v>
      </c>
      <c r="AW295" s="13" t="s">
        <v>35</v>
      </c>
      <c r="AX295" s="13" t="s">
        <v>73</v>
      </c>
      <c r="AY295" s="243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602</v>
      </c>
      <c r="G296" s="245"/>
      <c r="H296" s="248">
        <v>452.88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606</v>
      </c>
      <c r="G297" s="245"/>
      <c r="H297" s="248">
        <v>-8.4629999999999992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5" customFormat="1">
      <c r="A298" s="15"/>
      <c r="B298" s="255"/>
      <c r="C298" s="256"/>
      <c r="D298" s="235" t="s">
        <v>195</v>
      </c>
      <c r="E298" s="257" t="s">
        <v>19</v>
      </c>
      <c r="F298" s="258" t="s">
        <v>226</v>
      </c>
      <c r="G298" s="256"/>
      <c r="H298" s="259">
        <v>452.88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195</v>
      </c>
      <c r="AU298" s="265" t="s">
        <v>82</v>
      </c>
      <c r="AV298" s="15" t="s">
        <v>135</v>
      </c>
      <c r="AW298" s="15" t="s">
        <v>35</v>
      </c>
      <c r="AX298" s="15" t="s">
        <v>80</v>
      </c>
      <c r="AY298" s="265" t="s">
        <v>185</v>
      </c>
    </row>
    <row r="299" s="2" customFormat="1" ht="16.5" customHeight="1">
      <c r="A299" s="40"/>
      <c r="B299" s="41"/>
      <c r="C299" s="272" t="s">
        <v>454</v>
      </c>
      <c r="D299" s="272" t="s">
        <v>520</v>
      </c>
      <c r="E299" s="273" t="s">
        <v>625</v>
      </c>
      <c r="F299" s="274" t="s">
        <v>626</v>
      </c>
      <c r="G299" s="275" t="s">
        <v>342</v>
      </c>
      <c r="H299" s="276">
        <v>0.13600000000000001</v>
      </c>
      <c r="I299" s="277"/>
      <c r="J299" s="278">
        <f>ROUND(I299*H299,2)</f>
        <v>0</v>
      </c>
      <c r="K299" s="274" t="s">
        <v>191</v>
      </c>
      <c r="L299" s="279"/>
      <c r="M299" s="280" t="s">
        <v>19</v>
      </c>
      <c r="N299" s="281" t="s">
        <v>44</v>
      </c>
      <c r="O299" s="86"/>
      <c r="P299" s="224">
        <f>O299*H299</f>
        <v>0</v>
      </c>
      <c r="Q299" s="224">
        <v>1</v>
      </c>
      <c r="R299" s="224">
        <f>Q299*H299</f>
        <v>0.13600000000000001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627</v>
      </c>
      <c r="AT299" s="226" t="s">
        <v>520</v>
      </c>
      <c r="AU299" s="226" t="s">
        <v>82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339</v>
      </c>
      <c r="BM299" s="226" t="s">
        <v>628</v>
      </c>
    </row>
    <row r="300" s="13" customFormat="1">
      <c r="A300" s="13"/>
      <c r="B300" s="233"/>
      <c r="C300" s="234"/>
      <c r="D300" s="235" t="s">
        <v>195</v>
      </c>
      <c r="E300" s="236" t="s">
        <v>19</v>
      </c>
      <c r="F300" s="237" t="s">
        <v>467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195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185</v>
      </c>
    </row>
    <row r="301" s="13" customFormat="1">
      <c r="A301" s="13"/>
      <c r="B301" s="233"/>
      <c r="C301" s="234"/>
      <c r="D301" s="235" t="s">
        <v>195</v>
      </c>
      <c r="E301" s="236" t="s">
        <v>19</v>
      </c>
      <c r="F301" s="237" t="s">
        <v>468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195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598</v>
      </c>
      <c r="G302" s="245"/>
      <c r="H302" s="248">
        <v>8.4629999999999992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3" customFormat="1">
      <c r="A303" s="13"/>
      <c r="B303" s="233"/>
      <c r="C303" s="234"/>
      <c r="D303" s="235" t="s">
        <v>195</v>
      </c>
      <c r="E303" s="236" t="s">
        <v>19</v>
      </c>
      <c r="F303" s="237" t="s">
        <v>550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195</v>
      </c>
      <c r="AU303" s="243" t="s">
        <v>82</v>
      </c>
      <c r="AV303" s="13" t="s">
        <v>80</v>
      </c>
      <c r="AW303" s="13" t="s">
        <v>35</v>
      </c>
      <c r="AX303" s="13" t="s">
        <v>73</v>
      </c>
      <c r="AY303" s="243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602</v>
      </c>
      <c r="G304" s="245"/>
      <c r="H304" s="248">
        <v>452.88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606</v>
      </c>
      <c r="G305" s="245"/>
      <c r="H305" s="248">
        <v>-8.4629999999999992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5" customFormat="1">
      <c r="A306" s="15"/>
      <c r="B306" s="255"/>
      <c r="C306" s="256"/>
      <c r="D306" s="235" t="s">
        <v>195</v>
      </c>
      <c r="E306" s="257" t="s">
        <v>19</v>
      </c>
      <c r="F306" s="258" t="s">
        <v>226</v>
      </c>
      <c r="G306" s="256"/>
      <c r="H306" s="259">
        <v>452.88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195</v>
      </c>
      <c r="AU306" s="265" t="s">
        <v>82</v>
      </c>
      <c r="AV306" s="15" t="s">
        <v>135</v>
      </c>
      <c r="AW306" s="15" t="s">
        <v>35</v>
      </c>
      <c r="AX306" s="15" t="s">
        <v>80</v>
      </c>
      <c r="AY306" s="265" t="s">
        <v>185</v>
      </c>
    </row>
    <row r="307" s="14" customFormat="1">
      <c r="A307" s="14"/>
      <c r="B307" s="244"/>
      <c r="C307" s="245"/>
      <c r="D307" s="235" t="s">
        <v>195</v>
      </c>
      <c r="E307" s="245"/>
      <c r="F307" s="247" t="s">
        <v>629</v>
      </c>
      <c r="G307" s="245"/>
      <c r="H307" s="248">
        <v>0.13600000000000001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195</v>
      </c>
      <c r="AU307" s="254" t="s">
        <v>82</v>
      </c>
      <c r="AV307" s="14" t="s">
        <v>82</v>
      </c>
      <c r="AW307" s="14" t="s">
        <v>4</v>
      </c>
      <c r="AX307" s="14" t="s">
        <v>80</v>
      </c>
      <c r="AY307" s="254" t="s">
        <v>185</v>
      </c>
    </row>
    <row r="308" s="2" customFormat="1" ht="16.5" customHeight="1">
      <c r="A308" s="40"/>
      <c r="B308" s="41"/>
      <c r="C308" s="215" t="s">
        <v>630</v>
      </c>
      <c r="D308" s="215" t="s">
        <v>187</v>
      </c>
      <c r="E308" s="216" t="s">
        <v>631</v>
      </c>
      <c r="F308" s="217" t="s">
        <v>632</v>
      </c>
      <c r="G308" s="218" t="s">
        <v>240</v>
      </c>
      <c r="H308" s="219">
        <v>452.88</v>
      </c>
      <c r="I308" s="220"/>
      <c r="J308" s="221">
        <f>ROUND(I308*H308,2)</f>
        <v>0</v>
      </c>
      <c r="K308" s="217" t="s">
        <v>191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0.00040000000000000002</v>
      </c>
      <c r="R308" s="224">
        <f>Q308*H308</f>
        <v>0.18115200000000001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339</v>
      </c>
      <c r="AT308" s="226" t="s">
        <v>187</v>
      </c>
      <c r="AU308" s="226" t="s">
        <v>82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339</v>
      </c>
      <c r="BM308" s="226" t="s">
        <v>633</v>
      </c>
    </row>
    <row r="309" s="2" customFormat="1">
      <c r="A309" s="40"/>
      <c r="B309" s="41"/>
      <c r="C309" s="42"/>
      <c r="D309" s="228" t="s">
        <v>193</v>
      </c>
      <c r="E309" s="42"/>
      <c r="F309" s="229" t="s">
        <v>634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193</v>
      </c>
      <c r="AU309" s="19" t="s">
        <v>82</v>
      </c>
    </row>
    <row r="310" s="13" customFormat="1">
      <c r="A310" s="13"/>
      <c r="B310" s="233"/>
      <c r="C310" s="234"/>
      <c r="D310" s="235" t="s">
        <v>195</v>
      </c>
      <c r="E310" s="236" t="s">
        <v>19</v>
      </c>
      <c r="F310" s="237" t="s">
        <v>467</v>
      </c>
      <c r="G310" s="234"/>
      <c r="H310" s="236" t="s">
        <v>19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195</v>
      </c>
      <c r="AU310" s="243" t="s">
        <v>82</v>
      </c>
      <c r="AV310" s="13" t="s">
        <v>80</v>
      </c>
      <c r="AW310" s="13" t="s">
        <v>35</v>
      </c>
      <c r="AX310" s="13" t="s">
        <v>73</v>
      </c>
      <c r="AY310" s="243" t="s">
        <v>185</v>
      </c>
    </row>
    <row r="311" s="13" customFormat="1">
      <c r="A311" s="13"/>
      <c r="B311" s="233"/>
      <c r="C311" s="234"/>
      <c r="D311" s="235" t="s">
        <v>195</v>
      </c>
      <c r="E311" s="236" t="s">
        <v>19</v>
      </c>
      <c r="F311" s="237" t="s">
        <v>468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195</v>
      </c>
      <c r="AU311" s="243" t="s">
        <v>82</v>
      </c>
      <c r="AV311" s="13" t="s">
        <v>80</v>
      </c>
      <c r="AW311" s="13" t="s">
        <v>35</v>
      </c>
      <c r="AX311" s="13" t="s">
        <v>73</v>
      </c>
      <c r="AY311" s="243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598</v>
      </c>
      <c r="G312" s="245"/>
      <c r="H312" s="248">
        <v>8.4629999999999992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550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602</v>
      </c>
      <c r="G314" s="245"/>
      <c r="H314" s="248">
        <v>452.88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606</v>
      </c>
      <c r="G315" s="245"/>
      <c r="H315" s="248">
        <v>-8.4629999999999992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5" customFormat="1">
      <c r="A316" s="15"/>
      <c r="B316" s="255"/>
      <c r="C316" s="256"/>
      <c r="D316" s="235" t="s">
        <v>195</v>
      </c>
      <c r="E316" s="257" t="s">
        <v>19</v>
      </c>
      <c r="F316" s="258" t="s">
        <v>226</v>
      </c>
      <c r="G316" s="256"/>
      <c r="H316" s="259">
        <v>452.88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5" t="s">
        <v>195</v>
      </c>
      <c r="AU316" s="265" t="s">
        <v>82</v>
      </c>
      <c r="AV316" s="15" t="s">
        <v>135</v>
      </c>
      <c r="AW316" s="15" t="s">
        <v>35</v>
      </c>
      <c r="AX316" s="15" t="s">
        <v>80</v>
      </c>
      <c r="AY316" s="265" t="s">
        <v>185</v>
      </c>
    </row>
    <row r="317" s="2" customFormat="1" ht="24.15" customHeight="1">
      <c r="A317" s="40"/>
      <c r="B317" s="41"/>
      <c r="C317" s="272" t="s">
        <v>635</v>
      </c>
      <c r="D317" s="272" t="s">
        <v>520</v>
      </c>
      <c r="E317" s="273" t="s">
        <v>636</v>
      </c>
      <c r="F317" s="274" t="s">
        <v>637</v>
      </c>
      <c r="G317" s="275" t="s">
        <v>240</v>
      </c>
      <c r="H317" s="276">
        <v>520.81200000000001</v>
      </c>
      <c r="I317" s="277"/>
      <c r="J317" s="278">
        <f>ROUND(I317*H317,2)</f>
        <v>0</v>
      </c>
      <c r="K317" s="274" t="s">
        <v>191</v>
      </c>
      <c r="L317" s="279"/>
      <c r="M317" s="280" t="s">
        <v>19</v>
      </c>
      <c r="N317" s="281" t="s">
        <v>44</v>
      </c>
      <c r="O317" s="86"/>
      <c r="P317" s="224">
        <f>O317*H317</f>
        <v>0</v>
      </c>
      <c r="Q317" s="224">
        <v>0.0054000000000000003</v>
      </c>
      <c r="R317" s="224">
        <f>Q317*H317</f>
        <v>2.8123848000000002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627</v>
      </c>
      <c r="AT317" s="226" t="s">
        <v>520</v>
      </c>
      <c r="AU317" s="226" t="s">
        <v>82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339</v>
      </c>
      <c r="BM317" s="226" t="s">
        <v>638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467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3" customFormat="1">
      <c r="A319" s="13"/>
      <c r="B319" s="233"/>
      <c r="C319" s="234"/>
      <c r="D319" s="235" t="s">
        <v>195</v>
      </c>
      <c r="E319" s="236" t="s">
        <v>19</v>
      </c>
      <c r="F319" s="237" t="s">
        <v>468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195</v>
      </c>
      <c r="AU319" s="243" t="s">
        <v>82</v>
      </c>
      <c r="AV319" s="13" t="s">
        <v>80</v>
      </c>
      <c r="AW319" s="13" t="s">
        <v>35</v>
      </c>
      <c r="AX319" s="13" t="s">
        <v>73</v>
      </c>
      <c r="AY319" s="243" t="s">
        <v>185</v>
      </c>
    </row>
    <row r="320" s="14" customFormat="1">
      <c r="A320" s="14"/>
      <c r="B320" s="244"/>
      <c r="C320" s="245"/>
      <c r="D320" s="235" t="s">
        <v>195</v>
      </c>
      <c r="E320" s="246" t="s">
        <v>19</v>
      </c>
      <c r="F320" s="247" t="s">
        <v>598</v>
      </c>
      <c r="G320" s="245"/>
      <c r="H320" s="248">
        <v>8.4629999999999992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195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185</v>
      </c>
    </row>
    <row r="321" s="13" customFormat="1">
      <c r="A321" s="13"/>
      <c r="B321" s="233"/>
      <c r="C321" s="234"/>
      <c r="D321" s="235" t="s">
        <v>195</v>
      </c>
      <c r="E321" s="236" t="s">
        <v>19</v>
      </c>
      <c r="F321" s="237" t="s">
        <v>550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195</v>
      </c>
      <c r="AU321" s="243" t="s">
        <v>82</v>
      </c>
      <c r="AV321" s="13" t="s">
        <v>80</v>
      </c>
      <c r="AW321" s="13" t="s">
        <v>35</v>
      </c>
      <c r="AX321" s="13" t="s">
        <v>73</v>
      </c>
      <c r="AY321" s="243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602</v>
      </c>
      <c r="G322" s="245"/>
      <c r="H322" s="248">
        <v>452.88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606</v>
      </c>
      <c r="G323" s="245"/>
      <c r="H323" s="248">
        <v>-8.4629999999999992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5" customFormat="1">
      <c r="A324" s="15"/>
      <c r="B324" s="255"/>
      <c r="C324" s="256"/>
      <c r="D324" s="235" t="s">
        <v>195</v>
      </c>
      <c r="E324" s="257" t="s">
        <v>19</v>
      </c>
      <c r="F324" s="258" t="s">
        <v>226</v>
      </c>
      <c r="G324" s="256"/>
      <c r="H324" s="259">
        <v>452.88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195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185</v>
      </c>
    </row>
    <row r="325" s="14" customFormat="1">
      <c r="A325" s="14"/>
      <c r="B325" s="244"/>
      <c r="C325" s="245"/>
      <c r="D325" s="235" t="s">
        <v>195</v>
      </c>
      <c r="E325" s="245"/>
      <c r="F325" s="247" t="s">
        <v>639</v>
      </c>
      <c r="G325" s="245"/>
      <c r="H325" s="248">
        <v>520.81200000000001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4</v>
      </c>
      <c r="AX325" s="14" t="s">
        <v>80</v>
      </c>
      <c r="AY325" s="254" t="s">
        <v>185</v>
      </c>
    </row>
    <row r="326" s="2" customFormat="1" ht="24.15" customHeight="1">
      <c r="A326" s="40"/>
      <c r="B326" s="41"/>
      <c r="C326" s="215" t="s">
        <v>627</v>
      </c>
      <c r="D326" s="215" t="s">
        <v>187</v>
      </c>
      <c r="E326" s="216" t="s">
        <v>640</v>
      </c>
      <c r="F326" s="217" t="s">
        <v>641</v>
      </c>
      <c r="G326" s="218" t="s">
        <v>457</v>
      </c>
      <c r="H326" s="266"/>
      <c r="I326" s="220"/>
      <c r="J326" s="221">
        <f>ROUND(I326*H326,2)</f>
        <v>0</v>
      </c>
      <c r="K326" s="217" t="s">
        <v>191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339</v>
      </c>
      <c r="AT326" s="226" t="s">
        <v>187</v>
      </c>
      <c r="AU326" s="226" t="s">
        <v>82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339</v>
      </c>
      <c r="BM326" s="226" t="s">
        <v>642</v>
      </c>
    </row>
    <row r="327" s="2" customFormat="1">
      <c r="A327" s="40"/>
      <c r="B327" s="41"/>
      <c r="C327" s="42"/>
      <c r="D327" s="228" t="s">
        <v>193</v>
      </c>
      <c r="E327" s="42"/>
      <c r="F327" s="229" t="s">
        <v>643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193</v>
      </c>
      <c r="AU327" s="19" t="s">
        <v>82</v>
      </c>
    </row>
    <row r="328" s="12" customFormat="1" ht="25.92" customHeight="1">
      <c r="A328" s="12"/>
      <c r="B328" s="199"/>
      <c r="C328" s="200"/>
      <c r="D328" s="201" t="s">
        <v>72</v>
      </c>
      <c r="E328" s="202" t="s">
        <v>452</v>
      </c>
      <c r="F328" s="202" t="s">
        <v>453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P329</f>
        <v>0</v>
      </c>
      <c r="Q328" s="207"/>
      <c r="R328" s="208">
        <f>R329</f>
        <v>0</v>
      </c>
      <c r="S328" s="207"/>
      <c r="T328" s="209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250</v>
      </c>
      <c r="AT328" s="211" t="s">
        <v>72</v>
      </c>
      <c r="AU328" s="211" t="s">
        <v>73</v>
      </c>
      <c r="AY328" s="210" t="s">
        <v>185</v>
      </c>
      <c r="BK328" s="212">
        <f>BK329</f>
        <v>0</v>
      </c>
    </row>
    <row r="329" s="2" customFormat="1" ht="16.5" customHeight="1">
      <c r="A329" s="40"/>
      <c r="B329" s="41"/>
      <c r="C329" s="215" t="s">
        <v>644</v>
      </c>
      <c r="D329" s="215" t="s">
        <v>187</v>
      </c>
      <c r="E329" s="216" t="s">
        <v>455</v>
      </c>
      <c r="F329" s="217" t="s">
        <v>456</v>
      </c>
      <c r="G329" s="218" t="s">
        <v>457</v>
      </c>
      <c r="H329" s="266"/>
      <c r="I329" s="220"/>
      <c r="J329" s="221">
        <f>ROUND(I329*H329,2)</f>
        <v>0</v>
      </c>
      <c r="K329" s="217" t="s">
        <v>19</v>
      </c>
      <c r="L329" s="46"/>
      <c r="M329" s="267" t="s">
        <v>19</v>
      </c>
      <c r="N329" s="268" t="s">
        <v>44</v>
      </c>
      <c r="O329" s="269"/>
      <c r="P329" s="270">
        <f>O329*H329</f>
        <v>0</v>
      </c>
      <c r="Q329" s="270">
        <v>0</v>
      </c>
      <c r="R329" s="270">
        <f>Q329*H329</f>
        <v>0</v>
      </c>
      <c r="S329" s="270">
        <v>0</v>
      </c>
      <c r="T329" s="271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135</v>
      </c>
      <c r="AT329" s="226" t="s">
        <v>187</v>
      </c>
      <c r="AU329" s="226" t="s">
        <v>80</v>
      </c>
      <c r="AY329" s="19" t="s">
        <v>185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135</v>
      </c>
      <c r="BM329" s="226" t="s">
        <v>645</v>
      </c>
    </row>
    <row r="330" s="2" customFormat="1" ht="6.96" customHeight="1">
      <c r="A330" s="40"/>
      <c r="B330" s="61"/>
      <c r="C330" s="62"/>
      <c r="D330" s="62"/>
      <c r="E330" s="62"/>
      <c r="F330" s="62"/>
      <c r="G330" s="62"/>
      <c r="H330" s="62"/>
      <c r="I330" s="62"/>
      <c r="J330" s="62"/>
      <c r="K330" s="62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IMfPw9uFNupQydYRpCPL1aCzHqqA6nuHDODi50p3eYZSXlLGUsi7i1URXRTTloquVa23IVZLRqYpXMx4+CFc0A==" hashValue="nLXehBbnUXoMLjT8PRJu0CHTtRv8kKHPNV1gTX8Im2bSEfHeejV88+Yy7R5TXd0DwZ1Cgp/UbdjiEPZDi5TDeA==" algorithmName="SHA-512" password="CC35"/>
  <autoFilter ref="C93:K3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1_02/133251101"/>
    <hyperlink ref="F104" r:id="rId2" display="https://podminky.urs.cz/item/CS_URS_2021_02/162751117"/>
    <hyperlink ref="F113" r:id="rId3" display="https://podminky.urs.cz/item/CS_URS_2021_02/162751119"/>
    <hyperlink ref="F122" r:id="rId4" display="https://podminky.urs.cz/item/CS_URS_2021_02/171201221"/>
    <hyperlink ref="F132" r:id="rId5" display="https://podminky.urs.cz/item/CS_URS_2021_02/171251201"/>
    <hyperlink ref="F141" r:id="rId6" display="https://podminky.urs.cz/item/CS_URS_2021_02/174151101"/>
    <hyperlink ref="F149" r:id="rId7" display="https://podminky.urs.cz/item/CS_URS_2021_02/226212311"/>
    <hyperlink ref="F155" r:id="rId8" display="https://podminky.urs.cz/item/CS_URS_2021_02/226213311"/>
    <hyperlink ref="F161" r:id="rId9" display="https://podminky.urs.cz/item/CS_URS_2021_02/226213811"/>
    <hyperlink ref="F167" r:id="rId10" display="https://podminky.urs.cz/item/CS_URS_2021_02/231212212"/>
    <hyperlink ref="F178" r:id="rId11" display="https://podminky.urs.cz/item/CS_URS_2021_02/231212213"/>
    <hyperlink ref="F189" r:id="rId12" display="https://podminky.urs.cz/item/CS_URS_2021_02/231212313"/>
    <hyperlink ref="F200" r:id="rId13" display="https://podminky.urs.cz/item/CS_URS_2021_02/231611114"/>
    <hyperlink ref="F204" r:id="rId14" display="https://podminky.urs.cz/item/CS_URS_2021_02/273322511"/>
    <hyperlink ref="F213" r:id="rId15" display="https://podminky.urs.cz/item/CS_URS_2021_02/273351121"/>
    <hyperlink ref="F222" r:id="rId16" display="https://podminky.urs.cz/item/CS_URS_2021_02/273351122"/>
    <hyperlink ref="F231" r:id="rId17" display="https://podminky.urs.cz/item/CS_URS_2021_02/273361821"/>
    <hyperlink ref="F236" r:id="rId18" display="https://podminky.urs.cz/item/CS_URS_2021_02/311321411"/>
    <hyperlink ref="F243" r:id="rId19" display="https://podminky.urs.cz/item/CS_URS_2021_02/311351121"/>
    <hyperlink ref="F250" r:id="rId20" display="https://podminky.urs.cz/item/CS_URS_2021_02/311351122"/>
    <hyperlink ref="F257" r:id="rId21" display="https://podminky.urs.cz/item/CS_URS_2021_02/311361821"/>
    <hyperlink ref="F264" r:id="rId22" display="https://podminky.urs.cz/item/CS_URS_2021_02/632622120"/>
    <hyperlink ref="F280" r:id="rId23" display="https://podminky.urs.cz/item/CS_URS_2021_02/998001011"/>
    <hyperlink ref="F287" r:id="rId24" display="https://podminky.urs.cz/item/CS_URS_2021_02/998012103"/>
    <hyperlink ref="F291" r:id="rId25" display="https://podminky.urs.cz/item/CS_URS_2021_02/711111001"/>
    <hyperlink ref="F309" r:id="rId26" display="https://podminky.urs.cz/item/CS_URS_2021_02/711141559"/>
    <hyperlink ref="F327" r:id="rId27" display="https://podminky.urs.cz/item/CS_URS_2021_02/99871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646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ROUND((SUM(BE91:BE590)),  2)</f>
        <v>0</v>
      </c>
      <c r="G35" s="40"/>
      <c r="H35" s="40"/>
      <c r="I35" s="160">
        <v>0.20999999999999999</v>
      </c>
      <c r="J35" s="159">
        <f>ROUND(((SUM(BE91:BE590))*I35),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ROUND((SUM(BF91:BF590)),  2)</f>
        <v>0</v>
      </c>
      <c r="G36" s="40"/>
      <c r="H36" s="40"/>
      <c r="I36" s="160">
        <v>0.14999999999999999</v>
      </c>
      <c r="J36" s="159">
        <f>ROUND(((SUM(BF91:BF590))*I36),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ROUND((SUM(BG91:BG590)),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ROUND((SUM(BH91:BH590)),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ROUND((SUM(BI91:BI590)),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J257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J526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J586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169</v>
      </c>
      <c r="E69" s="180"/>
      <c r="F69" s="180"/>
      <c r="G69" s="180"/>
      <c r="H69" s="180"/>
      <c r="I69" s="180"/>
      <c r="J69" s="181">
        <f>J589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170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OU - stavební úpravy objektu ZW - děkanát Lékařské fakulty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151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152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03 - Architektonicko - stavební řešení 1. NP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16. 9. 2021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E17</f>
        <v>Ostravská univerzita, Dvořákova 138/7, Ostrava</v>
      </c>
      <c r="G87" s="42"/>
      <c r="H87" s="42"/>
      <c r="I87" s="34" t="s">
        <v>32</v>
      </c>
      <c r="J87" s="38" t="str">
        <f>E23</f>
        <v>Ing.arch.Martin Janda,Lomná 1895, Frenštát p.R.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171</v>
      </c>
      <c r="D90" s="191" t="s">
        <v>58</v>
      </c>
      <c r="E90" s="191" t="s">
        <v>54</v>
      </c>
      <c r="F90" s="191" t="s">
        <v>55</v>
      </c>
      <c r="G90" s="191" t="s">
        <v>172</v>
      </c>
      <c r="H90" s="191" t="s">
        <v>173</v>
      </c>
      <c r="I90" s="191" t="s">
        <v>174</v>
      </c>
      <c r="J90" s="191" t="s">
        <v>156</v>
      </c>
      <c r="K90" s="192" t="s">
        <v>175</v>
      </c>
      <c r="L90" s="193"/>
      <c r="M90" s="94" t="s">
        <v>19</v>
      </c>
      <c r="N90" s="95" t="s">
        <v>43</v>
      </c>
      <c r="O90" s="95" t="s">
        <v>176</v>
      </c>
      <c r="P90" s="95" t="s">
        <v>177</v>
      </c>
      <c r="Q90" s="95" t="s">
        <v>178</v>
      </c>
      <c r="R90" s="95" t="s">
        <v>179</v>
      </c>
      <c r="S90" s="95" t="s">
        <v>180</v>
      </c>
      <c r="T90" s="96" t="s">
        <v>181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182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P92+P589</f>
        <v>0</v>
      </c>
      <c r="Q91" s="98"/>
      <c r="R91" s="196">
        <f>R92+R589</f>
        <v>705.04651683999998</v>
      </c>
      <c r="S91" s="98"/>
      <c r="T91" s="197">
        <f>T92+T589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157</v>
      </c>
      <c r="BK91" s="198">
        <f>BK92+BK589</f>
        <v>0</v>
      </c>
    </row>
    <row r="92" s="12" customFormat="1" ht="25.92" customHeight="1">
      <c r="A92" s="12"/>
      <c r="B92" s="199"/>
      <c r="C92" s="200"/>
      <c r="D92" s="201" t="s">
        <v>72</v>
      </c>
      <c r="E92" s="202" t="s">
        <v>183</v>
      </c>
      <c r="F92" s="202" t="s">
        <v>184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P93+P257+P526+P586</f>
        <v>0</v>
      </c>
      <c r="Q92" s="207"/>
      <c r="R92" s="208">
        <f>R93+R257+R526+R586</f>
        <v>705.04651683999998</v>
      </c>
      <c r="S92" s="207"/>
      <c r="T92" s="209">
        <f>T93+T257+T526+T586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73</v>
      </c>
      <c r="AY92" s="210" t="s">
        <v>185</v>
      </c>
      <c r="BK92" s="212">
        <f>BK93+BK257+BK526+BK586</f>
        <v>0</v>
      </c>
    </row>
    <row r="93" s="12" customFormat="1" ht="22.8" customHeight="1">
      <c r="A93" s="12"/>
      <c r="B93" s="199"/>
      <c r="C93" s="200"/>
      <c r="D93" s="201" t="s">
        <v>72</v>
      </c>
      <c r="E93" s="213" t="s">
        <v>129</v>
      </c>
      <c r="F93" s="213" t="s">
        <v>227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SUM(P94:P256)</f>
        <v>0</v>
      </c>
      <c r="Q93" s="207"/>
      <c r="R93" s="208">
        <f>SUM(R94:R256)</f>
        <v>214.06810488000002</v>
      </c>
      <c r="S93" s="207"/>
      <c r="T93" s="209">
        <f>SUM(T94:T256)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80</v>
      </c>
      <c r="AY93" s="210" t="s">
        <v>185</v>
      </c>
      <c r="BK93" s="212">
        <f>SUM(BK94:BK256)</f>
        <v>0</v>
      </c>
    </row>
    <row r="94" s="2" customFormat="1" ht="24.15" customHeight="1">
      <c r="A94" s="40"/>
      <c r="B94" s="41"/>
      <c r="C94" s="215" t="s">
        <v>80</v>
      </c>
      <c r="D94" s="215" t="s">
        <v>187</v>
      </c>
      <c r="E94" s="216" t="s">
        <v>648</v>
      </c>
      <c r="F94" s="217" t="s">
        <v>649</v>
      </c>
      <c r="G94" s="218" t="s">
        <v>240</v>
      </c>
      <c r="H94" s="219">
        <v>295.33600000000001</v>
      </c>
      <c r="I94" s="220"/>
      <c r="J94" s="221">
        <f>ROUND(I94*H94,2)</f>
        <v>0</v>
      </c>
      <c r="K94" s="217" t="s">
        <v>191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0.20712</v>
      </c>
      <c r="R94" s="224">
        <f>Q94*H94</f>
        <v>61.169992320000006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82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650</v>
      </c>
    </row>
    <row r="95" s="2" customFormat="1">
      <c r="A95" s="40"/>
      <c r="B95" s="41"/>
      <c r="C95" s="42"/>
      <c r="D95" s="228" t="s">
        <v>193</v>
      </c>
      <c r="E95" s="42"/>
      <c r="F95" s="229" t="s">
        <v>651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193</v>
      </c>
      <c r="AU95" s="19" t="s">
        <v>82</v>
      </c>
    </row>
    <row r="96" s="13" customFormat="1">
      <c r="A96" s="13"/>
      <c r="B96" s="233"/>
      <c r="C96" s="234"/>
      <c r="D96" s="235" t="s">
        <v>195</v>
      </c>
      <c r="E96" s="236" t="s">
        <v>19</v>
      </c>
      <c r="F96" s="237" t="s">
        <v>652</v>
      </c>
      <c r="G96" s="234"/>
      <c r="H96" s="236" t="s">
        <v>19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195</v>
      </c>
      <c r="AU96" s="243" t="s">
        <v>82</v>
      </c>
      <c r="AV96" s="13" t="s">
        <v>80</v>
      </c>
      <c r="AW96" s="13" t="s">
        <v>35</v>
      </c>
      <c r="AX96" s="13" t="s">
        <v>73</v>
      </c>
      <c r="AY96" s="243" t="s">
        <v>185</v>
      </c>
    </row>
    <row r="97" s="14" customFormat="1">
      <c r="A97" s="14"/>
      <c r="B97" s="244"/>
      <c r="C97" s="245"/>
      <c r="D97" s="235" t="s">
        <v>195</v>
      </c>
      <c r="E97" s="246" t="s">
        <v>19</v>
      </c>
      <c r="F97" s="247" t="s">
        <v>653</v>
      </c>
      <c r="G97" s="245"/>
      <c r="H97" s="248">
        <v>117.289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195</v>
      </c>
      <c r="AU97" s="254" t="s">
        <v>82</v>
      </c>
      <c r="AV97" s="14" t="s">
        <v>82</v>
      </c>
      <c r="AW97" s="14" t="s">
        <v>35</v>
      </c>
      <c r="AX97" s="14" t="s">
        <v>73</v>
      </c>
      <c r="AY97" s="254" t="s">
        <v>185</v>
      </c>
    </row>
    <row r="98" s="14" customFormat="1">
      <c r="A98" s="14"/>
      <c r="B98" s="244"/>
      <c r="C98" s="245"/>
      <c r="D98" s="235" t="s">
        <v>195</v>
      </c>
      <c r="E98" s="246" t="s">
        <v>19</v>
      </c>
      <c r="F98" s="247" t="s">
        <v>654</v>
      </c>
      <c r="G98" s="245"/>
      <c r="H98" s="248">
        <v>-18.920000000000002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195</v>
      </c>
      <c r="AU98" s="254" t="s">
        <v>82</v>
      </c>
      <c r="AV98" s="14" t="s">
        <v>82</v>
      </c>
      <c r="AW98" s="14" t="s">
        <v>35</v>
      </c>
      <c r="AX98" s="14" t="s">
        <v>73</v>
      </c>
      <c r="AY98" s="254" t="s">
        <v>185</v>
      </c>
    </row>
    <row r="99" s="14" customFormat="1">
      <c r="A99" s="14"/>
      <c r="B99" s="244"/>
      <c r="C99" s="245"/>
      <c r="D99" s="235" t="s">
        <v>195</v>
      </c>
      <c r="E99" s="246" t="s">
        <v>19</v>
      </c>
      <c r="F99" s="247" t="s">
        <v>655</v>
      </c>
      <c r="G99" s="245"/>
      <c r="H99" s="248">
        <v>74.75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195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185</v>
      </c>
    </row>
    <row r="100" s="14" customFormat="1">
      <c r="A100" s="14"/>
      <c r="B100" s="244"/>
      <c r="C100" s="245"/>
      <c r="D100" s="235" t="s">
        <v>195</v>
      </c>
      <c r="E100" s="246" t="s">
        <v>19</v>
      </c>
      <c r="F100" s="247" t="s">
        <v>656</v>
      </c>
      <c r="G100" s="245"/>
      <c r="H100" s="248">
        <v>-56.478000000000002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195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185</v>
      </c>
    </row>
    <row r="101" s="14" customFormat="1">
      <c r="A101" s="14"/>
      <c r="B101" s="244"/>
      <c r="C101" s="245"/>
      <c r="D101" s="235" t="s">
        <v>195</v>
      </c>
      <c r="E101" s="246" t="s">
        <v>19</v>
      </c>
      <c r="F101" s="247" t="s">
        <v>657</v>
      </c>
      <c r="G101" s="245"/>
      <c r="H101" s="248">
        <v>196.07499999999999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195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658</v>
      </c>
      <c r="G102" s="245"/>
      <c r="H102" s="248">
        <v>-7.3319999999999999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659</v>
      </c>
      <c r="G103" s="245"/>
      <c r="H103" s="248">
        <v>-3.391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660</v>
      </c>
      <c r="G104" s="245"/>
      <c r="H104" s="248">
        <v>-5.0869999999999997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661</v>
      </c>
      <c r="G105" s="245"/>
      <c r="H105" s="248">
        <v>-1.5700000000000001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5" customFormat="1">
      <c r="A106" s="15"/>
      <c r="B106" s="255"/>
      <c r="C106" s="256"/>
      <c r="D106" s="235" t="s">
        <v>195</v>
      </c>
      <c r="E106" s="257" t="s">
        <v>19</v>
      </c>
      <c r="F106" s="258" t="s">
        <v>226</v>
      </c>
      <c r="G106" s="256"/>
      <c r="H106" s="259">
        <v>295.33600000000001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195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185</v>
      </c>
    </row>
    <row r="107" s="2" customFormat="1" ht="24.15" customHeight="1">
      <c r="A107" s="40"/>
      <c r="B107" s="41"/>
      <c r="C107" s="215" t="s">
        <v>82</v>
      </c>
      <c r="D107" s="215" t="s">
        <v>187</v>
      </c>
      <c r="E107" s="216" t="s">
        <v>662</v>
      </c>
      <c r="F107" s="217" t="s">
        <v>663</v>
      </c>
      <c r="G107" s="218" t="s">
        <v>439</v>
      </c>
      <c r="H107" s="219">
        <v>5</v>
      </c>
      <c r="I107" s="220"/>
      <c r="J107" s="221">
        <f>ROUND(I107*H107,2)</f>
        <v>0</v>
      </c>
      <c r="K107" s="217" t="s">
        <v>191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0.094310000000000005</v>
      </c>
      <c r="R107" s="224">
        <f>Q107*H107</f>
        <v>0.47155000000000002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664</v>
      </c>
    </row>
    <row r="108" s="2" customFormat="1">
      <c r="A108" s="40"/>
      <c r="B108" s="41"/>
      <c r="C108" s="42"/>
      <c r="D108" s="228" t="s">
        <v>193</v>
      </c>
      <c r="E108" s="42"/>
      <c r="F108" s="229" t="s">
        <v>665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193</v>
      </c>
      <c r="AU108" s="19" t="s">
        <v>82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250</v>
      </c>
      <c r="G109" s="245"/>
      <c r="H109" s="248">
        <v>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5" customFormat="1">
      <c r="A110" s="15"/>
      <c r="B110" s="255"/>
      <c r="C110" s="256"/>
      <c r="D110" s="235" t="s">
        <v>195</v>
      </c>
      <c r="E110" s="257" t="s">
        <v>19</v>
      </c>
      <c r="F110" s="258" t="s">
        <v>226</v>
      </c>
      <c r="G110" s="256"/>
      <c r="H110" s="259">
        <v>5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195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185</v>
      </c>
    </row>
    <row r="111" s="2" customFormat="1" ht="24.15" customHeight="1">
      <c r="A111" s="40"/>
      <c r="B111" s="41"/>
      <c r="C111" s="215" t="s">
        <v>129</v>
      </c>
      <c r="D111" s="215" t="s">
        <v>187</v>
      </c>
      <c r="E111" s="216" t="s">
        <v>666</v>
      </c>
      <c r="F111" s="217" t="s">
        <v>667</v>
      </c>
      <c r="G111" s="218" t="s">
        <v>439</v>
      </c>
      <c r="H111" s="219">
        <v>4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0.10931</v>
      </c>
      <c r="R111" s="224">
        <f>Q111*H111</f>
        <v>0.43724000000000002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668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669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135</v>
      </c>
      <c r="G113" s="245"/>
      <c r="H113" s="248">
        <v>4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5" customFormat="1">
      <c r="A114" s="15"/>
      <c r="B114" s="255"/>
      <c r="C114" s="256"/>
      <c r="D114" s="235" t="s">
        <v>195</v>
      </c>
      <c r="E114" s="257" t="s">
        <v>19</v>
      </c>
      <c r="F114" s="258" t="s">
        <v>226</v>
      </c>
      <c r="G114" s="256"/>
      <c r="H114" s="259">
        <v>4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195</v>
      </c>
      <c r="AU114" s="265" t="s">
        <v>82</v>
      </c>
      <c r="AV114" s="15" t="s">
        <v>135</v>
      </c>
      <c r="AW114" s="15" t="s">
        <v>35</v>
      </c>
      <c r="AX114" s="15" t="s">
        <v>80</v>
      </c>
      <c r="AY114" s="265" t="s">
        <v>185</v>
      </c>
    </row>
    <row r="115" s="2" customFormat="1" ht="24.15" customHeight="1">
      <c r="A115" s="40"/>
      <c r="B115" s="41"/>
      <c r="C115" s="215" t="s">
        <v>135</v>
      </c>
      <c r="D115" s="215" t="s">
        <v>187</v>
      </c>
      <c r="E115" s="216" t="s">
        <v>670</v>
      </c>
      <c r="F115" s="217" t="s">
        <v>671</v>
      </c>
      <c r="G115" s="218" t="s">
        <v>439</v>
      </c>
      <c r="H115" s="219">
        <v>1</v>
      </c>
      <c r="I115" s="220"/>
      <c r="J115" s="221">
        <f>ROUND(I115*H115,2)</f>
        <v>0</v>
      </c>
      <c r="K115" s="217" t="s">
        <v>191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0.12539</v>
      </c>
      <c r="R115" s="224">
        <f>Q115*H115</f>
        <v>0.12539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82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672</v>
      </c>
    </row>
    <row r="116" s="2" customFormat="1">
      <c r="A116" s="40"/>
      <c r="B116" s="41"/>
      <c r="C116" s="42"/>
      <c r="D116" s="228" t="s">
        <v>193</v>
      </c>
      <c r="E116" s="42"/>
      <c r="F116" s="229" t="s">
        <v>673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193</v>
      </c>
      <c r="AU116" s="19" t="s">
        <v>82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80</v>
      </c>
      <c r="G117" s="245"/>
      <c r="H117" s="248">
        <v>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5" customFormat="1">
      <c r="A118" s="15"/>
      <c r="B118" s="255"/>
      <c r="C118" s="256"/>
      <c r="D118" s="235" t="s">
        <v>195</v>
      </c>
      <c r="E118" s="257" t="s">
        <v>19</v>
      </c>
      <c r="F118" s="258" t="s">
        <v>226</v>
      </c>
      <c r="G118" s="256"/>
      <c r="H118" s="259">
        <v>1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195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185</v>
      </c>
    </row>
    <row r="119" s="2" customFormat="1" ht="24.15" customHeight="1">
      <c r="A119" s="40"/>
      <c r="B119" s="41"/>
      <c r="C119" s="215" t="s">
        <v>250</v>
      </c>
      <c r="D119" s="215" t="s">
        <v>187</v>
      </c>
      <c r="E119" s="216" t="s">
        <v>674</v>
      </c>
      <c r="F119" s="217" t="s">
        <v>675</v>
      </c>
      <c r="G119" s="218" t="s">
        <v>439</v>
      </c>
      <c r="H119" s="219">
        <v>2</v>
      </c>
      <c r="I119" s="220"/>
      <c r="J119" s="221">
        <f>ROUND(I119*H119,2)</f>
        <v>0</v>
      </c>
      <c r="K119" s="217" t="s">
        <v>191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0.14138999999999999</v>
      </c>
      <c r="R119" s="224">
        <f>Q119*H119</f>
        <v>0.28277999999999998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676</v>
      </c>
    </row>
    <row r="120" s="2" customFormat="1">
      <c r="A120" s="40"/>
      <c r="B120" s="41"/>
      <c r="C120" s="42"/>
      <c r="D120" s="228" t="s">
        <v>193</v>
      </c>
      <c r="E120" s="42"/>
      <c r="F120" s="229" t="s">
        <v>677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82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82</v>
      </c>
      <c r="G121" s="245"/>
      <c r="H121" s="248">
        <v>2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5" customFormat="1">
      <c r="A122" s="15"/>
      <c r="B122" s="255"/>
      <c r="C122" s="256"/>
      <c r="D122" s="235" t="s">
        <v>195</v>
      </c>
      <c r="E122" s="257" t="s">
        <v>19</v>
      </c>
      <c r="F122" s="258" t="s">
        <v>226</v>
      </c>
      <c r="G122" s="256"/>
      <c r="H122" s="259">
        <v>2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195</v>
      </c>
      <c r="AU122" s="265" t="s">
        <v>82</v>
      </c>
      <c r="AV122" s="15" t="s">
        <v>135</v>
      </c>
      <c r="AW122" s="15" t="s">
        <v>35</v>
      </c>
      <c r="AX122" s="15" t="s">
        <v>80</v>
      </c>
      <c r="AY122" s="265" t="s">
        <v>185</v>
      </c>
    </row>
    <row r="123" s="2" customFormat="1" ht="24.15" customHeight="1">
      <c r="A123" s="40"/>
      <c r="B123" s="41"/>
      <c r="C123" s="215" t="s">
        <v>255</v>
      </c>
      <c r="D123" s="215" t="s">
        <v>187</v>
      </c>
      <c r="E123" s="216" t="s">
        <v>678</v>
      </c>
      <c r="F123" s="217" t="s">
        <v>679</v>
      </c>
      <c r="G123" s="218" t="s">
        <v>190</v>
      </c>
      <c r="H123" s="219">
        <v>17.440000000000001</v>
      </c>
      <c r="I123" s="220"/>
      <c r="J123" s="221">
        <f>ROUND(I123*H123,2)</f>
        <v>0</v>
      </c>
      <c r="K123" s="217" t="s">
        <v>191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2.45329</v>
      </c>
      <c r="R123" s="224">
        <f>Q123*H123</f>
        <v>42.785377600000004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680</v>
      </c>
    </row>
    <row r="124" s="2" customFormat="1">
      <c r="A124" s="40"/>
      <c r="B124" s="41"/>
      <c r="C124" s="42"/>
      <c r="D124" s="228" t="s">
        <v>193</v>
      </c>
      <c r="E124" s="42"/>
      <c r="F124" s="229" t="s">
        <v>681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193</v>
      </c>
      <c r="AU124" s="19" t="s">
        <v>82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652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682</v>
      </c>
      <c r="G126" s="245"/>
      <c r="H126" s="248">
        <v>4.9119999999999999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683</v>
      </c>
      <c r="G127" s="245"/>
      <c r="H127" s="248">
        <v>0.92800000000000005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684</v>
      </c>
      <c r="G128" s="245"/>
      <c r="H128" s="248">
        <v>11.6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5" customFormat="1">
      <c r="A129" s="15"/>
      <c r="B129" s="255"/>
      <c r="C129" s="256"/>
      <c r="D129" s="235" t="s">
        <v>195</v>
      </c>
      <c r="E129" s="257" t="s">
        <v>19</v>
      </c>
      <c r="F129" s="258" t="s">
        <v>226</v>
      </c>
      <c r="G129" s="256"/>
      <c r="H129" s="259">
        <v>17.440000000000001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195</v>
      </c>
      <c r="AU129" s="265" t="s">
        <v>82</v>
      </c>
      <c r="AV129" s="15" t="s">
        <v>135</v>
      </c>
      <c r="AW129" s="15" t="s">
        <v>35</v>
      </c>
      <c r="AX129" s="15" t="s">
        <v>80</v>
      </c>
      <c r="AY129" s="265" t="s">
        <v>185</v>
      </c>
    </row>
    <row r="130" s="2" customFormat="1" ht="24.15" customHeight="1">
      <c r="A130" s="40"/>
      <c r="B130" s="41"/>
      <c r="C130" s="215" t="s">
        <v>260</v>
      </c>
      <c r="D130" s="215" t="s">
        <v>187</v>
      </c>
      <c r="E130" s="216" t="s">
        <v>685</v>
      </c>
      <c r="F130" s="217" t="s">
        <v>686</v>
      </c>
      <c r="G130" s="218" t="s">
        <v>240</v>
      </c>
      <c r="H130" s="219">
        <v>49.119999999999997</v>
      </c>
      <c r="I130" s="220"/>
      <c r="J130" s="221">
        <f>ROUND(I130*H130,2)</f>
        <v>0</v>
      </c>
      <c r="K130" s="217" t="s">
        <v>191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0.0024399999999999999</v>
      </c>
      <c r="R130" s="224">
        <f>Q130*H130</f>
        <v>0.1198528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687</v>
      </c>
    </row>
    <row r="131" s="2" customFormat="1">
      <c r="A131" s="40"/>
      <c r="B131" s="41"/>
      <c r="C131" s="42"/>
      <c r="D131" s="228" t="s">
        <v>193</v>
      </c>
      <c r="E131" s="42"/>
      <c r="F131" s="229" t="s">
        <v>688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82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652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689</v>
      </c>
      <c r="G133" s="245"/>
      <c r="H133" s="248">
        <v>49.119999999999997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5" customFormat="1">
      <c r="A134" s="15"/>
      <c r="B134" s="255"/>
      <c r="C134" s="256"/>
      <c r="D134" s="235" t="s">
        <v>195</v>
      </c>
      <c r="E134" s="257" t="s">
        <v>19</v>
      </c>
      <c r="F134" s="258" t="s">
        <v>226</v>
      </c>
      <c r="G134" s="256"/>
      <c r="H134" s="259">
        <v>49.119999999999997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195</v>
      </c>
      <c r="AU134" s="265" t="s">
        <v>82</v>
      </c>
      <c r="AV134" s="15" t="s">
        <v>135</v>
      </c>
      <c r="AW134" s="15" t="s">
        <v>35</v>
      </c>
      <c r="AX134" s="15" t="s">
        <v>80</v>
      </c>
      <c r="AY134" s="265" t="s">
        <v>185</v>
      </c>
    </row>
    <row r="135" s="2" customFormat="1" ht="24.15" customHeight="1">
      <c r="A135" s="40"/>
      <c r="B135" s="41"/>
      <c r="C135" s="215" t="s">
        <v>265</v>
      </c>
      <c r="D135" s="215" t="s">
        <v>187</v>
      </c>
      <c r="E135" s="216" t="s">
        <v>690</v>
      </c>
      <c r="F135" s="217" t="s">
        <v>691</v>
      </c>
      <c r="G135" s="218" t="s">
        <v>240</v>
      </c>
      <c r="H135" s="219">
        <v>49.119999999999997</v>
      </c>
      <c r="I135" s="220"/>
      <c r="J135" s="221">
        <f>ROUND(I135*H135,2)</f>
        <v>0</v>
      </c>
      <c r="K135" s="217" t="s">
        <v>191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692</v>
      </c>
    </row>
    <row r="136" s="2" customFormat="1">
      <c r="A136" s="40"/>
      <c r="B136" s="41"/>
      <c r="C136" s="42"/>
      <c r="D136" s="228" t="s">
        <v>193</v>
      </c>
      <c r="E136" s="42"/>
      <c r="F136" s="229" t="s">
        <v>693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193</v>
      </c>
      <c r="AU136" s="19" t="s">
        <v>82</v>
      </c>
    </row>
    <row r="137" s="13" customFormat="1">
      <c r="A137" s="13"/>
      <c r="B137" s="233"/>
      <c r="C137" s="234"/>
      <c r="D137" s="235" t="s">
        <v>195</v>
      </c>
      <c r="E137" s="236" t="s">
        <v>19</v>
      </c>
      <c r="F137" s="237" t="s">
        <v>652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195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689</v>
      </c>
      <c r="G138" s="245"/>
      <c r="H138" s="248">
        <v>49.119999999999997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49.119999999999997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24.15" customHeight="1">
      <c r="A140" s="40"/>
      <c r="B140" s="41"/>
      <c r="C140" s="215" t="s">
        <v>236</v>
      </c>
      <c r="D140" s="215" t="s">
        <v>187</v>
      </c>
      <c r="E140" s="216" t="s">
        <v>694</v>
      </c>
      <c r="F140" s="217" t="s">
        <v>695</v>
      </c>
      <c r="G140" s="218" t="s">
        <v>240</v>
      </c>
      <c r="H140" s="219">
        <v>9.2799999999999994</v>
      </c>
      <c r="I140" s="220"/>
      <c r="J140" s="221">
        <f>ROUND(I140*H140,2)</f>
        <v>0</v>
      </c>
      <c r="K140" s="217" t="s">
        <v>191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0.0022799999999999999</v>
      </c>
      <c r="R140" s="224">
        <f>Q140*H140</f>
        <v>0.021158399999999997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696</v>
      </c>
    </row>
    <row r="141" s="2" customFormat="1">
      <c r="A141" s="40"/>
      <c r="B141" s="41"/>
      <c r="C141" s="42"/>
      <c r="D141" s="228" t="s">
        <v>193</v>
      </c>
      <c r="E141" s="42"/>
      <c r="F141" s="229" t="s">
        <v>697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82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652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698</v>
      </c>
      <c r="G143" s="245"/>
      <c r="H143" s="248">
        <v>9.2799999999999994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5" customFormat="1">
      <c r="A144" s="15"/>
      <c r="B144" s="255"/>
      <c r="C144" s="256"/>
      <c r="D144" s="235" t="s">
        <v>195</v>
      </c>
      <c r="E144" s="257" t="s">
        <v>19</v>
      </c>
      <c r="F144" s="258" t="s">
        <v>226</v>
      </c>
      <c r="G144" s="256"/>
      <c r="H144" s="259">
        <v>9.2799999999999994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195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185</v>
      </c>
    </row>
    <row r="145" s="2" customFormat="1" ht="24.15" customHeight="1">
      <c r="A145" s="40"/>
      <c r="B145" s="41"/>
      <c r="C145" s="215" t="s">
        <v>283</v>
      </c>
      <c r="D145" s="215" t="s">
        <v>187</v>
      </c>
      <c r="E145" s="216" t="s">
        <v>699</v>
      </c>
      <c r="F145" s="217" t="s">
        <v>700</v>
      </c>
      <c r="G145" s="218" t="s">
        <v>240</v>
      </c>
      <c r="H145" s="219">
        <v>9.2799999999999994</v>
      </c>
      <c r="I145" s="220"/>
      <c r="J145" s="221">
        <f>ROUND(I145*H145,2)</f>
        <v>0</v>
      </c>
      <c r="K145" s="217" t="s">
        <v>191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701</v>
      </c>
    </row>
    <row r="146" s="2" customFormat="1">
      <c r="A146" s="40"/>
      <c r="B146" s="41"/>
      <c r="C146" s="42"/>
      <c r="D146" s="228" t="s">
        <v>193</v>
      </c>
      <c r="E146" s="42"/>
      <c r="F146" s="229" t="s">
        <v>702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193</v>
      </c>
      <c r="AU146" s="19" t="s">
        <v>82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652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698</v>
      </c>
      <c r="G148" s="245"/>
      <c r="H148" s="248">
        <v>9.2799999999999994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5" customFormat="1">
      <c r="A149" s="15"/>
      <c r="B149" s="255"/>
      <c r="C149" s="256"/>
      <c r="D149" s="235" t="s">
        <v>195</v>
      </c>
      <c r="E149" s="257" t="s">
        <v>19</v>
      </c>
      <c r="F149" s="258" t="s">
        <v>226</v>
      </c>
      <c r="G149" s="256"/>
      <c r="H149" s="259">
        <v>9.2799999999999994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195</v>
      </c>
      <c r="AU149" s="265" t="s">
        <v>82</v>
      </c>
      <c r="AV149" s="15" t="s">
        <v>135</v>
      </c>
      <c r="AW149" s="15" t="s">
        <v>35</v>
      </c>
      <c r="AX149" s="15" t="s">
        <v>80</v>
      </c>
      <c r="AY149" s="265" t="s">
        <v>185</v>
      </c>
    </row>
    <row r="150" s="2" customFormat="1" ht="24.15" customHeight="1">
      <c r="A150" s="40"/>
      <c r="B150" s="41"/>
      <c r="C150" s="215" t="s">
        <v>293</v>
      </c>
      <c r="D150" s="215" t="s">
        <v>187</v>
      </c>
      <c r="E150" s="216" t="s">
        <v>703</v>
      </c>
      <c r="F150" s="217" t="s">
        <v>704</v>
      </c>
      <c r="G150" s="218" t="s">
        <v>240</v>
      </c>
      <c r="H150" s="219">
        <v>92.799999999999997</v>
      </c>
      <c r="I150" s="220"/>
      <c r="J150" s="221">
        <f>ROUND(I150*H150,2)</f>
        <v>0</v>
      </c>
      <c r="K150" s="217" t="s">
        <v>191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0.0021299999999999999</v>
      </c>
      <c r="R150" s="224">
        <f>Q150*H150</f>
        <v>0.19766399999999998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82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705</v>
      </c>
    </row>
    <row r="151" s="2" customFormat="1">
      <c r="A151" s="40"/>
      <c r="B151" s="41"/>
      <c r="C151" s="42"/>
      <c r="D151" s="228" t="s">
        <v>193</v>
      </c>
      <c r="E151" s="42"/>
      <c r="F151" s="229" t="s">
        <v>706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193</v>
      </c>
      <c r="AU151" s="19" t="s">
        <v>82</v>
      </c>
    </row>
    <row r="152" s="13" customFormat="1">
      <c r="A152" s="13"/>
      <c r="B152" s="233"/>
      <c r="C152" s="234"/>
      <c r="D152" s="235" t="s">
        <v>195</v>
      </c>
      <c r="E152" s="236" t="s">
        <v>19</v>
      </c>
      <c r="F152" s="237" t="s">
        <v>652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195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707</v>
      </c>
      <c r="G153" s="245"/>
      <c r="H153" s="248">
        <v>92.799999999999997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5" customFormat="1">
      <c r="A154" s="15"/>
      <c r="B154" s="255"/>
      <c r="C154" s="256"/>
      <c r="D154" s="235" t="s">
        <v>195</v>
      </c>
      <c r="E154" s="257" t="s">
        <v>19</v>
      </c>
      <c r="F154" s="258" t="s">
        <v>226</v>
      </c>
      <c r="G154" s="256"/>
      <c r="H154" s="259">
        <v>92.799999999999997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195</v>
      </c>
      <c r="AU154" s="265" t="s">
        <v>82</v>
      </c>
      <c r="AV154" s="15" t="s">
        <v>135</v>
      </c>
      <c r="AW154" s="15" t="s">
        <v>35</v>
      </c>
      <c r="AX154" s="15" t="s">
        <v>80</v>
      </c>
      <c r="AY154" s="265" t="s">
        <v>185</v>
      </c>
    </row>
    <row r="155" s="2" customFormat="1" ht="24.15" customHeight="1">
      <c r="A155" s="40"/>
      <c r="B155" s="41"/>
      <c r="C155" s="215" t="s">
        <v>302</v>
      </c>
      <c r="D155" s="215" t="s">
        <v>187</v>
      </c>
      <c r="E155" s="216" t="s">
        <v>708</v>
      </c>
      <c r="F155" s="217" t="s">
        <v>709</v>
      </c>
      <c r="G155" s="218" t="s">
        <v>240</v>
      </c>
      <c r="H155" s="219">
        <v>92.799999999999997</v>
      </c>
      <c r="I155" s="220"/>
      <c r="J155" s="221">
        <f>ROUND(I155*H155,2)</f>
        <v>0</v>
      </c>
      <c r="K155" s="217" t="s">
        <v>191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82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710</v>
      </c>
    </row>
    <row r="156" s="2" customFormat="1">
      <c r="A156" s="40"/>
      <c r="B156" s="41"/>
      <c r="C156" s="42"/>
      <c r="D156" s="228" t="s">
        <v>193</v>
      </c>
      <c r="E156" s="42"/>
      <c r="F156" s="229" t="s">
        <v>711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193</v>
      </c>
      <c r="AU156" s="19" t="s">
        <v>82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652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707</v>
      </c>
      <c r="G158" s="245"/>
      <c r="H158" s="248">
        <v>92.799999999999997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92.799999999999997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2" customFormat="1" ht="24.15" customHeight="1">
      <c r="A160" s="40"/>
      <c r="B160" s="41"/>
      <c r="C160" s="215" t="s">
        <v>309</v>
      </c>
      <c r="D160" s="215" t="s">
        <v>187</v>
      </c>
      <c r="E160" s="216" t="s">
        <v>712</v>
      </c>
      <c r="F160" s="217" t="s">
        <v>713</v>
      </c>
      <c r="G160" s="218" t="s">
        <v>342</v>
      </c>
      <c r="H160" s="219">
        <v>5.2320000000000002</v>
      </c>
      <c r="I160" s="220"/>
      <c r="J160" s="221">
        <f>ROUND(I160*H160,2)</f>
        <v>0</v>
      </c>
      <c r="K160" s="217" t="s">
        <v>191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1.05237</v>
      </c>
      <c r="R160" s="224">
        <f>Q160*H160</f>
        <v>5.5059998400000003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82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714</v>
      </c>
    </row>
    <row r="161" s="2" customFormat="1">
      <c r="A161" s="40"/>
      <c r="B161" s="41"/>
      <c r="C161" s="42"/>
      <c r="D161" s="228" t="s">
        <v>193</v>
      </c>
      <c r="E161" s="42"/>
      <c r="F161" s="229" t="s">
        <v>715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82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716</v>
      </c>
      <c r="G162" s="245"/>
      <c r="H162" s="248">
        <v>5.2320000000000002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5" customFormat="1">
      <c r="A163" s="15"/>
      <c r="B163" s="255"/>
      <c r="C163" s="256"/>
      <c r="D163" s="235" t="s">
        <v>195</v>
      </c>
      <c r="E163" s="257" t="s">
        <v>19</v>
      </c>
      <c r="F163" s="258" t="s">
        <v>226</v>
      </c>
      <c r="G163" s="256"/>
      <c r="H163" s="259">
        <v>5.2320000000000002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195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185</v>
      </c>
    </row>
    <row r="164" s="2" customFormat="1" ht="16.5" customHeight="1">
      <c r="A164" s="40"/>
      <c r="B164" s="41"/>
      <c r="C164" s="215" t="s">
        <v>318</v>
      </c>
      <c r="D164" s="215" t="s">
        <v>187</v>
      </c>
      <c r="E164" s="216" t="s">
        <v>717</v>
      </c>
      <c r="F164" s="217" t="s">
        <v>718</v>
      </c>
      <c r="G164" s="218" t="s">
        <v>190</v>
      </c>
      <c r="H164" s="219">
        <v>38.975999999999999</v>
      </c>
      <c r="I164" s="220"/>
      <c r="J164" s="221">
        <f>ROUND(I164*H164,2)</f>
        <v>0</v>
      </c>
      <c r="K164" s="217" t="s">
        <v>191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2.4533</v>
      </c>
      <c r="R164" s="224">
        <f>Q164*H164</f>
        <v>95.619820799999999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719</v>
      </c>
    </row>
    <row r="165" s="2" customFormat="1">
      <c r="A165" s="40"/>
      <c r="B165" s="41"/>
      <c r="C165" s="42"/>
      <c r="D165" s="228" t="s">
        <v>193</v>
      </c>
      <c r="E165" s="42"/>
      <c r="F165" s="229" t="s">
        <v>720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193</v>
      </c>
      <c r="AU165" s="19" t="s">
        <v>82</v>
      </c>
    </row>
    <row r="166" s="13" customFormat="1">
      <c r="A166" s="13"/>
      <c r="B166" s="233"/>
      <c r="C166" s="234"/>
      <c r="D166" s="235" t="s">
        <v>195</v>
      </c>
      <c r="E166" s="236" t="s">
        <v>19</v>
      </c>
      <c r="F166" s="237" t="s">
        <v>652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195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721</v>
      </c>
      <c r="G167" s="245"/>
      <c r="H167" s="248">
        <v>6.0720000000000001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722</v>
      </c>
      <c r="G168" s="245"/>
      <c r="H168" s="248">
        <v>1.6559999999999999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723</v>
      </c>
      <c r="G169" s="245"/>
      <c r="H169" s="248">
        <v>2.0699999999999998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724</v>
      </c>
      <c r="G170" s="245"/>
      <c r="H170" s="248">
        <v>1.7250000000000001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725</v>
      </c>
      <c r="G171" s="245"/>
      <c r="H171" s="248">
        <v>-0.55800000000000005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724</v>
      </c>
      <c r="G172" s="245"/>
      <c r="H172" s="248">
        <v>1.7250000000000001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726</v>
      </c>
      <c r="G173" s="245"/>
      <c r="H173" s="248">
        <v>1.829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6" customFormat="1">
      <c r="A174" s="16"/>
      <c r="B174" s="282"/>
      <c r="C174" s="283"/>
      <c r="D174" s="235" t="s">
        <v>195</v>
      </c>
      <c r="E174" s="284" t="s">
        <v>19</v>
      </c>
      <c r="F174" s="285" t="s">
        <v>727</v>
      </c>
      <c r="G174" s="283"/>
      <c r="H174" s="286">
        <v>14.519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2" t="s">
        <v>195</v>
      </c>
      <c r="AU174" s="292" t="s">
        <v>82</v>
      </c>
      <c r="AV174" s="16" t="s">
        <v>129</v>
      </c>
      <c r="AW174" s="16" t="s">
        <v>35</v>
      </c>
      <c r="AX174" s="16" t="s">
        <v>73</v>
      </c>
      <c r="AY174" s="292" t="s">
        <v>185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728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729</v>
      </c>
      <c r="G176" s="245"/>
      <c r="H176" s="248">
        <v>0.39900000000000002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730</v>
      </c>
      <c r="G177" s="245"/>
      <c r="H177" s="248">
        <v>0.28100000000000003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731</v>
      </c>
      <c r="G178" s="245"/>
      <c r="H178" s="248">
        <v>0.33100000000000002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732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733</v>
      </c>
      <c r="G180" s="245"/>
      <c r="H180" s="248">
        <v>8.625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734</v>
      </c>
      <c r="G181" s="245"/>
      <c r="H181" s="248">
        <v>2.5950000000000002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735</v>
      </c>
      <c r="G182" s="245"/>
      <c r="H182" s="248">
        <v>2.5049999999999999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736</v>
      </c>
      <c r="G183" s="245"/>
      <c r="H183" s="248">
        <v>2.415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737</v>
      </c>
      <c r="G184" s="245"/>
      <c r="H184" s="248">
        <v>4.2009999999999996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738</v>
      </c>
      <c r="G185" s="245"/>
      <c r="H185" s="248">
        <v>3.105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5" customFormat="1">
      <c r="A186" s="15"/>
      <c r="B186" s="255"/>
      <c r="C186" s="256"/>
      <c r="D186" s="235" t="s">
        <v>195</v>
      </c>
      <c r="E186" s="257" t="s">
        <v>19</v>
      </c>
      <c r="F186" s="258" t="s">
        <v>226</v>
      </c>
      <c r="G186" s="256"/>
      <c r="H186" s="259">
        <v>38.975999999999999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195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185</v>
      </c>
    </row>
    <row r="187" s="2" customFormat="1" ht="16.5" customHeight="1">
      <c r="A187" s="40"/>
      <c r="B187" s="41"/>
      <c r="C187" s="215" t="s">
        <v>8</v>
      </c>
      <c r="D187" s="215" t="s">
        <v>187</v>
      </c>
      <c r="E187" s="216" t="s">
        <v>739</v>
      </c>
      <c r="F187" s="217" t="s">
        <v>740</v>
      </c>
      <c r="G187" s="218" t="s">
        <v>240</v>
      </c>
      <c r="H187" s="219">
        <v>338.77499999999998</v>
      </c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0.0027499999999999998</v>
      </c>
      <c r="R187" s="224">
        <f>Q187*H187</f>
        <v>0.93163124999999991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741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742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652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743</v>
      </c>
      <c r="G190" s="245"/>
      <c r="H190" s="248">
        <v>126.27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744</v>
      </c>
      <c r="G191" s="245"/>
      <c r="H191" s="248">
        <v>1.1479999999999999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745</v>
      </c>
      <c r="G192" s="245"/>
      <c r="H192" s="248">
        <v>-2.79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746</v>
      </c>
      <c r="G193" s="245"/>
      <c r="H193" s="248">
        <v>32.085000000000001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745</v>
      </c>
      <c r="G194" s="245"/>
      <c r="H194" s="248">
        <v>-2.79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732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747</v>
      </c>
      <c r="G196" s="245"/>
      <c r="H196" s="248">
        <v>45.299999999999997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4" customFormat="1">
      <c r="A197" s="14"/>
      <c r="B197" s="244"/>
      <c r="C197" s="245"/>
      <c r="D197" s="235" t="s">
        <v>195</v>
      </c>
      <c r="E197" s="246" t="s">
        <v>19</v>
      </c>
      <c r="F197" s="247" t="s">
        <v>748</v>
      </c>
      <c r="G197" s="245"/>
      <c r="H197" s="248">
        <v>40.746000000000002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195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749</v>
      </c>
      <c r="G198" s="245"/>
      <c r="H198" s="248">
        <v>8.6500000000000004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749</v>
      </c>
      <c r="G199" s="245"/>
      <c r="H199" s="248">
        <v>8.6500000000000004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750</v>
      </c>
      <c r="G200" s="245"/>
      <c r="H200" s="248">
        <v>8.3499999999999996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750</v>
      </c>
      <c r="G201" s="245"/>
      <c r="H201" s="248">
        <v>8.3499999999999996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751</v>
      </c>
      <c r="G202" s="245"/>
      <c r="H202" s="248">
        <v>8.0500000000000007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751</v>
      </c>
      <c r="G203" s="245"/>
      <c r="H203" s="248">
        <v>8.0500000000000007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752</v>
      </c>
      <c r="G204" s="245"/>
      <c r="H204" s="248">
        <v>14.003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752</v>
      </c>
      <c r="G205" s="245"/>
      <c r="H205" s="248">
        <v>14.003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753</v>
      </c>
      <c r="G206" s="245"/>
      <c r="H206" s="248">
        <v>20.699999999999999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5" customFormat="1">
      <c r="A207" s="15"/>
      <c r="B207" s="255"/>
      <c r="C207" s="256"/>
      <c r="D207" s="235" t="s">
        <v>195</v>
      </c>
      <c r="E207" s="257" t="s">
        <v>19</v>
      </c>
      <c r="F207" s="258" t="s">
        <v>226</v>
      </c>
      <c r="G207" s="256"/>
      <c r="H207" s="259">
        <v>338.77499999999998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195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185</v>
      </c>
    </row>
    <row r="208" s="2" customFormat="1" ht="16.5" customHeight="1">
      <c r="A208" s="40"/>
      <c r="B208" s="41"/>
      <c r="C208" s="215" t="s">
        <v>339</v>
      </c>
      <c r="D208" s="215" t="s">
        <v>187</v>
      </c>
      <c r="E208" s="216" t="s">
        <v>754</v>
      </c>
      <c r="F208" s="217" t="s">
        <v>755</v>
      </c>
      <c r="G208" s="218" t="s">
        <v>240</v>
      </c>
      <c r="H208" s="219">
        <v>338.77499999999998</v>
      </c>
      <c r="I208" s="220"/>
      <c r="J208" s="221">
        <f>ROUND(I208*H208,2)</f>
        <v>0</v>
      </c>
      <c r="K208" s="217" t="s">
        <v>191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82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756</v>
      </c>
    </row>
    <row r="209" s="2" customFormat="1">
      <c r="A209" s="40"/>
      <c r="B209" s="41"/>
      <c r="C209" s="42"/>
      <c r="D209" s="228" t="s">
        <v>193</v>
      </c>
      <c r="E209" s="42"/>
      <c r="F209" s="229" t="s">
        <v>757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193</v>
      </c>
      <c r="AU209" s="19" t="s">
        <v>82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652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743</v>
      </c>
      <c r="G211" s="245"/>
      <c r="H211" s="248">
        <v>126.27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744</v>
      </c>
      <c r="G212" s="245"/>
      <c r="H212" s="248">
        <v>1.1479999999999999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745</v>
      </c>
      <c r="G213" s="245"/>
      <c r="H213" s="248">
        <v>-2.79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746</v>
      </c>
      <c r="G214" s="245"/>
      <c r="H214" s="248">
        <v>32.085000000000001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745</v>
      </c>
      <c r="G215" s="245"/>
      <c r="H215" s="248">
        <v>-2.79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732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747</v>
      </c>
      <c r="G217" s="245"/>
      <c r="H217" s="248">
        <v>45.299999999999997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748</v>
      </c>
      <c r="G218" s="245"/>
      <c r="H218" s="248">
        <v>40.746000000000002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749</v>
      </c>
      <c r="G219" s="245"/>
      <c r="H219" s="248">
        <v>8.6500000000000004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749</v>
      </c>
      <c r="G220" s="245"/>
      <c r="H220" s="248">
        <v>8.6500000000000004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750</v>
      </c>
      <c r="G221" s="245"/>
      <c r="H221" s="248">
        <v>8.3499999999999996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750</v>
      </c>
      <c r="G222" s="245"/>
      <c r="H222" s="248">
        <v>8.3499999999999996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751</v>
      </c>
      <c r="G223" s="245"/>
      <c r="H223" s="248">
        <v>8.0500000000000007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751</v>
      </c>
      <c r="G224" s="245"/>
      <c r="H224" s="248">
        <v>8.0500000000000007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752</v>
      </c>
      <c r="G225" s="245"/>
      <c r="H225" s="248">
        <v>14.003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752</v>
      </c>
      <c r="G226" s="245"/>
      <c r="H226" s="248">
        <v>14.003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753</v>
      </c>
      <c r="G227" s="245"/>
      <c r="H227" s="248">
        <v>20.699999999999999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338.77499999999998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2" customFormat="1" ht="24.15" customHeight="1">
      <c r="A229" s="40"/>
      <c r="B229" s="41"/>
      <c r="C229" s="215" t="s">
        <v>345</v>
      </c>
      <c r="D229" s="215" t="s">
        <v>187</v>
      </c>
      <c r="E229" s="216" t="s">
        <v>758</v>
      </c>
      <c r="F229" s="217" t="s">
        <v>759</v>
      </c>
      <c r="G229" s="218" t="s">
        <v>342</v>
      </c>
      <c r="H229" s="219">
        <v>5.8460000000000001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1.0463199999999999</v>
      </c>
      <c r="R229" s="224">
        <f>Q229*H229</f>
        <v>6.1167867199999995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760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761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762</v>
      </c>
      <c r="G231" s="245"/>
      <c r="H231" s="248">
        <v>5.8460000000000001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5" customFormat="1">
      <c r="A232" s="15"/>
      <c r="B232" s="255"/>
      <c r="C232" s="256"/>
      <c r="D232" s="235" t="s">
        <v>195</v>
      </c>
      <c r="E232" s="257" t="s">
        <v>19</v>
      </c>
      <c r="F232" s="258" t="s">
        <v>226</v>
      </c>
      <c r="G232" s="256"/>
      <c r="H232" s="259">
        <v>5.8460000000000001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195</v>
      </c>
      <c r="AU232" s="265" t="s">
        <v>82</v>
      </c>
      <c r="AV232" s="15" t="s">
        <v>135</v>
      </c>
      <c r="AW232" s="15" t="s">
        <v>35</v>
      </c>
      <c r="AX232" s="15" t="s">
        <v>80</v>
      </c>
      <c r="AY232" s="265" t="s">
        <v>185</v>
      </c>
    </row>
    <row r="233" s="2" customFormat="1" ht="24.15" customHeight="1">
      <c r="A233" s="40"/>
      <c r="B233" s="41"/>
      <c r="C233" s="215" t="s">
        <v>352</v>
      </c>
      <c r="D233" s="215" t="s">
        <v>187</v>
      </c>
      <c r="E233" s="216" t="s">
        <v>763</v>
      </c>
      <c r="F233" s="217" t="s">
        <v>764</v>
      </c>
      <c r="G233" s="218" t="s">
        <v>240</v>
      </c>
      <c r="H233" s="219">
        <v>3.8799999999999999</v>
      </c>
      <c r="I233" s="220"/>
      <c r="J233" s="221">
        <f>ROUND(I233*H233,2)</f>
        <v>0</v>
      </c>
      <c r="K233" s="217" t="s">
        <v>191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0.066879999999999995</v>
      </c>
      <c r="R233" s="224">
        <f>Q233*H233</f>
        <v>0.25949439999999996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82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765</v>
      </c>
    </row>
    <row r="234" s="2" customFormat="1">
      <c r="A234" s="40"/>
      <c r="B234" s="41"/>
      <c r="C234" s="42"/>
      <c r="D234" s="228" t="s">
        <v>193</v>
      </c>
      <c r="E234" s="42"/>
      <c r="F234" s="229" t="s">
        <v>766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193</v>
      </c>
      <c r="AU234" s="19" t="s">
        <v>82</v>
      </c>
    </row>
    <row r="235" s="13" customFormat="1">
      <c r="A235" s="13"/>
      <c r="B235" s="233"/>
      <c r="C235" s="234"/>
      <c r="D235" s="235" t="s">
        <v>195</v>
      </c>
      <c r="E235" s="236" t="s">
        <v>19</v>
      </c>
      <c r="F235" s="237" t="s">
        <v>652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195</v>
      </c>
      <c r="AU235" s="243" t="s">
        <v>82</v>
      </c>
      <c r="AV235" s="13" t="s">
        <v>80</v>
      </c>
      <c r="AW235" s="13" t="s">
        <v>35</v>
      </c>
      <c r="AX235" s="13" t="s">
        <v>73</v>
      </c>
      <c r="AY235" s="243" t="s">
        <v>185</v>
      </c>
    </row>
    <row r="236" s="13" customFormat="1">
      <c r="A236" s="13"/>
      <c r="B236" s="233"/>
      <c r="C236" s="234"/>
      <c r="D236" s="235" t="s">
        <v>195</v>
      </c>
      <c r="E236" s="236" t="s">
        <v>19</v>
      </c>
      <c r="F236" s="237" t="s">
        <v>767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195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768</v>
      </c>
      <c r="G237" s="245"/>
      <c r="H237" s="248">
        <v>1.21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769</v>
      </c>
      <c r="G238" s="245"/>
      <c r="H238" s="248">
        <v>0.44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770</v>
      </c>
      <c r="G239" s="245"/>
      <c r="H239" s="248">
        <v>0.90000000000000002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771</v>
      </c>
      <c r="G240" s="245"/>
      <c r="H240" s="248">
        <v>0.56000000000000005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772</v>
      </c>
      <c r="G241" s="245"/>
      <c r="H241" s="248">
        <v>0.77000000000000002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3.8799999999999999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21.75" customHeight="1">
      <c r="A243" s="40"/>
      <c r="B243" s="41"/>
      <c r="C243" s="215" t="s">
        <v>358</v>
      </c>
      <c r="D243" s="215" t="s">
        <v>187</v>
      </c>
      <c r="E243" s="216" t="s">
        <v>773</v>
      </c>
      <c r="F243" s="217" t="s">
        <v>774</v>
      </c>
      <c r="G243" s="218" t="s">
        <v>240</v>
      </c>
      <c r="H243" s="219">
        <v>8.4969999999999999</v>
      </c>
      <c r="I243" s="220"/>
      <c r="J243" s="221">
        <f>ROUND(I243*H243,2)</f>
        <v>0</v>
      </c>
      <c r="K243" s="217" t="s">
        <v>191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0.0027499999999999998</v>
      </c>
      <c r="R243" s="224">
        <f>Q243*H243</f>
        <v>0.023366749999999999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775</v>
      </c>
    </row>
    <row r="244" s="2" customFormat="1">
      <c r="A244" s="40"/>
      <c r="B244" s="41"/>
      <c r="C244" s="42"/>
      <c r="D244" s="228" t="s">
        <v>193</v>
      </c>
      <c r="E244" s="42"/>
      <c r="F244" s="229" t="s">
        <v>776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193</v>
      </c>
      <c r="AU244" s="19" t="s">
        <v>82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777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778</v>
      </c>
      <c r="G246" s="245"/>
      <c r="H246" s="248">
        <v>4.7569999999999997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779</v>
      </c>
      <c r="G247" s="245"/>
      <c r="H247" s="248">
        <v>3.6000000000000001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780</v>
      </c>
      <c r="G248" s="245"/>
      <c r="H248" s="248">
        <v>0.14000000000000001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5" customFormat="1">
      <c r="A249" s="15"/>
      <c r="B249" s="255"/>
      <c r="C249" s="256"/>
      <c r="D249" s="235" t="s">
        <v>195</v>
      </c>
      <c r="E249" s="257" t="s">
        <v>19</v>
      </c>
      <c r="F249" s="258" t="s">
        <v>226</v>
      </c>
      <c r="G249" s="256"/>
      <c r="H249" s="259">
        <v>8.4969999999999999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195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185</v>
      </c>
    </row>
    <row r="250" s="2" customFormat="1" ht="21.75" customHeight="1">
      <c r="A250" s="40"/>
      <c r="B250" s="41"/>
      <c r="C250" s="215" t="s">
        <v>372</v>
      </c>
      <c r="D250" s="215" t="s">
        <v>187</v>
      </c>
      <c r="E250" s="216" t="s">
        <v>781</v>
      </c>
      <c r="F250" s="217" t="s">
        <v>782</v>
      </c>
      <c r="G250" s="218" t="s">
        <v>240</v>
      </c>
      <c r="H250" s="219">
        <v>8.4969999999999999</v>
      </c>
      <c r="I250" s="220"/>
      <c r="J250" s="221">
        <f>ROUND(I250*H250,2)</f>
        <v>0</v>
      </c>
      <c r="K250" s="217" t="s">
        <v>191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82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783</v>
      </c>
    </row>
    <row r="251" s="2" customFormat="1">
      <c r="A251" s="40"/>
      <c r="B251" s="41"/>
      <c r="C251" s="42"/>
      <c r="D251" s="228" t="s">
        <v>193</v>
      </c>
      <c r="E251" s="42"/>
      <c r="F251" s="229" t="s">
        <v>784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193</v>
      </c>
      <c r="AU251" s="19" t="s">
        <v>82</v>
      </c>
    </row>
    <row r="252" s="13" customFormat="1">
      <c r="A252" s="13"/>
      <c r="B252" s="233"/>
      <c r="C252" s="234"/>
      <c r="D252" s="235" t="s">
        <v>195</v>
      </c>
      <c r="E252" s="236" t="s">
        <v>19</v>
      </c>
      <c r="F252" s="237" t="s">
        <v>777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195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778</v>
      </c>
      <c r="G253" s="245"/>
      <c r="H253" s="248">
        <v>4.7569999999999997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779</v>
      </c>
      <c r="G254" s="245"/>
      <c r="H254" s="248">
        <v>3.6000000000000001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780</v>
      </c>
      <c r="G255" s="245"/>
      <c r="H255" s="248">
        <v>0.14000000000000001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8.4969999999999999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12" customFormat="1" ht="22.8" customHeight="1">
      <c r="A257" s="12"/>
      <c r="B257" s="199"/>
      <c r="C257" s="200"/>
      <c r="D257" s="201" t="s">
        <v>72</v>
      </c>
      <c r="E257" s="213" t="s">
        <v>135</v>
      </c>
      <c r="F257" s="213" t="s">
        <v>785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SUM(P258:P525)</f>
        <v>0</v>
      </c>
      <c r="Q257" s="207"/>
      <c r="R257" s="208">
        <f>SUM(R258:R525)</f>
        <v>490.86781095999999</v>
      </c>
      <c r="S257" s="207"/>
      <c r="T257" s="209">
        <f>SUM(T258:T525)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80</v>
      </c>
      <c r="AT257" s="211" t="s">
        <v>72</v>
      </c>
      <c r="AU257" s="211" t="s">
        <v>80</v>
      </c>
      <c r="AY257" s="210" t="s">
        <v>185</v>
      </c>
      <c r="BK257" s="212">
        <f>SUM(BK258:BK525)</f>
        <v>0</v>
      </c>
    </row>
    <row r="258" s="2" customFormat="1" ht="24.15" customHeight="1">
      <c r="A258" s="40"/>
      <c r="B258" s="41"/>
      <c r="C258" s="215" t="s">
        <v>7</v>
      </c>
      <c r="D258" s="215" t="s">
        <v>187</v>
      </c>
      <c r="E258" s="216" t="s">
        <v>786</v>
      </c>
      <c r="F258" s="217" t="s">
        <v>787</v>
      </c>
      <c r="G258" s="218" t="s">
        <v>190</v>
      </c>
      <c r="H258" s="219">
        <v>103.94199999999999</v>
      </c>
      <c r="I258" s="220"/>
      <c r="J258" s="221">
        <f>ROUND(I258*H258,2)</f>
        <v>0</v>
      </c>
      <c r="K258" s="217" t="s">
        <v>191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2.45343</v>
      </c>
      <c r="R258" s="224">
        <f>Q258*H258</f>
        <v>255.01442105999999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82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788</v>
      </c>
    </row>
    <row r="259" s="2" customFormat="1">
      <c r="A259" s="40"/>
      <c r="B259" s="41"/>
      <c r="C259" s="42"/>
      <c r="D259" s="228" t="s">
        <v>193</v>
      </c>
      <c r="E259" s="42"/>
      <c r="F259" s="229" t="s">
        <v>789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193</v>
      </c>
      <c r="AU259" s="19" t="s">
        <v>82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652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790</v>
      </c>
      <c r="G261" s="245"/>
      <c r="H261" s="248">
        <v>48.619999999999997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791</v>
      </c>
      <c r="G262" s="245"/>
      <c r="H262" s="248">
        <v>-3.4380000000000002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792</v>
      </c>
      <c r="G263" s="245"/>
      <c r="H263" s="248">
        <v>-1.325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793</v>
      </c>
      <c r="G264" s="245"/>
      <c r="H264" s="248">
        <v>-0.20000000000000001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794</v>
      </c>
      <c r="G265" s="245"/>
      <c r="H265" s="248">
        <v>0.98099999999999998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795</v>
      </c>
      <c r="G266" s="245"/>
      <c r="H266" s="248">
        <v>24.446000000000002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796</v>
      </c>
      <c r="G267" s="245"/>
      <c r="H267" s="248">
        <v>0.33100000000000002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797</v>
      </c>
      <c r="G268" s="245"/>
      <c r="H268" s="248">
        <v>33.32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798</v>
      </c>
      <c r="G269" s="245"/>
      <c r="H269" s="248">
        <v>1.2070000000000001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5" customFormat="1">
      <c r="A270" s="15"/>
      <c r="B270" s="255"/>
      <c r="C270" s="256"/>
      <c r="D270" s="235" t="s">
        <v>195</v>
      </c>
      <c r="E270" s="257" t="s">
        <v>19</v>
      </c>
      <c r="F270" s="258" t="s">
        <v>226</v>
      </c>
      <c r="G270" s="256"/>
      <c r="H270" s="259">
        <v>103.94199999999999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195</v>
      </c>
      <c r="AU270" s="265" t="s">
        <v>82</v>
      </c>
      <c r="AV270" s="15" t="s">
        <v>135</v>
      </c>
      <c r="AW270" s="15" t="s">
        <v>35</v>
      </c>
      <c r="AX270" s="15" t="s">
        <v>80</v>
      </c>
      <c r="AY270" s="265" t="s">
        <v>185</v>
      </c>
    </row>
    <row r="271" s="2" customFormat="1" ht="21.75" customHeight="1">
      <c r="A271" s="40"/>
      <c r="B271" s="41"/>
      <c r="C271" s="215" t="s">
        <v>386</v>
      </c>
      <c r="D271" s="215" t="s">
        <v>187</v>
      </c>
      <c r="E271" s="216" t="s">
        <v>799</v>
      </c>
      <c r="F271" s="217" t="s">
        <v>800</v>
      </c>
      <c r="G271" s="218" t="s">
        <v>240</v>
      </c>
      <c r="H271" s="219">
        <v>557.16499999999996</v>
      </c>
      <c r="I271" s="220"/>
      <c r="J271" s="221">
        <f>ROUND(I271*H271,2)</f>
        <v>0</v>
      </c>
      <c r="K271" s="217" t="s">
        <v>191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0.0053299999999999997</v>
      </c>
      <c r="R271" s="224">
        <f>Q271*H271</f>
        <v>2.9696894499999997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82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801</v>
      </c>
    </row>
    <row r="272" s="2" customFormat="1">
      <c r="A272" s="40"/>
      <c r="B272" s="41"/>
      <c r="C272" s="42"/>
      <c r="D272" s="228" t="s">
        <v>193</v>
      </c>
      <c r="E272" s="42"/>
      <c r="F272" s="229" t="s">
        <v>802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193</v>
      </c>
      <c r="AU272" s="19" t="s">
        <v>82</v>
      </c>
    </row>
    <row r="273" s="13" customFormat="1">
      <c r="A273" s="13"/>
      <c r="B273" s="233"/>
      <c r="C273" s="234"/>
      <c r="D273" s="235" t="s">
        <v>195</v>
      </c>
      <c r="E273" s="236" t="s">
        <v>19</v>
      </c>
      <c r="F273" s="237" t="s">
        <v>652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195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803</v>
      </c>
      <c r="G274" s="245"/>
      <c r="H274" s="248">
        <v>194.47999999999999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804</v>
      </c>
      <c r="G275" s="245"/>
      <c r="H275" s="248">
        <v>3.9500000000000002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805</v>
      </c>
      <c r="G276" s="245"/>
      <c r="H276" s="248">
        <v>2.3250000000000002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806</v>
      </c>
      <c r="G277" s="245"/>
      <c r="H277" s="248">
        <v>-23.760000000000002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807</v>
      </c>
      <c r="G278" s="245"/>
      <c r="H278" s="248">
        <v>0.79500000000000004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808</v>
      </c>
      <c r="G279" s="245"/>
      <c r="H279" s="248">
        <v>0.89500000000000002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809</v>
      </c>
      <c r="G280" s="245"/>
      <c r="H280" s="248">
        <v>-1.6739999999999999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810</v>
      </c>
      <c r="G281" s="245"/>
      <c r="H281" s="248">
        <v>97.784000000000006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811</v>
      </c>
      <c r="G282" s="245"/>
      <c r="H282" s="248">
        <v>166.59999999999999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6" customFormat="1">
      <c r="A283" s="16"/>
      <c r="B283" s="282"/>
      <c r="C283" s="283"/>
      <c r="D283" s="235" t="s">
        <v>195</v>
      </c>
      <c r="E283" s="284" t="s">
        <v>19</v>
      </c>
      <c r="F283" s="285" t="s">
        <v>727</v>
      </c>
      <c r="G283" s="283"/>
      <c r="H283" s="286">
        <v>441.39499999999998</v>
      </c>
      <c r="I283" s="287"/>
      <c r="J283" s="283"/>
      <c r="K283" s="283"/>
      <c r="L283" s="288"/>
      <c r="M283" s="289"/>
      <c r="N283" s="290"/>
      <c r="O283" s="290"/>
      <c r="P283" s="290"/>
      <c r="Q283" s="290"/>
      <c r="R283" s="290"/>
      <c r="S283" s="290"/>
      <c r="T283" s="291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2" t="s">
        <v>195</v>
      </c>
      <c r="AU283" s="292" t="s">
        <v>82</v>
      </c>
      <c r="AV283" s="16" t="s">
        <v>129</v>
      </c>
      <c r="AW283" s="16" t="s">
        <v>35</v>
      </c>
      <c r="AX283" s="16" t="s">
        <v>73</v>
      </c>
      <c r="AY283" s="292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812</v>
      </c>
      <c r="G284" s="245"/>
      <c r="H284" s="248">
        <v>24.736999999999998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813</v>
      </c>
      <c r="G285" s="245"/>
      <c r="H285" s="248">
        <v>8.3399999999999999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814</v>
      </c>
      <c r="G286" s="245"/>
      <c r="H286" s="248">
        <v>20.193000000000001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6" customFormat="1">
      <c r="A287" s="16"/>
      <c r="B287" s="282"/>
      <c r="C287" s="283"/>
      <c r="D287" s="235" t="s">
        <v>195</v>
      </c>
      <c r="E287" s="284" t="s">
        <v>19</v>
      </c>
      <c r="F287" s="285" t="s">
        <v>727</v>
      </c>
      <c r="G287" s="283"/>
      <c r="H287" s="286">
        <v>53.270000000000003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195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185</v>
      </c>
    </row>
    <row r="288" s="13" customFormat="1">
      <c r="A288" s="13"/>
      <c r="B288" s="233"/>
      <c r="C288" s="234"/>
      <c r="D288" s="235" t="s">
        <v>195</v>
      </c>
      <c r="E288" s="236" t="s">
        <v>19</v>
      </c>
      <c r="F288" s="237" t="s">
        <v>732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195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815</v>
      </c>
      <c r="G289" s="245"/>
      <c r="H289" s="248">
        <v>62.5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5" customFormat="1">
      <c r="A290" s="15"/>
      <c r="B290" s="255"/>
      <c r="C290" s="256"/>
      <c r="D290" s="235" t="s">
        <v>195</v>
      </c>
      <c r="E290" s="257" t="s">
        <v>19</v>
      </c>
      <c r="F290" s="258" t="s">
        <v>226</v>
      </c>
      <c r="G290" s="256"/>
      <c r="H290" s="259">
        <v>557.16499999999996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195</v>
      </c>
      <c r="AU290" s="265" t="s">
        <v>82</v>
      </c>
      <c r="AV290" s="15" t="s">
        <v>135</v>
      </c>
      <c r="AW290" s="15" t="s">
        <v>35</v>
      </c>
      <c r="AX290" s="15" t="s">
        <v>80</v>
      </c>
      <c r="AY290" s="265" t="s">
        <v>185</v>
      </c>
    </row>
    <row r="291" s="2" customFormat="1" ht="24.15" customHeight="1">
      <c r="A291" s="40"/>
      <c r="B291" s="41"/>
      <c r="C291" s="215" t="s">
        <v>393</v>
      </c>
      <c r="D291" s="215" t="s">
        <v>187</v>
      </c>
      <c r="E291" s="216" t="s">
        <v>816</v>
      </c>
      <c r="F291" s="217" t="s">
        <v>817</v>
      </c>
      <c r="G291" s="218" t="s">
        <v>240</v>
      </c>
      <c r="H291" s="219">
        <v>557.16499999999996</v>
      </c>
      <c r="I291" s="220"/>
      <c r="J291" s="221">
        <f>ROUND(I291*H291,2)</f>
        <v>0</v>
      </c>
      <c r="K291" s="217" t="s">
        <v>191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82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818</v>
      </c>
    </row>
    <row r="292" s="2" customFormat="1">
      <c r="A292" s="40"/>
      <c r="B292" s="41"/>
      <c r="C292" s="42"/>
      <c r="D292" s="228" t="s">
        <v>193</v>
      </c>
      <c r="E292" s="42"/>
      <c r="F292" s="229" t="s">
        <v>819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193</v>
      </c>
      <c r="AU292" s="19" t="s">
        <v>82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652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803</v>
      </c>
      <c r="G294" s="245"/>
      <c r="H294" s="248">
        <v>194.47999999999999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804</v>
      </c>
      <c r="G295" s="245"/>
      <c r="H295" s="248">
        <v>3.9500000000000002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805</v>
      </c>
      <c r="G296" s="245"/>
      <c r="H296" s="248">
        <v>2.3250000000000002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806</v>
      </c>
      <c r="G297" s="245"/>
      <c r="H297" s="248">
        <v>-23.760000000000002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807</v>
      </c>
      <c r="G298" s="245"/>
      <c r="H298" s="248">
        <v>0.79500000000000004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808</v>
      </c>
      <c r="G299" s="245"/>
      <c r="H299" s="248">
        <v>0.89500000000000002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809</v>
      </c>
      <c r="G300" s="245"/>
      <c r="H300" s="248">
        <v>-1.6739999999999999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810</v>
      </c>
      <c r="G301" s="245"/>
      <c r="H301" s="248">
        <v>97.784000000000006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811</v>
      </c>
      <c r="G302" s="245"/>
      <c r="H302" s="248">
        <v>166.59999999999999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6" customFormat="1">
      <c r="A303" s="16"/>
      <c r="B303" s="282"/>
      <c r="C303" s="283"/>
      <c r="D303" s="235" t="s">
        <v>195</v>
      </c>
      <c r="E303" s="284" t="s">
        <v>19</v>
      </c>
      <c r="F303" s="285" t="s">
        <v>727</v>
      </c>
      <c r="G303" s="283"/>
      <c r="H303" s="286">
        <v>441.39499999999998</v>
      </c>
      <c r="I303" s="287"/>
      <c r="J303" s="283"/>
      <c r="K303" s="283"/>
      <c r="L303" s="288"/>
      <c r="M303" s="289"/>
      <c r="N303" s="290"/>
      <c r="O303" s="290"/>
      <c r="P303" s="290"/>
      <c r="Q303" s="290"/>
      <c r="R303" s="290"/>
      <c r="S303" s="290"/>
      <c r="T303" s="29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2" t="s">
        <v>195</v>
      </c>
      <c r="AU303" s="292" t="s">
        <v>82</v>
      </c>
      <c r="AV303" s="16" t="s">
        <v>129</v>
      </c>
      <c r="AW303" s="16" t="s">
        <v>35</v>
      </c>
      <c r="AX303" s="16" t="s">
        <v>73</v>
      </c>
      <c r="AY303" s="292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812</v>
      </c>
      <c r="G304" s="245"/>
      <c r="H304" s="248">
        <v>24.736999999999998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813</v>
      </c>
      <c r="G305" s="245"/>
      <c r="H305" s="248">
        <v>8.3399999999999999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814</v>
      </c>
      <c r="G306" s="245"/>
      <c r="H306" s="248">
        <v>20.193000000000001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6" customFormat="1">
      <c r="A307" s="16"/>
      <c r="B307" s="282"/>
      <c r="C307" s="283"/>
      <c r="D307" s="235" t="s">
        <v>195</v>
      </c>
      <c r="E307" s="284" t="s">
        <v>19</v>
      </c>
      <c r="F307" s="285" t="s">
        <v>727</v>
      </c>
      <c r="G307" s="283"/>
      <c r="H307" s="286">
        <v>53.270000000000003</v>
      </c>
      <c r="I307" s="287"/>
      <c r="J307" s="283"/>
      <c r="K307" s="283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195</v>
      </c>
      <c r="AU307" s="292" t="s">
        <v>82</v>
      </c>
      <c r="AV307" s="16" t="s">
        <v>129</v>
      </c>
      <c r="AW307" s="16" t="s">
        <v>35</v>
      </c>
      <c r="AX307" s="16" t="s">
        <v>73</v>
      </c>
      <c r="AY307" s="292" t="s">
        <v>185</v>
      </c>
    </row>
    <row r="308" s="13" customFormat="1">
      <c r="A308" s="13"/>
      <c r="B308" s="233"/>
      <c r="C308" s="234"/>
      <c r="D308" s="235" t="s">
        <v>195</v>
      </c>
      <c r="E308" s="236" t="s">
        <v>19</v>
      </c>
      <c r="F308" s="237" t="s">
        <v>732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195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815</v>
      </c>
      <c r="G309" s="245"/>
      <c r="H309" s="248">
        <v>62.5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5" customFormat="1">
      <c r="A310" s="15"/>
      <c r="B310" s="255"/>
      <c r="C310" s="256"/>
      <c r="D310" s="235" t="s">
        <v>195</v>
      </c>
      <c r="E310" s="257" t="s">
        <v>19</v>
      </c>
      <c r="F310" s="258" t="s">
        <v>226</v>
      </c>
      <c r="G310" s="256"/>
      <c r="H310" s="259">
        <v>557.16499999999996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195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185</v>
      </c>
    </row>
    <row r="311" s="2" customFormat="1" ht="24.15" customHeight="1">
      <c r="A311" s="40"/>
      <c r="B311" s="41"/>
      <c r="C311" s="215" t="s">
        <v>400</v>
      </c>
      <c r="D311" s="215" t="s">
        <v>187</v>
      </c>
      <c r="E311" s="216" t="s">
        <v>820</v>
      </c>
      <c r="F311" s="217" t="s">
        <v>821</v>
      </c>
      <c r="G311" s="218" t="s">
        <v>240</v>
      </c>
      <c r="H311" s="219">
        <v>247.74199999999999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0.00088000000000000003</v>
      </c>
      <c r="R311" s="224">
        <f>Q311*H311</f>
        <v>0.21801296000000001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822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823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652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803</v>
      </c>
      <c r="G314" s="245"/>
      <c r="H314" s="248">
        <v>194.47999999999999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824</v>
      </c>
      <c r="G315" s="245"/>
      <c r="H315" s="248">
        <v>-13.75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825</v>
      </c>
      <c r="G316" s="245"/>
      <c r="H316" s="248">
        <v>-5.2999999999999998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826</v>
      </c>
      <c r="G317" s="245"/>
      <c r="H317" s="248">
        <v>9.8119999999999994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732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815</v>
      </c>
      <c r="G319" s="245"/>
      <c r="H319" s="248">
        <v>62.5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5" customFormat="1">
      <c r="A320" s="15"/>
      <c r="B320" s="255"/>
      <c r="C320" s="256"/>
      <c r="D320" s="235" t="s">
        <v>195</v>
      </c>
      <c r="E320" s="257" t="s">
        <v>19</v>
      </c>
      <c r="F320" s="258" t="s">
        <v>226</v>
      </c>
      <c r="G320" s="256"/>
      <c r="H320" s="259">
        <v>247.74199999999999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195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185</v>
      </c>
    </row>
    <row r="321" s="2" customFormat="1" ht="24.15" customHeight="1">
      <c r="A321" s="40"/>
      <c r="B321" s="41"/>
      <c r="C321" s="215" t="s">
        <v>409</v>
      </c>
      <c r="D321" s="215" t="s">
        <v>187</v>
      </c>
      <c r="E321" s="216" t="s">
        <v>827</v>
      </c>
      <c r="F321" s="217" t="s">
        <v>828</v>
      </c>
      <c r="G321" s="218" t="s">
        <v>240</v>
      </c>
      <c r="H321" s="219">
        <v>247.74199999999999</v>
      </c>
      <c r="I321" s="220"/>
      <c r="J321" s="221">
        <f>ROUND(I321*H321,2)</f>
        <v>0</v>
      </c>
      <c r="K321" s="217" t="s">
        <v>191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82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829</v>
      </c>
    </row>
    <row r="322" s="2" customFormat="1">
      <c r="A322" s="40"/>
      <c r="B322" s="41"/>
      <c r="C322" s="42"/>
      <c r="D322" s="228" t="s">
        <v>193</v>
      </c>
      <c r="E322" s="42"/>
      <c r="F322" s="229" t="s">
        <v>830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193</v>
      </c>
      <c r="AU322" s="19" t="s">
        <v>82</v>
      </c>
    </row>
    <row r="323" s="13" customFormat="1">
      <c r="A323" s="13"/>
      <c r="B323" s="233"/>
      <c r="C323" s="234"/>
      <c r="D323" s="235" t="s">
        <v>195</v>
      </c>
      <c r="E323" s="236" t="s">
        <v>19</v>
      </c>
      <c r="F323" s="237" t="s">
        <v>652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195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803</v>
      </c>
      <c r="G324" s="245"/>
      <c r="H324" s="248">
        <v>194.47999999999999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824</v>
      </c>
      <c r="G325" s="245"/>
      <c r="H325" s="248">
        <v>-13.75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825</v>
      </c>
      <c r="G326" s="245"/>
      <c r="H326" s="248">
        <v>-5.2999999999999998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826</v>
      </c>
      <c r="G327" s="245"/>
      <c r="H327" s="248">
        <v>9.8119999999999994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3" customFormat="1">
      <c r="A328" s="13"/>
      <c r="B328" s="233"/>
      <c r="C328" s="234"/>
      <c r="D328" s="235" t="s">
        <v>195</v>
      </c>
      <c r="E328" s="236" t="s">
        <v>19</v>
      </c>
      <c r="F328" s="237" t="s">
        <v>732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195</v>
      </c>
      <c r="AU328" s="243" t="s">
        <v>82</v>
      </c>
      <c r="AV328" s="13" t="s">
        <v>80</v>
      </c>
      <c r="AW328" s="13" t="s">
        <v>35</v>
      </c>
      <c r="AX328" s="13" t="s">
        <v>73</v>
      </c>
      <c r="AY328" s="243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815</v>
      </c>
      <c r="G329" s="245"/>
      <c r="H329" s="248">
        <v>62.5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5" customFormat="1">
      <c r="A330" s="15"/>
      <c r="B330" s="255"/>
      <c r="C330" s="256"/>
      <c r="D330" s="235" t="s">
        <v>195</v>
      </c>
      <c r="E330" s="257" t="s">
        <v>19</v>
      </c>
      <c r="F330" s="258" t="s">
        <v>226</v>
      </c>
      <c r="G330" s="256"/>
      <c r="H330" s="259">
        <v>247.74199999999999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195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185</v>
      </c>
    </row>
    <row r="331" s="2" customFormat="1" ht="24.15" customHeight="1">
      <c r="A331" s="40"/>
      <c r="B331" s="41"/>
      <c r="C331" s="215" t="s">
        <v>417</v>
      </c>
      <c r="D331" s="215" t="s">
        <v>187</v>
      </c>
      <c r="E331" s="216" t="s">
        <v>831</v>
      </c>
      <c r="F331" s="217" t="s">
        <v>832</v>
      </c>
      <c r="G331" s="218" t="s">
        <v>240</v>
      </c>
      <c r="H331" s="219">
        <v>276.45400000000001</v>
      </c>
      <c r="I331" s="220"/>
      <c r="J331" s="221">
        <f>ROUND(I331*H331,2)</f>
        <v>0</v>
      </c>
      <c r="K331" s="217" t="s">
        <v>191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0.00092000000000000003</v>
      </c>
      <c r="R331" s="224">
        <f>Q331*H331</f>
        <v>0.25433768000000001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82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833</v>
      </c>
    </row>
    <row r="332" s="2" customFormat="1">
      <c r="A332" s="40"/>
      <c r="B332" s="41"/>
      <c r="C332" s="42"/>
      <c r="D332" s="228" t="s">
        <v>193</v>
      </c>
      <c r="E332" s="42"/>
      <c r="F332" s="229" t="s">
        <v>834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193</v>
      </c>
      <c r="AU332" s="19" t="s">
        <v>82</v>
      </c>
    </row>
    <row r="333" s="13" customFormat="1">
      <c r="A333" s="13"/>
      <c r="B333" s="233"/>
      <c r="C333" s="234"/>
      <c r="D333" s="235" t="s">
        <v>195</v>
      </c>
      <c r="E333" s="236" t="s">
        <v>19</v>
      </c>
      <c r="F333" s="237" t="s">
        <v>652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195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810</v>
      </c>
      <c r="G334" s="245"/>
      <c r="H334" s="248">
        <v>97.784000000000006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811</v>
      </c>
      <c r="G335" s="245"/>
      <c r="H335" s="248">
        <v>166.59999999999999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835</v>
      </c>
      <c r="G336" s="245"/>
      <c r="H336" s="248">
        <v>12.07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5" customFormat="1">
      <c r="A337" s="15"/>
      <c r="B337" s="255"/>
      <c r="C337" s="256"/>
      <c r="D337" s="235" t="s">
        <v>195</v>
      </c>
      <c r="E337" s="257" t="s">
        <v>19</v>
      </c>
      <c r="F337" s="258" t="s">
        <v>226</v>
      </c>
      <c r="G337" s="256"/>
      <c r="H337" s="259">
        <v>276.45400000000001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195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185</v>
      </c>
    </row>
    <row r="338" s="2" customFormat="1" ht="24.15" customHeight="1">
      <c r="A338" s="40"/>
      <c r="B338" s="41"/>
      <c r="C338" s="215" t="s">
        <v>436</v>
      </c>
      <c r="D338" s="215" t="s">
        <v>187</v>
      </c>
      <c r="E338" s="216" t="s">
        <v>836</v>
      </c>
      <c r="F338" s="217" t="s">
        <v>837</v>
      </c>
      <c r="G338" s="218" t="s">
        <v>240</v>
      </c>
      <c r="H338" s="219">
        <v>276.45400000000001</v>
      </c>
      <c r="I338" s="220"/>
      <c r="J338" s="221">
        <f>ROUND(I338*H338,2)</f>
        <v>0</v>
      </c>
      <c r="K338" s="217" t="s">
        <v>191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82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838</v>
      </c>
    </row>
    <row r="339" s="2" customFormat="1">
      <c r="A339" s="40"/>
      <c r="B339" s="41"/>
      <c r="C339" s="42"/>
      <c r="D339" s="228" t="s">
        <v>193</v>
      </c>
      <c r="E339" s="42"/>
      <c r="F339" s="229" t="s">
        <v>839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193</v>
      </c>
      <c r="AU339" s="19" t="s">
        <v>82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652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810</v>
      </c>
      <c r="G341" s="245"/>
      <c r="H341" s="248">
        <v>97.784000000000006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811</v>
      </c>
      <c r="G342" s="245"/>
      <c r="H342" s="248">
        <v>166.59999999999999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835</v>
      </c>
      <c r="G343" s="245"/>
      <c r="H343" s="248">
        <v>12.07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5" customFormat="1">
      <c r="A344" s="15"/>
      <c r="B344" s="255"/>
      <c r="C344" s="256"/>
      <c r="D344" s="235" t="s">
        <v>195</v>
      </c>
      <c r="E344" s="257" t="s">
        <v>19</v>
      </c>
      <c r="F344" s="258" t="s">
        <v>226</v>
      </c>
      <c r="G344" s="256"/>
      <c r="H344" s="259">
        <v>276.45400000000001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195</v>
      </c>
      <c r="AU344" s="265" t="s">
        <v>82</v>
      </c>
      <c r="AV344" s="15" t="s">
        <v>135</v>
      </c>
      <c r="AW344" s="15" t="s">
        <v>35</v>
      </c>
      <c r="AX344" s="15" t="s">
        <v>80</v>
      </c>
      <c r="AY344" s="265" t="s">
        <v>185</v>
      </c>
    </row>
    <row r="345" s="2" customFormat="1" ht="44.25" customHeight="1">
      <c r="A345" s="40"/>
      <c r="B345" s="41"/>
      <c r="C345" s="215" t="s">
        <v>445</v>
      </c>
      <c r="D345" s="215" t="s">
        <v>187</v>
      </c>
      <c r="E345" s="216" t="s">
        <v>840</v>
      </c>
      <c r="F345" s="217" t="s">
        <v>841</v>
      </c>
      <c r="G345" s="218" t="s">
        <v>342</v>
      </c>
      <c r="H345" s="219">
        <v>12.473000000000001</v>
      </c>
      <c r="I345" s="220"/>
      <c r="J345" s="221">
        <f>ROUND(I345*H345,2)</f>
        <v>0</v>
      </c>
      <c r="K345" s="217" t="s">
        <v>191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1.05555</v>
      </c>
      <c r="R345" s="224">
        <f>Q345*H345</f>
        <v>13.165875150000002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82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842</v>
      </c>
    </row>
    <row r="346" s="2" customFormat="1">
      <c r="A346" s="40"/>
      <c r="B346" s="41"/>
      <c r="C346" s="42"/>
      <c r="D346" s="228" t="s">
        <v>193</v>
      </c>
      <c r="E346" s="42"/>
      <c r="F346" s="229" t="s">
        <v>843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193</v>
      </c>
      <c r="AU346" s="19" t="s">
        <v>82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844</v>
      </c>
      <c r="G347" s="245"/>
      <c r="H347" s="248">
        <v>12.473000000000001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5" customFormat="1">
      <c r="A348" s="15"/>
      <c r="B348" s="255"/>
      <c r="C348" s="256"/>
      <c r="D348" s="235" t="s">
        <v>195</v>
      </c>
      <c r="E348" s="257" t="s">
        <v>19</v>
      </c>
      <c r="F348" s="258" t="s">
        <v>226</v>
      </c>
      <c r="G348" s="256"/>
      <c r="H348" s="259">
        <v>12.473000000000001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195</v>
      </c>
      <c r="AU348" s="265" t="s">
        <v>82</v>
      </c>
      <c r="AV348" s="15" t="s">
        <v>135</v>
      </c>
      <c r="AW348" s="15" t="s">
        <v>35</v>
      </c>
      <c r="AX348" s="15" t="s">
        <v>80</v>
      </c>
      <c r="AY348" s="265" t="s">
        <v>185</v>
      </c>
    </row>
    <row r="349" s="2" customFormat="1" ht="24.15" customHeight="1">
      <c r="A349" s="40"/>
      <c r="B349" s="41"/>
      <c r="C349" s="215" t="s">
        <v>454</v>
      </c>
      <c r="D349" s="215" t="s">
        <v>187</v>
      </c>
      <c r="E349" s="216" t="s">
        <v>845</v>
      </c>
      <c r="F349" s="217" t="s">
        <v>846</v>
      </c>
      <c r="G349" s="218" t="s">
        <v>190</v>
      </c>
      <c r="H349" s="219">
        <v>34.921999999999997</v>
      </c>
      <c r="I349" s="220"/>
      <c r="J349" s="221">
        <f>ROUND(I349*H349,2)</f>
        <v>0</v>
      </c>
      <c r="K349" s="217" t="s">
        <v>191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2.45336</v>
      </c>
      <c r="R349" s="224">
        <f>Q349*H349</f>
        <v>85.676237919999991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82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847</v>
      </c>
    </row>
    <row r="350" s="2" customFormat="1">
      <c r="A350" s="40"/>
      <c r="B350" s="41"/>
      <c r="C350" s="42"/>
      <c r="D350" s="228" t="s">
        <v>193</v>
      </c>
      <c r="E350" s="42"/>
      <c r="F350" s="229" t="s">
        <v>848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193</v>
      </c>
      <c r="AU350" s="19" t="s">
        <v>82</v>
      </c>
    </row>
    <row r="351" s="13" customFormat="1">
      <c r="A351" s="13"/>
      <c r="B351" s="233"/>
      <c r="C351" s="234"/>
      <c r="D351" s="235" t="s">
        <v>195</v>
      </c>
      <c r="E351" s="236" t="s">
        <v>19</v>
      </c>
      <c r="F351" s="237" t="s">
        <v>652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195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849</v>
      </c>
      <c r="G352" s="245"/>
      <c r="H352" s="248">
        <v>2.1739999999999999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849</v>
      </c>
      <c r="G353" s="245"/>
      <c r="H353" s="248">
        <v>2.1739999999999999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850</v>
      </c>
      <c r="G354" s="245"/>
      <c r="H354" s="248">
        <v>1.946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851</v>
      </c>
      <c r="G355" s="245"/>
      <c r="H355" s="248">
        <v>0.68400000000000005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852</v>
      </c>
      <c r="G356" s="245"/>
      <c r="H356" s="248">
        <v>0.95799999999999996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853</v>
      </c>
      <c r="G357" s="245"/>
      <c r="H357" s="248">
        <v>1.125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853</v>
      </c>
      <c r="G358" s="245"/>
      <c r="H358" s="248">
        <v>1.125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854</v>
      </c>
      <c r="G359" s="245"/>
      <c r="H359" s="248">
        <v>1.3879999999999999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854</v>
      </c>
      <c r="G360" s="245"/>
      <c r="H360" s="248">
        <v>1.3879999999999999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855</v>
      </c>
      <c r="G361" s="245"/>
      <c r="H361" s="248">
        <v>3.75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855</v>
      </c>
      <c r="G362" s="245"/>
      <c r="H362" s="248">
        <v>3.75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856</v>
      </c>
      <c r="G363" s="245"/>
      <c r="H363" s="248">
        <v>3.7799999999999998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856</v>
      </c>
      <c r="G364" s="245"/>
      <c r="H364" s="248">
        <v>3.7799999999999998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857</v>
      </c>
      <c r="G365" s="245"/>
      <c r="H365" s="248">
        <v>3.4500000000000002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857</v>
      </c>
      <c r="G366" s="245"/>
      <c r="H366" s="248">
        <v>3.4500000000000002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5" customFormat="1">
      <c r="A367" s="15"/>
      <c r="B367" s="255"/>
      <c r="C367" s="256"/>
      <c r="D367" s="235" t="s">
        <v>195</v>
      </c>
      <c r="E367" s="257" t="s">
        <v>19</v>
      </c>
      <c r="F367" s="258" t="s">
        <v>226</v>
      </c>
      <c r="G367" s="256"/>
      <c r="H367" s="259">
        <v>34.921999999999997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195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185</v>
      </c>
    </row>
    <row r="368" s="2" customFormat="1" ht="24.15" customHeight="1">
      <c r="A368" s="40"/>
      <c r="B368" s="41"/>
      <c r="C368" s="215" t="s">
        <v>630</v>
      </c>
      <c r="D368" s="215" t="s">
        <v>187</v>
      </c>
      <c r="E368" s="216" t="s">
        <v>858</v>
      </c>
      <c r="F368" s="217" t="s">
        <v>859</v>
      </c>
      <c r="G368" s="218" t="s">
        <v>240</v>
      </c>
      <c r="H368" s="219">
        <v>216.334</v>
      </c>
      <c r="I368" s="220"/>
      <c r="J368" s="221">
        <f>ROUND(I368*H368,2)</f>
        <v>0</v>
      </c>
      <c r="K368" s="217" t="s">
        <v>191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0.0066299999999999996</v>
      </c>
      <c r="R368" s="224">
        <f>Q368*H368</f>
        <v>1.4342944199999999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82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860</v>
      </c>
    </row>
    <row r="369" s="2" customFormat="1">
      <c r="A369" s="40"/>
      <c r="B369" s="41"/>
      <c r="C369" s="42"/>
      <c r="D369" s="228" t="s">
        <v>193</v>
      </c>
      <c r="E369" s="42"/>
      <c r="F369" s="229" t="s">
        <v>861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193</v>
      </c>
      <c r="AU369" s="19" t="s">
        <v>82</v>
      </c>
    </row>
    <row r="370" s="13" customFormat="1">
      <c r="A370" s="13"/>
      <c r="B370" s="233"/>
      <c r="C370" s="234"/>
      <c r="D370" s="235" t="s">
        <v>195</v>
      </c>
      <c r="E370" s="236" t="s">
        <v>19</v>
      </c>
      <c r="F370" s="237" t="s">
        <v>652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195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185</v>
      </c>
    </row>
    <row r="371" s="14" customFormat="1">
      <c r="A371" s="14"/>
      <c r="B371" s="244"/>
      <c r="C371" s="245"/>
      <c r="D371" s="235" t="s">
        <v>195</v>
      </c>
      <c r="E371" s="246" t="s">
        <v>19</v>
      </c>
      <c r="F371" s="247" t="s">
        <v>862</v>
      </c>
      <c r="G371" s="245"/>
      <c r="H371" s="248">
        <v>16.039999999999999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195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185</v>
      </c>
    </row>
    <row r="372" s="14" customFormat="1">
      <c r="A372" s="14"/>
      <c r="B372" s="244"/>
      <c r="C372" s="245"/>
      <c r="D372" s="235" t="s">
        <v>195</v>
      </c>
      <c r="E372" s="246" t="s">
        <v>19</v>
      </c>
      <c r="F372" s="247" t="s">
        <v>863</v>
      </c>
      <c r="G372" s="245"/>
      <c r="H372" s="248">
        <v>15.128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195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864</v>
      </c>
      <c r="G373" s="245"/>
      <c r="H373" s="248">
        <v>15.282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865</v>
      </c>
      <c r="G374" s="245"/>
      <c r="H374" s="248">
        <v>3.7240000000000002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866</v>
      </c>
      <c r="G375" s="245"/>
      <c r="H375" s="248">
        <v>5.0919999999999996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867</v>
      </c>
      <c r="G376" s="245"/>
      <c r="H376" s="248">
        <v>4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868</v>
      </c>
      <c r="G377" s="245"/>
      <c r="H377" s="248">
        <v>5.6239999999999997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868</v>
      </c>
      <c r="G378" s="245"/>
      <c r="H378" s="248">
        <v>5.6239999999999997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869</v>
      </c>
      <c r="G379" s="245"/>
      <c r="H379" s="248">
        <v>5.9199999999999999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870</v>
      </c>
      <c r="G380" s="245"/>
      <c r="H380" s="248">
        <v>13.880000000000001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871</v>
      </c>
      <c r="G381" s="245"/>
      <c r="H381" s="248">
        <v>5.2000000000000002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872</v>
      </c>
      <c r="G382" s="245"/>
      <c r="H382" s="248">
        <v>31.32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873</v>
      </c>
      <c r="G383" s="245"/>
      <c r="H383" s="248">
        <v>18.359999999999999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873</v>
      </c>
      <c r="G384" s="245"/>
      <c r="H384" s="248">
        <v>18.359999999999999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874</v>
      </c>
      <c r="G385" s="245"/>
      <c r="H385" s="248">
        <v>18.48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875</v>
      </c>
      <c r="G386" s="245"/>
      <c r="H386" s="248">
        <v>34.299999999999997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5" customFormat="1">
      <c r="A387" s="15"/>
      <c r="B387" s="255"/>
      <c r="C387" s="256"/>
      <c r="D387" s="235" t="s">
        <v>195</v>
      </c>
      <c r="E387" s="257" t="s">
        <v>19</v>
      </c>
      <c r="F387" s="258" t="s">
        <v>226</v>
      </c>
      <c r="G387" s="256"/>
      <c r="H387" s="259">
        <v>216.334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5" t="s">
        <v>195</v>
      </c>
      <c r="AU387" s="265" t="s">
        <v>82</v>
      </c>
      <c r="AV387" s="15" t="s">
        <v>135</v>
      </c>
      <c r="AW387" s="15" t="s">
        <v>35</v>
      </c>
      <c r="AX387" s="15" t="s">
        <v>80</v>
      </c>
      <c r="AY387" s="265" t="s">
        <v>185</v>
      </c>
    </row>
    <row r="388" s="2" customFormat="1" ht="24.15" customHeight="1">
      <c r="A388" s="40"/>
      <c r="B388" s="41"/>
      <c r="C388" s="215" t="s">
        <v>635</v>
      </c>
      <c r="D388" s="215" t="s">
        <v>187</v>
      </c>
      <c r="E388" s="216" t="s">
        <v>876</v>
      </c>
      <c r="F388" s="217" t="s">
        <v>877</v>
      </c>
      <c r="G388" s="218" t="s">
        <v>240</v>
      </c>
      <c r="H388" s="219">
        <v>216.334</v>
      </c>
      <c r="I388" s="220"/>
      <c r="J388" s="221">
        <f>ROUND(I388*H388,2)</f>
        <v>0</v>
      </c>
      <c r="K388" s="217" t="s">
        <v>191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187</v>
      </c>
      <c r="AU388" s="226" t="s">
        <v>82</v>
      </c>
      <c r="AY388" s="19" t="s">
        <v>185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878</v>
      </c>
    </row>
    <row r="389" s="2" customFormat="1">
      <c r="A389" s="40"/>
      <c r="B389" s="41"/>
      <c r="C389" s="42"/>
      <c r="D389" s="228" t="s">
        <v>193</v>
      </c>
      <c r="E389" s="42"/>
      <c r="F389" s="229" t="s">
        <v>879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193</v>
      </c>
      <c r="AU389" s="19" t="s">
        <v>82</v>
      </c>
    </row>
    <row r="390" s="13" customFormat="1">
      <c r="A390" s="13"/>
      <c r="B390" s="233"/>
      <c r="C390" s="234"/>
      <c r="D390" s="235" t="s">
        <v>195</v>
      </c>
      <c r="E390" s="236" t="s">
        <v>19</v>
      </c>
      <c r="F390" s="237" t="s">
        <v>652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195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862</v>
      </c>
      <c r="G391" s="245"/>
      <c r="H391" s="248">
        <v>16.039999999999999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863</v>
      </c>
      <c r="G392" s="245"/>
      <c r="H392" s="248">
        <v>15.128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864</v>
      </c>
      <c r="G393" s="245"/>
      <c r="H393" s="248">
        <v>15.282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865</v>
      </c>
      <c r="G394" s="245"/>
      <c r="H394" s="248">
        <v>3.7240000000000002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866</v>
      </c>
      <c r="G395" s="245"/>
      <c r="H395" s="248">
        <v>5.0919999999999996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867</v>
      </c>
      <c r="G396" s="245"/>
      <c r="H396" s="248">
        <v>4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868</v>
      </c>
      <c r="G397" s="245"/>
      <c r="H397" s="248">
        <v>5.6239999999999997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868</v>
      </c>
      <c r="G398" s="245"/>
      <c r="H398" s="248">
        <v>5.6239999999999997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869</v>
      </c>
      <c r="G399" s="245"/>
      <c r="H399" s="248">
        <v>5.9199999999999999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870</v>
      </c>
      <c r="G400" s="245"/>
      <c r="H400" s="248">
        <v>13.880000000000001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871</v>
      </c>
      <c r="G401" s="245"/>
      <c r="H401" s="248">
        <v>5.2000000000000002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872</v>
      </c>
      <c r="G402" s="245"/>
      <c r="H402" s="248">
        <v>31.32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873</v>
      </c>
      <c r="G403" s="245"/>
      <c r="H403" s="248">
        <v>18.359999999999999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4" customFormat="1">
      <c r="A404" s="14"/>
      <c r="B404" s="244"/>
      <c r="C404" s="245"/>
      <c r="D404" s="235" t="s">
        <v>195</v>
      </c>
      <c r="E404" s="246" t="s">
        <v>19</v>
      </c>
      <c r="F404" s="247" t="s">
        <v>873</v>
      </c>
      <c r="G404" s="245"/>
      <c r="H404" s="248">
        <v>18.359999999999999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195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874</v>
      </c>
      <c r="G405" s="245"/>
      <c r="H405" s="248">
        <v>18.48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875</v>
      </c>
      <c r="G406" s="245"/>
      <c r="H406" s="248">
        <v>34.299999999999997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5" customFormat="1">
      <c r="A407" s="15"/>
      <c r="B407" s="255"/>
      <c r="C407" s="256"/>
      <c r="D407" s="235" t="s">
        <v>195</v>
      </c>
      <c r="E407" s="257" t="s">
        <v>19</v>
      </c>
      <c r="F407" s="258" t="s">
        <v>226</v>
      </c>
      <c r="G407" s="256"/>
      <c r="H407" s="259">
        <v>216.334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5" t="s">
        <v>195</v>
      </c>
      <c r="AU407" s="265" t="s">
        <v>82</v>
      </c>
      <c r="AV407" s="15" t="s">
        <v>135</v>
      </c>
      <c r="AW407" s="15" t="s">
        <v>35</v>
      </c>
      <c r="AX407" s="15" t="s">
        <v>80</v>
      </c>
      <c r="AY407" s="265" t="s">
        <v>185</v>
      </c>
    </row>
    <row r="408" s="2" customFormat="1" ht="24.15" customHeight="1">
      <c r="A408" s="40"/>
      <c r="B408" s="41"/>
      <c r="C408" s="215" t="s">
        <v>627</v>
      </c>
      <c r="D408" s="215" t="s">
        <v>187</v>
      </c>
      <c r="E408" s="216" t="s">
        <v>880</v>
      </c>
      <c r="F408" s="217" t="s">
        <v>881</v>
      </c>
      <c r="G408" s="218" t="s">
        <v>240</v>
      </c>
      <c r="H408" s="219">
        <v>19.282</v>
      </c>
      <c r="I408" s="220"/>
      <c r="J408" s="221">
        <f>ROUND(I408*H408,2)</f>
        <v>0</v>
      </c>
      <c r="K408" s="217" t="s">
        <v>191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0.0013400000000000001</v>
      </c>
      <c r="R408" s="224">
        <f>Q408*H408</f>
        <v>0.025837880000000001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82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882</v>
      </c>
    </row>
    <row r="409" s="2" customFormat="1">
      <c r="A409" s="40"/>
      <c r="B409" s="41"/>
      <c r="C409" s="42"/>
      <c r="D409" s="228" t="s">
        <v>193</v>
      </c>
      <c r="E409" s="42"/>
      <c r="F409" s="229" t="s">
        <v>883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193</v>
      </c>
      <c r="AU409" s="19" t="s">
        <v>82</v>
      </c>
    </row>
    <row r="410" s="13" customFormat="1">
      <c r="A410" s="13"/>
      <c r="B410" s="233"/>
      <c r="C410" s="234"/>
      <c r="D410" s="235" t="s">
        <v>195</v>
      </c>
      <c r="E410" s="236" t="s">
        <v>19</v>
      </c>
      <c r="F410" s="237" t="s">
        <v>652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195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864</v>
      </c>
      <c r="G411" s="245"/>
      <c r="H411" s="248">
        <v>15.282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867</v>
      </c>
      <c r="G412" s="245"/>
      <c r="H412" s="248">
        <v>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5" customFormat="1">
      <c r="A413" s="15"/>
      <c r="B413" s="255"/>
      <c r="C413" s="256"/>
      <c r="D413" s="235" t="s">
        <v>195</v>
      </c>
      <c r="E413" s="257" t="s">
        <v>19</v>
      </c>
      <c r="F413" s="258" t="s">
        <v>226</v>
      </c>
      <c r="G413" s="256"/>
      <c r="H413" s="259">
        <v>19.282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195</v>
      </c>
      <c r="AU413" s="265" t="s">
        <v>82</v>
      </c>
      <c r="AV413" s="15" t="s">
        <v>135</v>
      </c>
      <c r="AW413" s="15" t="s">
        <v>35</v>
      </c>
      <c r="AX413" s="15" t="s">
        <v>80</v>
      </c>
      <c r="AY413" s="265" t="s">
        <v>185</v>
      </c>
    </row>
    <row r="414" s="2" customFormat="1" ht="24.15" customHeight="1">
      <c r="A414" s="40"/>
      <c r="B414" s="41"/>
      <c r="C414" s="215" t="s">
        <v>644</v>
      </c>
      <c r="D414" s="215" t="s">
        <v>187</v>
      </c>
      <c r="E414" s="216" t="s">
        <v>884</v>
      </c>
      <c r="F414" s="217" t="s">
        <v>885</v>
      </c>
      <c r="G414" s="218" t="s">
        <v>240</v>
      </c>
      <c r="H414" s="219">
        <v>19.282</v>
      </c>
      <c r="I414" s="220"/>
      <c r="J414" s="221">
        <f>ROUND(I414*H414,2)</f>
        <v>0</v>
      </c>
      <c r="K414" s="217" t="s">
        <v>191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82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886</v>
      </c>
    </row>
    <row r="415" s="2" customFormat="1">
      <c r="A415" s="40"/>
      <c r="B415" s="41"/>
      <c r="C415" s="42"/>
      <c r="D415" s="228" t="s">
        <v>193</v>
      </c>
      <c r="E415" s="42"/>
      <c r="F415" s="229" t="s">
        <v>887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193</v>
      </c>
      <c r="AU415" s="19" t="s">
        <v>82</v>
      </c>
    </row>
    <row r="416" s="13" customFormat="1">
      <c r="A416" s="13"/>
      <c r="B416" s="233"/>
      <c r="C416" s="234"/>
      <c r="D416" s="235" t="s">
        <v>195</v>
      </c>
      <c r="E416" s="236" t="s">
        <v>19</v>
      </c>
      <c r="F416" s="237" t="s">
        <v>652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195</v>
      </c>
      <c r="AU416" s="243" t="s">
        <v>82</v>
      </c>
      <c r="AV416" s="13" t="s">
        <v>80</v>
      </c>
      <c r="AW416" s="13" t="s">
        <v>35</v>
      </c>
      <c r="AX416" s="13" t="s">
        <v>73</v>
      </c>
      <c r="AY416" s="243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864</v>
      </c>
      <c r="G417" s="245"/>
      <c r="H417" s="248">
        <v>15.282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867</v>
      </c>
      <c r="G418" s="245"/>
      <c r="H418" s="248">
        <v>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5" customFormat="1">
      <c r="A419" s="15"/>
      <c r="B419" s="255"/>
      <c r="C419" s="256"/>
      <c r="D419" s="235" t="s">
        <v>195</v>
      </c>
      <c r="E419" s="257" t="s">
        <v>19</v>
      </c>
      <c r="F419" s="258" t="s">
        <v>226</v>
      </c>
      <c r="G419" s="256"/>
      <c r="H419" s="259">
        <v>19.282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195</v>
      </c>
      <c r="AU419" s="265" t="s">
        <v>82</v>
      </c>
      <c r="AV419" s="15" t="s">
        <v>135</v>
      </c>
      <c r="AW419" s="15" t="s">
        <v>35</v>
      </c>
      <c r="AX419" s="15" t="s">
        <v>80</v>
      </c>
      <c r="AY419" s="265" t="s">
        <v>185</v>
      </c>
    </row>
    <row r="420" s="2" customFormat="1" ht="24.15" customHeight="1">
      <c r="A420" s="40"/>
      <c r="B420" s="41"/>
      <c r="C420" s="215" t="s">
        <v>888</v>
      </c>
      <c r="D420" s="215" t="s">
        <v>187</v>
      </c>
      <c r="E420" s="216" t="s">
        <v>889</v>
      </c>
      <c r="F420" s="217" t="s">
        <v>890</v>
      </c>
      <c r="G420" s="218" t="s">
        <v>240</v>
      </c>
      <c r="H420" s="219">
        <v>44.700000000000003</v>
      </c>
      <c r="I420" s="220"/>
      <c r="J420" s="221">
        <f>ROUND(I420*H420,2)</f>
        <v>0</v>
      </c>
      <c r="K420" s="217" t="s">
        <v>191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0.0015</v>
      </c>
      <c r="R420" s="224">
        <f>Q420*H420</f>
        <v>0.067050000000000012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187</v>
      </c>
      <c r="AU420" s="226" t="s">
        <v>82</v>
      </c>
      <c r="AY420" s="19" t="s">
        <v>185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891</v>
      </c>
    </row>
    <row r="421" s="2" customFormat="1">
      <c r="A421" s="40"/>
      <c r="B421" s="41"/>
      <c r="C421" s="42"/>
      <c r="D421" s="228" t="s">
        <v>193</v>
      </c>
      <c r="E421" s="42"/>
      <c r="F421" s="229" t="s">
        <v>892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193</v>
      </c>
      <c r="AU421" s="19" t="s">
        <v>82</v>
      </c>
    </row>
    <row r="422" s="13" customFormat="1">
      <c r="A422" s="13"/>
      <c r="B422" s="233"/>
      <c r="C422" s="234"/>
      <c r="D422" s="235" t="s">
        <v>195</v>
      </c>
      <c r="E422" s="236" t="s">
        <v>19</v>
      </c>
      <c r="F422" s="237" t="s">
        <v>652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195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871</v>
      </c>
      <c r="G423" s="245"/>
      <c r="H423" s="248">
        <v>5.2000000000000002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871</v>
      </c>
      <c r="G424" s="245"/>
      <c r="H424" s="248">
        <v>5.2000000000000002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875</v>
      </c>
      <c r="G425" s="245"/>
      <c r="H425" s="248">
        <v>34.299999999999997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5" customFormat="1">
      <c r="A426" s="15"/>
      <c r="B426" s="255"/>
      <c r="C426" s="256"/>
      <c r="D426" s="235" t="s">
        <v>195</v>
      </c>
      <c r="E426" s="257" t="s">
        <v>19</v>
      </c>
      <c r="F426" s="258" t="s">
        <v>226</v>
      </c>
      <c r="G426" s="256"/>
      <c r="H426" s="259">
        <v>44.700000000000003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195</v>
      </c>
      <c r="AU426" s="265" t="s">
        <v>82</v>
      </c>
      <c r="AV426" s="15" t="s">
        <v>135</v>
      </c>
      <c r="AW426" s="15" t="s">
        <v>35</v>
      </c>
      <c r="AX426" s="15" t="s">
        <v>80</v>
      </c>
      <c r="AY426" s="265" t="s">
        <v>185</v>
      </c>
    </row>
    <row r="427" s="2" customFormat="1" ht="24.15" customHeight="1">
      <c r="A427" s="40"/>
      <c r="B427" s="41"/>
      <c r="C427" s="215" t="s">
        <v>893</v>
      </c>
      <c r="D427" s="215" t="s">
        <v>187</v>
      </c>
      <c r="E427" s="216" t="s">
        <v>894</v>
      </c>
      <c r="F427" s="217" t="s">
        <v>895</v>
      </c>
      <c r="G427" s="218" t="s">
        <v>240</v>
      </c>
      <c r="H427" s="219">
        <v>44.700000000000003</v>
      </c>
      <c r="I427" s="220"/>
      <c r="J427" s="221">
        <f>ROUND(I427*H427,2)</f>
        <v>0</v>
      </c>
      <c r="K427" s="217" t="s">
        <v>191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82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896</v>
      </c>
    </row>
    <row r="428" s="2" customFormat="1">
      <c r="A428" s="40"/>
      <c r="B428" s="41"/>
      <c r="C428" s="42"/>
      <c r="D428" s="228" t="s">
        <v>193</v>
      </c>
      <c r="E428" s="42"/>
      <c r="F428" s="229" t="s">
        <v>897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193</v>
      </c>
      <c r="AU428" s="19" t="s">
        <v>82</v>
      </c>
    </row>
    <row r="429" s="13" customFormat="1">
      <c r="A429" s="13"/>
      <c r="B429" s="233"/>
      <c r="C429" s="234"/>
      <c r="D429" s="235" t="s">
        <v>195</v>
      </c>
      <c r="E429" s="236" t="s">
        <v>19</v>
      </c>
      <c r="F429" s="237" t="s">
        <v>652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195</v>
      </c>
      <c r="AU429" s="243" t="s">
        <v>82</v>
      </c>
      <c r="AV429" s="13" t="s">
        <v>80</v>
      </c>
      <c r="AW429" s="13" t="s">
        <v>35</v>
      </c>
      <c r="AX429" s="13" t="s">
        <v>73</v>
      </c>
      <c r="AY429" s="243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871</v>
      </c>
      <c r="G430" s="245"/>
      <c r="H430" s="248">
        <v>5.2000000000000002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871</v>
      </c>
      <c r="G431" s="245"/>
      <c r="H431" s="248">
        <v>5.2000000000000002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875</v>
      </c>
      <c r="G432" s="245"/>
      <c r="H432" s="248">
        <v>34.299999999999997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5" customFormat="1">
      <c r="A433" s="15"/>
      <c r="B433" s="255"/>
      <c r="C433" s="256"/>
      <c r="D433" s="235" t="s">
        <v>195</v>
      </c>
      <c r="E433" s="257" t="s">
        <v>19</v>
      </c>
      <c r="F433" s="258" t="s">
        <v>226</v>
      </c>
      <c r="G433" s="256"/>
      <c r="H433" s="259">
        <v>44.700000000000003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195</v>
      </c>
      <c r="AU433" s="265" t="s">
        <v>82</v>
      </c>
      <c r="AV433" s="15" t="s">
        <v>135</v>
      </c>
      <c r="AW433" s="15" t="s">
        <v>35</v>
      </c>
      <c r="AX433" s="15" t="s">
        <v>80</v>
      </c>
      <c r="AY433" s="265" t="s">
        <v>185</v>
      </c>
    </row>
    <row r="434" s="2" customFormat="1" ht="37.8" customHeight="1">
      <c r="A434" s="40"/>
      <c r="B434" s="41"/>
      <c r="C434" s="215" t="s">
        <v>898</v>
      </c>
      <c r="D434" s="215" t="s">
        <v>187</v>
      </c>
      <c r="E434" s="216" t="s">
        <v>899</v>
      </c>
      <c r="F434" s="217" t="s">
        <v>900</v>
      </c>
      <c r="G434" s="218" t="s">
        <v>342</v>
      </c>
      <c r="H434" s="219">
        <v>4.1909999999999998</v>
      </c>
      <c r="I434" s="220"/>
      <c r="J434" s="221">
        <f>ROUND(I434*H434,2)</f>
        <v>0</v>
      </c>
      <c r="K434" s="217" t="s">
        <v>191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1.0551200000000001</v>
      </c>
      <c r="R434" s="224">
        <f>Q434*H434</f>
        <v>4.4220079200000004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82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901</v>
      </c>
    </row>
    <row r="435" s="2" customFormat="1">
      <c r="A435" s="40"/>
      <c r="B435" s="41"/>
      <c r="C435" s="42"/>
      <c r="D435" s="228" t="s">
        <v>193</v>
      </c>
      <c r="E435" s="42"/>
      <c r="F435" s="229" t="s">
        <v>902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193</v>
      </c>
      <c r="AU435" s="19" t="s">
        <v>82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903</v>
      </c>
      <c r="G436" s="245"/>
      <c r="H436" s="248">
        <v>4.1909999999999998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5" customFormat="1">
      <c r="A437" s="15"/>
      <c r="B437" s="255"/>
      <c r="C437" s="256"/>
      <c r="D437" s="235" t="s">
        <v>195</v>
      </c>
      <c r="E437" s="257" t="s">
        <v>19</v>
      </c>
      <c r="F437" s="258" t="s">
        <v>226</v>
      </c>
      <c r="G437" s="256"/>
      <c r="H437" s="259">
        <v>4.1909999999999998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195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185</v>
      </c>
    </row>
    <row r="438" s="2" customFormat="1" ht="24.15" customHeight="1">
      <c r="A438" s="40"/>
      <c r="B438" s="41"/>
      <c r="C438" s="215" t="s">
        <v>904</v>
      </c>
      <c r="D438" s="215" t="s">
        <v>187</v>
      </c>
      <c r="E438" s="216" t="s">
        <v>905</v>
      </c>
      <c r="F438" s="217" t="s">
        <v>906</v>
      </c>
      <c r="G438" s="218" t="s">
        <v>190</v>
      </c>
      <c r="H438" s="219">
        <v>3.0899999999999999</v>
      </c>
      <c r="I438" s="220"/>
      <c r="J438" s="221">
        <f>ROUND(I438*H438,2)</f>
        <v>0</v>
      </c>
      <c r="K438" s="217" t="s">
        <v>191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2.4533700000000001</v>
      </c>
      <c r="R438" s="224">
        <f>Q438*H438</f>
        <v>7.5809132999999997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82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907</v>
      </c>
    </row>
    <row r="439" s="2" customFormat="1">
      <c r="A439" s="40"/>
      <c r="B439" s="41"/>
      <c r="C439" s="42"/>
      <c r="D439" s="228" t="s">
        <v>193</v>
      </c>
      <c r="E439" s="42"/>
      <c r="F439" s="229" t="s">
        <v>908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193</v>
      </c>
      <c r="AU439" s="19" t="s">
        <v>82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909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910</v>
      </c>
      <c r="G441" s="245"/>
      <c r="H441" s="248">
        <v>0.23599999999999999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911</v>
      </c>
      <c r="G442" s="245"/>
      <c r="H442" s="248">
        <v>2.194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912</v>
      </c>
      <c r="G443" s="245"/>
      <c r="H443" s="248">
        <v>0.66000000000000003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5" customFormat="1">
      <c r="A444" s="15"/>
      <c r="B444" s="255"/>
      <c r="C444" s="256"/>
      <c r="D444" s="235" t="s">
        <v>195</v>
      </c>
      <c r="E444" s="257" t="s">
        <v>19</v>
      </c>
      <c r="F444" s="258" t="s">
        <v>226</v>
      </c>
      <c r="G444" s="256"/>
      <c r="H444" s="259">
        <v>3.0899999999999999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195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185</v>
      </c>
    </row>
    <row r="445" s="2" customFormat="1" ht="24.15" customHeight="1">
      <c r="A445" s="40"/>
      <c r="B445" s="41"/>
      <c r="C445" s="215" t="s">
        <v>913</v>
      </c>
      <c r="D445" s="215" t="s">
        <v>187</v>
      </c>
      <c r="E445" s="216" t="s">
        <v>914</v>
      </c>
      <c r="F445" s="217" t="s">
        <v>915</v>
      </c>
      <c r="G445" s="218" t="s">
        <v>190</v>
      </c>
      <c r="H445" s="219">
        <v>48.326000000000001</v>
      </c>
      <c r="I445" s="220"/>
      <c r="J445" s="221">
        <f>ROUND(I445*H445,2)</f>
        <v>0</v>
      </c>
      <c r="K445" s="217" t="s">
        <v>191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2.4533700000000001</v>
      </c>
      <c r="R445" s="224">
        <f>Q445*H445</f>
        <v>118.56155862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82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916</v>
      </c>
    </row>
    <row r="446" s="2" customFormat="1">
      <c r="A446" s="40"/>
      <c r="B446" s="41"/>
      <c r="C446" s="42"/>
      <c r="D446" s="228" t="s">
        <v>193</v>
      </c>
      <c r="E446" s="42"/>
      <c r="F446" s="229" t="s">
        <v>917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193</v>
      </c>
      <c r="AU446" s="19" t="s">
        <v>82</v>
      </c>
    </row>
    <row r="447" s="13" customFormat="1">
      <c r="A447" s="13"/>
      <c r="B447" s="233"/>
      <c r="C447" s="234"/>
      <c r="D447" s="235" t="s">
        <v>195</v>
      </c>
      <c r="E447" s="236" t="s">
        <v>19</v>
      </c>
      <c r="F447" s="237" t="s">
        <v>732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195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918</v>
      </c>
      <c r="G448" s="245"/>
      <c r="H448" s="248">
        <v>1.6879999999999999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919</v>
      </c>
      <c r="G449" s="245"/>
      <c r="H449" s="248">
        <v>24.364999999999998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920</v>
      </c>
      <c r="G450" s="245"/>
      <c r="H450" s="248">
        <v>10.968999999999999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921</v>
      </c>
      <c r="G451" s="245"/>
      <c r="H451" s="248">
        <v>8.125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922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923</v>
      </c>
      <c r="G453" s="245"/>
      <c r="H453" s="248">
        <v>0.113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924</v>
      </c>
      <c r="G454" s="245"/>
      <c r="H454" s="248">
        <v>0.17999999999999999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925</v>
      </c>
      <c r="G455" s="245"/>
      <c r="H455" s="248">
        <v>0.248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926</v>
      </c>
      <c r="G456" s="245"/>
      <c r="H456" s="248">
        <v>0.316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927</v>
      </c>
      <c r="G457" s="245"/>
      <c r="H457" s="248">
        <v>0.38400000000000001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928</v>
      </c>
      <c r="G458" s="245"/>
      <c r="H458" s="248">
        <v>1.9379999999999999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5" customFormat="1">
      <c r="A459" s="15"/>
      <c r="B459" s="255"/>
      <c r="C459" s="256"/>
      <c r="D459" s="235" t="s">
        <v>195</v>
      </c>
      <c r="E459" s="257" t="s">
        <v>19</v>
      </c>
      <c r="F459" s="258" t="s">
        <v>226</v>
      </c>
      <c r="G459" s="256"/>
      <c r="H459" s="259">
        <v>48.326000000000001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195</v>
      </c>
      <c r="AU459" s="265" t="s">
        <v>82</v>
      </c>
      <c r="AV459" s="15" t="s">
        <v>135</v>
      </c>
      <c r="AW459" s="15" t="s">
        <v>35</v>
      </c>
      <c r="AX459" s="15" t="s">
        <v>80</v>
      </c>
      <c r="AY459" s="265" t="s">
        <v>185</v>
      </c>
    </row>
    <row r="460" s="2" customFormat="1" ht="24.15" customHeight="1">
      <c r="A460" s="40"/>
      <c r="B460" s="41"/>
      <c r="C460" s="215" t="s">
        <v>929</v>
      </c>
      <c r="D460" s="215" t="s">
        <v>187</v>
      </c>
      <c r="E460" s="216" t="s">
        <v>930</v>
      </c>
      <c r="F460" s="217" t="s">
        <v>931</v>
      </c>
      <c r="G460" s="218" t="s">
        <v>342</v>
      </c>
      <c r="H460" s="219">
        <v>0.38600000000000001</v>
      </c>
      <c r="I460" s="220"/>
      <c r="J460" s="221">
        <f>ROUND(I460*H460,2)</f>
        <v>0</v>
      </c>
      <c r="K460" s="217" t="s">
        <v>191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1.0492699999999999</v>
      </c>
      <c r="R460" s="224">
        <f>Q460*H460</f>
        <v>0.40501821999999998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82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932</v>
      </c>
    </row>
    <row r="461" s="2" customFormat="1">
      <c r="A461" s="40"/>
      <c r="B461" s="41"/>
      <c r="C461" s="42"/>
      <c r="D461" s="228" t="s">
        <v>193</v>
      </c>
      <c r="E461" s="42"/>
      <c r="F461" s="229" t="s">
        <v>933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193</v>
      </c>
      <c r="AU461" s="19" t="s">
        <v>82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934</v>
      </c>
      <c r="G462" s="245"/>
      <c r="H462" s="248">
        <v>0.38600000000000001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5" customFormat="1">
      <c r="A463" s="15"/>
      <c r="B463" s="255"/>
      <c r="C463" s="256"/>
      <c r="D463" s="235" t="s">
        <v>195</v>
      </c>
      <c r="E463" s="257" t="s">
        <v>19</v>
      </c>
      <c r="F463" s="258" t="s">
        <v>226</v>
      </c>
      <c r="G463" s="256"/>
      <c r="H463" s="259">
        <v>0.38600000000000001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195</v>
      </c>
      <c r="AU463" s="265" t="s">
        <v>82</v>
      </c>
      <c r="AV463" s="15" t="s">
        <v>135</v>
      </c>
      <c r="AW463" s="15" t="s">
        <v>35</v>
      </c>
      <c r="AX463" s="15" t="s">
        <v>80</v>
      </c>
      <c r="AY463" s="265" t="s">
        <v>185</v>
      </c>
    </row>
    <row r="464" s="2" customFormat="1" ht="24.15" customHeight="1">
      <c r="A464" s="40"/>
      <c r="B464" s="41"/>
      <c r="C464" s="215" t="s">
        <v>935</v>
      </c>
      <c r="D464" s="215" t="s">
        <v>187</v>
      </c>
      <c r="E464" s="216" t="s">
        <v>936</v>
      </c>
      <c r="F464" s="217" t="s">
        <v>937</v>
      </c>
      <c r="G464" s="218" t="s">
        <v>240</v>
      </c>
      <c r="H464" s="219">
        <v>76.831999999999994</v>
      </c>
      <c r="I464" s="220"/>
      <c r="J464" s="221">
        <f>ROUND(I464*H464,2)</f>
        <v>0</v>
      </c>
      <c r="K464" s="217" t="s">
        <v>191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0.01282</v>
      </c>
      <c r="R464" s="224">
        <f>Q464*H464</f>
        <v>0.9849862399999999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82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938</v>
      </c>
    </row>
    <row r="465" s="2" customFormat="1">
      <c r="A465" s="40"/>
      <c r="B465" s="41"/>
      <c r="C465" s="42"/>
      <c r="D465" s="228" t="s">
        <v>193</v>
      </c>
      <c r="E465" s="42"/>
      <c r="F465" s="229" t="s">
        <v>939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193</v>
      </c>
      <c r="AU465" s="19" t="s">
        <v>82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732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940</v>
      </c>
      <c r="G467" s="245"/>
      <c r="H467" s="248">
        <v>66.640000000000001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909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941</v>
      </c>
      <c r="G469" s="245"/>
      <c r="H469" s="248">
        <v>3.6579999999999999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942</v>
      </c>
      <c r="G470" s="245"/>
      <c r="H470" s="248">
        <v>2.6400000000000001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943</v>
      </c>
      <c r="G471" s="245"/>
      <c r="H471" s="248">
        <v>3.8940000000000001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5" customFormat="1">
      <c r="A472" s="15"/>
      <c r="B472" s="255"/>
      <c r="C472" s="256"/>
      <c r="D472" s="235" t="s">
        <v>195</v>
      </c>
      <c r="E472" s="257" t="s">
        <v>19</v>
      </c>
      <c r="F472" s="258" t="s">
        <v>226</v>
      </c>
      <c r="G472" s="256"/>
      <c r="H472" s="259">
        <v>76.831999999999994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5" t="s">
        <v>195</v>
      </c>
      <c r="AU472" s="265" t="s">
        <v>82</v>
      </c>
      <c r="AV472" s="15" t="s">
        <v>135</v>
      </c>
      <c r="AW472" s="15" t="s">
        <v>35</v>
      </c>
      <c r="AX472" s="15" t="s">
        <v>80</v>
      </c>
      <c r="AY472" s="265" t="s">
        <v>185</v>
      </c>
    </row>
    <row r="473" s="2" customFormat="1" ht="24.15" customHeight="1">
      <c r="A473" s="40"/>
      <c r="B473" s="41"/>
      <c r="C473" s="215" t="s">
        <v>944</v>
      </c>
      <c r="D473" s="215" t="s">
        <v>187</v>
      </c>
      <c r="E473" s="216" t="s">
        <v>945</v>
      </c>
      <c r="F473" s="217" t="s">
        <v>946</v>
      </c>
      <c r="G473" s="218" t="s">
        <v>240</v>
      </c>
      <c r="H473" s="219">
        <v>76.831999999999994</v>
      </c>
      <c r="I473" s="220"/>
      <c r="J473" s="221">
        <f>ROUND(I473*H473,2)</f>
        <v>0</v>
      </c>
      <c r="K473" s="217" t="s">
        <v>191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187</v>
      </c>
      <c r="AU473" s="226" t="s">
        <v>82</v>
      </c>
      <c r="AY473" s="19" t="s">
        <v>185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947</v>
      </c>
    </row>
    <row r="474" s="2" customFormat="1">
      <c r="A474" s="40"/>
      <c r="B474" s="41"/>
      <c r="C474" s="42"/>
      <c r="D474" s="228" t="s">
        <v>193</v>
      </c>
      <c r="E474" s="42"/>
      <c r="F474" s="229" t="s">
        <v>948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193</v>
      </c>
      <c r="AU474" s="19" t="s">
        <v>82</v>
      </c>
    </row>
    <row r="475" s="13" customFormat="1">
      <c r="A475" s="13"/>
      <c r="B475" s="233"/>
      <c r="C475" s="234"/>
      <c r="D475" s="235" t="s">
        <v>195</v>
      </c>
      <c r="E475" s="236" t="s">
        <v>19</v>
      </c>
      <c r="F475" s="237" t="s">
        <v>732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195</v>
      </c>
      <c r="AU475" s="243" t="s">
        <v>82</v>
      </c>
      <c r="AV475" s="13" t="s">
        <v>80</v>
      </c>
      <c r="AW475" s="13" t="s">
        <v>35</v>
      </c>
      <c r="AX475" s="13" t="s">
        <v>73</v>
      </c>
      <c r="AY475" s="243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940</v>
      </c>
      <c r="G476" s="245"/>
      <c r="H476" s="248">
        <v>66.640000000000001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3" customFormat="1">
      <c r="A477" s="13"/>
      <c r="B477" s="233"/>
      <c r="C477" s="234"/>
      <c r="D477" s="235" t="s">
        <v>195</v>
      </c>
      <c r="E477" s="236" t="s">
        <v>19</v>
      </c>
      <c r="F477" s="237" t="s">
        <v>909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195</v>
      </c>
      <c r="AU477" s="243" t="s">
        <v>82</v>
      </c>
      <c r="AV477" s="13" t="s">
        <v>80</v>
      </c>
      <c r="AW477" s="13" t="s">
        <v>35</v>
      </c>
      <c r="AX477" s="13" t="s">
        <v>73</v>
      </c>
      <c r="AY477" s="243" t="s">
        <v>185</v>
      </c>
    </row>
    <row r="478" s="14" customFormat="1">
      <c r="A478" s="14"/>
      <c r="B478" s="244"/>
      <c r="C478" s="245"/>
      <c r="D478" s="235" t="s">
        <v>195</v>
      </c>
      <c r="E478" s="246" t="s">
        <v>19</v>
      </c>
      <c r="F478" s="247" t="s">
        <v>941</v>
      </c>
      <c r="G478" s="245"/>
      <c r="H478" s="248">
        <v>3.6579999999999999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195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942</v>
      </c>
      <c r="G479" s="245"/>
      <c r="H479" s="248">
        <v>2.6400000000000001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943</v>
      </c>
      <c r="G480" s="245"/>
      <c r="H480" s="248">
        <v>3.8940000000000001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5" customFormat="1">
      <c r="A481" s="15"/>
      <c r="B481" s="255"/>
      <c r="C481" s="256"/>
      <c r="D481" s="235" t="s">
        <v>195</v>
      </c>
      <c r="E481" s="257" t="s">
        <v>19</v>
      </c>
      <c r="F481" s="258" t="s">
        <v>226</v>
      </c>
      <c r="G481" s="256"/>
      <c r="H481" s="259">
        <v>76.831999999999994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5" t="s">
        <v>195</v>
      </c>
      <c r="AU481" s="265" t="s">
        <v>82</v>
      </c>
      <c r="AV481" s="15" t="s">
        <v>135</v>
      </c>
      <c r="AW481" s="15" t="s">
        <v>35</v>
      </c>
      <c r="AX481" s="15" t="s">
        <v>80</v>
      </c>
      <c r="AY481" s="265" t="s">
        <v>185</v>
      </c>
    </row>
    <row r="482" s="2" customFormat="1" ht="16.5" customHeight="1">
      <c r="A482" s="40"/>
      <c r="B482" s="41"/>
      <c r="C482" s="215" t="s">
        <v>949</v>
      </c>
      <c r="D482" s="215" t="s">
        <v>187</v>
      </c>
      <c r="E482" s="216" t="s">
        <v>950</v>
      </c>
      <c r="F482" s="217" t="s">
        <v>951</v>
      </c>
      <c r="G482" s="218" t="s">
        <v>240</v>
      </c>
      <c r="H482" s="219">
        <v>5.8170000000000002</v>
      </c>
      <c r="I482" s="220"/>
      <c r="J482" s="221">
        <f>ROUND(I482*H482,2)</f>
        <v>0</v>
      </c>
      <c r="K482" s="217" t="s">
        <v>191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0.0087399999999999995</v>
      </c>
      <c r="R482" s="224">
        <f>Q482*H482</f>
        <v>0.050840579999999996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187</v>
      </c>
      <c r="AU482" s="226" t="s">
        <v>82</v>
      </c>
      <c r="AY482" s="19" t="s">
        <v>185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952</v>
      </c>
    </row>
    <row r="483" s="2" customFormat="1">
      <c r="A483" s="40"/>
      <c r="B483" s="41"/>
      <c r="C483" s="42"/>
      <c r="D483" s="228" t="s">
        <v>193</v>
      </c>
      <c r="E483" s="42"/>
      <c r="F483" s="229" t="s">
        <v>953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193</v>
      </c>
      <c r="AU483" s="19" t="s">
        <v>82</v>
      </c>
    </row>
    <row r="484" s="13" customFormat="1">
      <c r="A484" s="13"/>
      <c r="B484" s="233"/>
      <c r="C484" s="234"/>
      <c r="D484" s="235" t="s">
        <v>195</v>
      </c>
      <c r="E484" s="236" t="s">
        <v>19</v>
      </c>
      <c r="F484" s="237" t="s">
        <v>909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195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954</v>
      </c>
      <c r="G485" s="245"/>
      <c r="H485" s="248">
        <v>1.24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955</v>
      </c>
      <c r="G486" s="245"/>
      <c r="H486" s="248">
        <v>1.3200000000000001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3" customFormat="1">
      <c r="A487" s="13"/>
      <c r="B487" s="233"/>
      <c r="C487" s="234"/>
      <c r="D487" s="235" t="s">
        <v>195</v>
      </c>
      <c r="E487" s="236" t="s">
        <v>19</v>
      </c>
      <c r="F487" s="237" t="s">
        <v>777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195</v>
      </c>
      <c r="AU487" s="243" t="s">
        <v>82</v>
      </c>
      <c r="AV487" s="13" t="s">
        <v>80</v>
      </c>
      <c r="AW487" s="13" t="s">
        <v>35</v>
      </c>
      <c r="AX487" s="13" t="s">
        <v>73</v>
      </c>
      <c r="AY487" s="243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956</v>
      </c>
      <c r="G488" s="245"/>
      <c r="H488" s="248">
        <v>0.050000000000000003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957</v>
      </c>
      <c r="G489" s="245"/>
      <c r="H489" s="248">
        <v>0.10000000000000001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4" customFormat="1">
      <c r="A490" s="14"/>
      <c r="B490" s="244"/>
      <c r="C490" s="245"/>
      <c r="D490" s="235" t="s">
        <v>195</v>
      </c>
      <c r="E490" s="246" t="s">
        <v>19</v>
      </c>
      <c r="F490" s="247" t="s">
        <v>958</v>
      </c>
      <c r="G490" s="245"/>
      <c r="H490" s="248">
        <v>0.14999999999999999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195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959</v>
      </c>
      <c r="G491" s="245"/>
      <c r="H491" s="248">
        <v>0.20000000000000001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4" customFormat="1">
      <c r="A492" s="14"/>
      <c r="B492" s="244"/>
      <c r="C492" s="245"/>
      <c r="D492" s="235" t="s">
        <v>195</v>
      </c>
      <c r="E492" s="246" t="s">
        <v>19</v>
      </c>
      <c r="F492" s="247" t="s">
        <v>960</v>
      </c>
      <c r="G492" s="245"/>
      <c r="H492" s="248">
        <v>0.25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195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961</v>
      </c>
      <c r="G493" s="245"/>
      <c r="H493" s="248">
        <v>1.2869999999999999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962</v>
      </c>
      <c r="G494" s="245"/>
      <c r="H494" s="248">
        <v>1.22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5" customFormat="1">
      <c r="A495" s="15"/>
      <c r="B495" s="255"/>
      <c r="C495" s="256"/>
      <c r="D495" s="235" t="s">
        <v>195</v>
      </c>
      <c r="E495" s="257" t="s">
        <v>19</v>
      </c>
      <c r="F495" s="258" t="s">
        <v>226</v>
      </c>
      <c r="G495" s="256"/>
      <c r="H495" s="259">
        <v>5.8170000000000002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5" t="s">
        <v>195</v>
      </c>
      <c r="AU495" s="265" t="s">
        <v>82</v>
      </c>
      <c r="AV495" s="15" t="s">
        <v>135</v>
      </c>
      <c r="AW495" s="15" t="s">
        <v>35</v>
      </c>
      <c r="AX495" s="15" t="s">
        <v>80</v>
      </c>
      <c r="AY495" s="265" t="s">
        <v>185</v>
      </c>
    </row>
    <row r="496" s="2" customFormat="1" ht="16.5" customHeight="1">
      <c r="A496" s="40"/>
      <c r="B496" s="41"/>
      <c r="C496" s="215" t="s">
        <v>963</v>
      </c>
      <c r="D496" s="215" t="s">
        <v>187</v>
      </c>
      <c r="E496" s="216" t="s">
        <v>964</v>
      </c>
      <c r="F496" s="217" t="s">
        <v>965</v>
      </c>
      <c r="G496" s="218" t="s">
        <v>240</v>
      </c>
      <c r="H496" s="219">
        <v>5.8170000000000002</v>
      </c>
      <c r="I496" s="220"/>
      <c r="J496" s="221">
        <f>ROUND(I496*H496,2)</f>
        <v>0</v>
      </c>
      <c r="K496" s="217" t="s">
        <v>191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187</v>
      </c>
      <c r="AU496" s="226" t="s">
        <v>82</v>
      </c>
      <c r="AY496" s="19" t="s">
        <v>185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966</v>
      </c>
    </row>
    <row r="497" s="2" customFormat="1">
      <c r="A497" s="40"/>
      <c r="B497" s="41"/>
      <c r="C497" s="42"/>
      <c r="D497" s="228" t="s">
        <v>193</v>
      </c>
      <c r="E497" s="42"/>
      <c r="F497" s="229" t="s">
        <v>967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193</v>
      </c>
      <c r="AU497" s="19" t="s">
        <v>82</v>
      </c>
    </row>
    <row r="498" s="13" customFormat="1">
      <c r="A498" s="13"/>
      <c r="B498" s="233"/>
      <c r="C498" s="234"/>
      <c r="D498" s="235" t="s">
        <v>195</v>
      </c>
      <c r="E498" s="236" t="s">
        <v>19</v>
      </c>
      <c r="F498" s="237" t="s">
        <v>909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195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954</v>
      </c>
      <c r="G499" s="245"/>
      <c r="H499" s="248">
        <v>1.24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955</v>
      </c>
      <c r="G500" s="245"/>
      <c r="H500" s="248">
        <v>1.3200000000000001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3" customFormat="1">
      <c r="A501" s="13"/>
      <c r="B501" s="233"/>
      <c r="C501" s="234"/>
      <c r="D501" s="235" t="s">
        <v>195</v>
      </c>
      <c r="E501" s="236" t="s">
        <v>19</v>
      </c>
      <c r="F501" s="237" t="s">
        <v>777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195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956</v>
      </c>
      <c r="G502" s="245"/>
      <c r="H502" s="248">
        <v>0.050000000000000003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957</v>
      </c>
      <c r="G503" s="245"/>
      <c r="H503" s="248">
        <v>0.10000000000000001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958</v>
      </c>
      <c r="G504" s="245"/>
      <c r="H504" s="248">
        <v>0.14999999999999999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959</v>
      </c>
      <c r="G505" s="245"/>
      <c r="H505" s="248">
        <v>0.20000000000000001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960</v>
      </c>
      <c r="G506" s="245"/>
      <c r="H506" s="248">
        <v>0.25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961</v>
      </c>
      <c r="G507" s="245"/>
      <c r="H507" s="248">
        <v>1.2869999999999999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962</v>
      </c>
      <c r="G508" s="245"/>
      <c r="H508" s="248">
        <v>1.22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5" customFormat="1">
      <c r="A509" s="15"/>
      <c r="B509" s="255"/>
      <c r="C509" s="256"/>
      <c r="D509" s="235" t="s">
        <v>195</v>
      </c>
      <c r="E509" s="257" t="s">
        <v>19</v>
      </c>
      <c r="F509" s="258" t="s">
        <v>226</v>
      </c>
      <c r="G509" s="256"/>
      <c r="H509" s="259">
        <v>5.8170000000000002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5" t="s">
        <v>195</v>
      </c>
      <c r="AU509" s="265" t="s">
        <v>82</v>
      </c>
      <c r="AV509" s="15" t="s">
        <v>135</v>
      </c>
      <c r="AW509" s="15" t="s">
        <v>35</v>
      </c>
      <c r="AX509" s="15" t="s">
        <v>80</v>
      </c>
      <c r="AY509" s="265" t="s">
        <v>185</v>
      </c>
    </row>
    <row r="510" s="2" customFormat="1" ht="21.75" customHeight="1">
      <c r="A510" s="40"/>
      <c r="B510" s="41"/>
      <c r="C510" s="215" t="s">
        <v>968</v>
      </c>
      <c r="D510" s="215" t="s">
        <v>187</v>
      </c>
      <c r="E510" s="216" t="s">
        <v>969</v>
      </c>
      <c r="F510" s="217" t="s">
        <v>970</v>
      </c>
      <c r="G510" s="218" t="s">
        <v>240</v>
      </c>
      <c r="H510" s="219">
        <v>5.5819999999999999</v>
      </c>
      <c r="I510" s="220"/>
      <c r="J510" s="221">
        <f>ROUND(I510*H510,2)</f>
        <v>0</v>
      </c>
      <c r="K510" s="217" t="s">
        <v>191</v>
      </c>
      <c r="L510" s="46"/>
      <c r="M510" s="222" t="s">
        <v>19</v>
      </c>
      <c r="N510" s="223" t="s">
        <v>44</v>
      </c>
      <c r="O510" s="86"/>
      <c r="P510" s="224">
        <f>O510*H510</f>
        <v>0</v>
      </c>
      <c r="Q510" s="224">
        <v>0.0065799999999999999</v>
      </c>
      <c r="R510" s="224">
        <f>Q510*H510</f>
        <v>0.036729560000000001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135</v>
      </c>
      <c r="AT510" s="226" t="s">
        <v>187</v>
      </c>
      <c r="AU510" s="226" t="s">
        <v>82</v>
      </c>
      <c r="AY510" s="19" t="s">
        <v>185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80</v>
      </c>
      <c r="BK510" s="227">
        <f>ROUND(I510*H510,2)</f>
        <v>0</v>
      </c>
      <c r="BL510" s="19" t="s">
        <v>135</v>
      </c>
      <c r="BM510" s="226" t="s">
        <v>971</v>
      </c>
    </row>
    <row r="511" s="2" customFormat="1">
      <c r="A511" s="40"/>
      <c r="B511" s="41"/>
      <c r="C511" s="42"/>
      <c r="D511" s="228" t="s">
        <v>193</v>
      </c>
      <c r="E511" s="42"/>
      <c r="F511" s="229" t="s">
        <v>972</v>
      </c>
      <c r="G511" s="42"/>
      <c r="H511" s="42"/>
      <c r="I511" s="230"/>
      <c r="J511" s="42"/>
      <c r="K511" s="42"/>
      <c r="L511" s="46"/>
      <c r="M511" s="231"/>
      <c r="N511" s="232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193</v>
      </c>
      <c r="AU511" s="19" t="s">
        <v>82</v>
      </c>
    </row>
    <row r="512" s="13" customFormat="1">
      <c r="A512" s="13"/>
      <c r="B512" s="233"/>
      <c r="C512" s="234"/>
      <c r="D512" s="235" t="s">
        <v>195</v>
      </c>
      <c r="E512" s="236" t="s">
        <v>19</v>
      </c>
      <c r="F512" s="237" t="s">
        <v>909</v>
      </c>
      <c r="G512" s="234"/>
      <c r="H512" s="236" t="s">
        <v>19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195</v>
      </c>
      <c r="AU512" s="243" t="s">
        <v>82</v>
      </c>
      <c r="AV512" s="13" t="s">
        <v>80</v>
      </c>
      <c r="AW512" s="13" t="s">
        <v>35</v>
      </c>
      <c r="AX512" s="13" t="s">
        <v>73</v>
      </c>
      <c r="AY512" s="243" t="s">
        <v>185</v>
      </c>
    </row>
    <row r="513" s="14" customFormat="1">
      <c r="A513" s="14"/>
      <c r="B513" s="244"/>
      <c r="C513" s="245"/>
      <c r="D513" s="235" t="s">
        <v>195</v>
      </c>
      <c r="E513" s="246" t="s">
        <v>19</v>
      </c>
      <c r="F513" s="247" t="s">
        <v>973</v>
      </c>
      <c r="G513" s="245"/>
      <c r="H513" s="248">
        <v>2.181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195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973</v>
      </c>
      <c r="G514" s="245"/>
      <c r="H514" s="248">
        <v>2.181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3" customFormat="1">
      <c r="A515" s="13"/>
      <c r="B515" s="233"/>
      <c r="C515" s="234"/>
      <c r="D515" s="235" t="s">
        <v>195</v>
      </c>
      <c r="E515" s="236" t="s">
        <v>19</v>
      </c>
      <c r="F515" s="237" t="s">
        <v>777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195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974</v>
      </c>
      <c r="G516" s="245"/>
      <c r="H516" s="248">
        <v>1.22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5" customFormat="1">
      <c r="A517" s="15"/>
      <c r="B517" s="255"/>
      <c r="C517" s="256"/>
      <c r="D517" s="235" t="s">
        <v>195</v>
      </c>
      <c r="E517" s="257" t="s">
        <v>19</v>
      </c>
      <c r="F517" s="258" t="s">
        <v>226</v>
      </c>
      <c r="G517" s="256"/>
      <c r="H517" s="259">
        <v>5.5819999999999999</v>
      </c>
      <c r="I517" s="260"/>
      <c r="J517" s="256"/>
      <c r="K517" s="256"/>
      <c r="L517" s="261"/>
      <c r="M517" s="262"/>
      <c r="N517" s="263"/>
      <c r="O517" s="263"/>
      <c r="P517" s="263"/>
      <c r="Q517" s="263"/>
      <c r="R517" s="263"/>
      <c r="S517" s="263"/>
      <c r="T517" s="26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5" t="s">
        <v>195</v>
      </c>
      <c r="AU517" s="265" t="s">
        <v>82</v>
      </c>
      <c r="AV517" s="15" t="s">
        <v>135</v>
      </c>
      <c r="AW517" s="15" t="s">
        <v>35</v>
      </c>
      <c r="AX517" s="15" t="s">
        <v>80</v>
      </c>
      <c r="AY517" s="265" t="s">
        <v>185</v>
      </c>
    </row>
    <row r="518" s="2" customFormat="1" ht="21.75" customHeight="1">
      <c r="A518" s="40"/>
      <c r="B518" s="41"/>
      <c r="C518" s="215" t="s">
        <v>975</v>
      </c>
      <c r="D518" s="215" t="s">
        <v>187</v>
      </c>
      <c r="E518" s="216" t="s">
        <v>976</v>
      </c>
      <c r="F518" s="217" t="s">
        <v>977</v>
      </c>
      <c r="G518" s="218" t="s">
        <v>240</v>
      </c>
      <c r="H518" s="219">
        <v>5.5819999999999999</v>
      </c>
      <c r="I518" s="220"/>
      <c r="J518" s="221">
        <f>ROUND(I518*H518,2)</f>
        <v>0</v>
      </c>
      <c r="K518" s="217" t="s">
        <v>191</v>
      </c>
      <c r="L518" s="46"/>
      <c r="M518" s="222" t="s">
        <v>19</v>
      </c>
      <c r="N518" s="223" t="s">
        <v>44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135</v>
      </c>
      <c r="AT518" s="226" t="s">
        <v>187</v>
      </c>
      <c r="AU518" s="226" t="s">
        <v>82</v>
      </c>
      <c r="AY518" s="19" t="s">
        <v>185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80</v>
      </c>
      <c r="BK518" s="227">
        <f>ROUND(I518*H518,2)</f>
        <v>0</v>
      </c>
      <c r="BL518" s="19" t="s">
        <v>135</v>
      </c>
      <c r="BM518" s="226" t="s">
        <v>978</v>
      </c>
    </row>
    <row r="519" s="2" customFormat="1">
      <c r="A519" s="40"/>
      <c r="B519" s="41"/>
      <c r="C519" s="42"/>
      <c r="D519" s="228" t="s">
        <v>193</v>
      </c>
      <c r="E519" s="42"/>
      <c r="F519" s="229" t="s">
        <v>979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193</v>
      </c>
      <c r="AU519" s="19" t="s">
        <v>82</v>
      </c>
    </row>
    <row r="520" s="13" customFormat="1">
      <c r="A520" s="13"/>
      <c r="B520" s="233"/>
      <c r="C520" s="234"/>
      <c r="D520" s="235" t="s">
        <v>195</v>
      </c>
      <c r="E520" s="236" t="s">
        <v>19</v>
      </c>
      <c r="F520" s="237" t="s">
        <v>909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195</v>
      </c>
      <c r="AU520" s="243" t="s">
        <v>82</v>
      </c>
      <c r="AV520" s="13" t="s">
        <v>80</v>
      </c>
      <c r="AW520" s="13" t="s">
        <v>35</v>
      </c>
      <c r="AX520" s="13" t="s">
        <v>73</v>
      </c>
      <c r="AY520" s="243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973</v>
      </c>
      <c r="G521" s="245"/>
      <c r="H521" s="248">
        <v>2.181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973</v>
      </c>
      <c r="G522" s="245"/>
      <c r="H522" s="248">
        <v>2.181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3" customFormat="1">
      <c r="A523" s="13"/>
      <c r="B523" s="233"/>
      <c r="C523" s="234"/>
      <c r="D523" s="235" t="s">
        <v>195</v>
      </c>
      <c r="E523" s="236" t="s">
        <v>19</v>
      </c>
      <c r="F523" s="237" t="s">
        <v>777</v>
      </c>
      <c r="G523" s="234"/>
      <c r="H523" s="236" t="s">
        <v>19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195</v>
      </c>
      <c r="AU523" s="243" t="s">
        <v>82</v>
      </c>
      <c r="AV523" s="13" t="s">
        <v>80</v>
      </c>
      <c r="AW523" s="13" t="s">
        <v>35</v>
      </c>
      <c r="AX523" s="13" t="s">
        <v>73</v>
      </c>
      <c r="AY523" s="243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974</v>
      </c>
      <c r="G524" s="245"/>
      <c r="H524" s="248">
        <v>1.22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5" customFormat="1">
      <c r="A525" s="15"/>
      <c r="B525" s="255"/>
      <c r="C525" s="256"/>
      <c r="D525" s="235" t="s">
        <v>195</v>
      </c>
      <c r="E525" s="257" t="s">
        <v>19</v>
      </c>
      <c r="F525" s="258" t="s">
        <v>226</v>
      </c>
      <c r="G525" s="256"/>
      <c r="H525" s="259">
        <v>5.5819999999999999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5" t="s">
        <v>195</v>
      </c>
      <c r="AU525" s="265" t="s">
        <v>82</v>
      </c>
      <c r="AV525" s="15" t="s">
        <v>135</v>
      </c>
      <c r="AW525" s="15" t="s">
        <v>35</v>
      </c>
      <c r="AX525" s="15" t="s">
        <v>80</v>
      </c>
      <c r="AY525" s="265" t="s">
        <v>185</v>
      </c>
    </row>
    <row r="526" s="12" customFormat="1" ht="22.8" customHeight="1">
      <c r="A526" s="12"/>
      <c r="B526" s="199"/>
      <c r="C526" s="200"/>
      <c r="D526" s="201" t="s">
        <v>72</v>
      </c>
      <c r="E526" s="213" t="s">
        <v>236</v>
      </c>
      <c r="F526" s="213" t="s">
        <v>237</v>
      </c>
      <c r="G526" s="200"/>
      <c r="H526" s="200"/>
      <c r="I526" s="203"/>
      <c r="J526" s="214">
        <f>BK526</f>
        <v>0</v>
      </c>
      <c r="K526" s="200"/>
      <c r="L526" s="205"/>
      <c r="M526" s="206"/>
      <c r="N526" s="207"/>
      <c r="O526" s="207"/>
      <c r="P526" s="208">
        <f>SUM(P527:P585)</f>
        <v>0</v>
      </c>
      <c r="Q526" s="207"/>
      <c r="R526" s="208">
        <f>SUM(R527:R585)</f>
        <v>0.11060100000000001</v>
      </c>
      <c r="S526" s="207"/>
      <c r="T526" s="209">
        <f>SUM(T527:T585)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10" t="s">
        <v>80</v>
      </c>
      <c r="AT526" s="211" t="s">
        <v>72</v>
      </c>
      <c r="AU526" s="211" t="s">
        <v>80</v>
      </c>
      <c r="AY526" s="210" t="s">
        <v>185</v>
      </c>
      <c r="BK526" s="212">
        <f>SUM(BK527:BK585)</f>
        <v>0</v>
      </c>
    </row>
    <row r="527" s="2" customFormat="1" ht="24.15" customHeight="1">
      <c r="A527" s="40"/>
      <c r="B527" s="41"/>
      <c r="C527" s="215" t="s">
        <v>980</v>
      </c>
      <c r="D527" s="215" t="s">
        <v>187</v>
      </c>
      <c r="E527" s="216" t="s">
        <v>238</v>
      </c>
      <c r="F527" s="217" t="s">
        <v>239</v>
      </c>
      <c r="G527" s="218" t="s">
        <v>240</v>
      </c>
      <c r="H527" s="219">
        <v>869.39999999999998</v>
      </c>
      <c r="I527" s="220"/>
      <c r="J527" s="221">
        <f>ROUND(I527*H527,2)</f>
        <v>0</v>
      </c>
      <c r="K527" s="217" t="s">
        <v>191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82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981</v>
      </c>
    </row>
    <row r="528" s="2" customFormat="1">
      <c r="A528" s="40"/>
      <c r="B528" s="41"/>
      <c r="C528" s="42"/>
      <c r="D528" s="228" t="s">
        <v>193</v>
      </c>
      <c r="E528" s="42"/>
      <c r="F528" s="229" t="s">
        <v>242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193</v>
      </c>
      <c r="AU528" s="19" t="s">
        <v>82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982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4" customFormat="1">
      <c r="A530" s="14"/>
      <c r="B530" s="244"/>
      <c r="C530" s="245"/>
      <c r="D530" s="235" t="s">
        <v>195</v>
      </c>
      <c r="E530" s="246" t="s">
        <v>19</v>
      </c>
      <c r="F530" s="247" t="s">
        <v>983</v>
      </c>
      <c r="G530" s="245"/>
      <c r="H530" s="248">
        <v>869.39999999999998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195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185</v>
      </c>
    </row>
    <row r="531" s="15" customFormat="1">
      <c r="A531" s="15"/>
      <c r="B531" s="255"/>
      <c r="C531" s="256"/>
      <c r="D531" s="235" t="s">
        <v>195</v>
      </c>
      <c r="E531" s="257" t="s">
        <v>19</v>
      </c>
      <c r="F531" s="258" t="s">
        <v>226</v>
      </c>
      <c r="G531" s="256"/>
      <c r="H531" s="259">
        <v>869.39999999999998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5" t="s">
        <v>195</v>
      </c>
      <c r="AU531" s="265" t="s">
        <v>82</v>
      </c>
      <c r="AV531" s="15" t="s">
        <v>135</v>
      </c>
      <c r="AW531" s="15" t="s">
        <v>35</v>
      </c>
      <c r="AX531" s="15" t="s">
        <v>80</v>
      </c>
      <c r="AY531" s="265" t="s">
        <v>185</v>
      </c>
    </row>
    <row r="532" s="2" customFormat="1" ht="24.15" customHeight="1">
      <c r="A532" s="40"/>
      <c r="B532" s="41"/>
      <c r="C532" s="215" t="s">
        <v>984</v>
      </c>
      <c r="D532" s="215" t="s">
        <v>187</v>
      </c>
      <c r="E532" s="216" t="s">
        <v>245</v>
      </c>
      <c r="F532" s="217" t="s">
        <v>246</v>
      </c>
      <c r="G532" s="218" t="s">
        <v>240</v>
      </c>
      <c r="H532" s="219">
        <v>104328</v>
      </c>
      <c r="I532" s="220"/>
      <c r="J532" s="221">
        <f>ROUND(I532*H532,2)</f>
        <v>0</v>
      </c>
      <c r="K532" s="217" t="s">
        <v>191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985</v>
      </c>
    </row>
    <row r="533" s="2" customFormat="1">
      <c r="A533" s="40"/>
      <c r="B533" s="41"/>
      <c r="C533" s="42"/>
      <c r="D533" s="228" t="s">
        <v>193</v>
      </c>
      <c r="E533" s="42"/>
      <c r="F533" s="229" t="s">
        <v>248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193</v>
      </c>
      <c r="AU533" s="19" t="s">
        <v>82</v>
      </c>
    </row>
    <row r="534" s="14" customFormat="1">
      <c r="A534" s="14"/>
      <c r="B534" s="244"/>
      <c r="C534" s="245"/>
      <c r="D534" s="235" t="s">
        <v>195</v>
      </c>
      <c r="E534" s="246" t="s">
        <v>19</v>
      </c>
      <c r="F534" s="247" t="s">
        <v>986</v>
      </c>
      <c r="G534" s="245"/>
      <c r="H534" s="248">
        <v>104328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195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185</v>
      </c>
    </row>
    <row r="535" s="15" customFormat="1">
      <c r="A535" s="15"/>
      <c r="B535" s="255"/>
      <c r="C535" s="256"/>
      <c r="D535" s="235" t="s">
        <v>195</v>
      </c>
      <c r="E535" s="257" t="s">
        <v>19</v>
      </c>
      <c r="F535" s="258" t="s">
        <v>226</v>
      </c>
      <c r="G535" s="256"/>
      <c r="H535" s="259">
        <v>104328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5" t="s">
        <v>195</v>
      </c>
      <c r="AU535" s="265" t="s">
        <v>82</v>
      </c>
      <c r="AV535" s="15" t="s">
        <v>135</v>
      </c>
      <c r="AW535" s="15" t="s">
        <v>35</v>
      </c>
      <c r="AX535" s="15" t="s">
        <v>80</v>
      </c>
      <c r="AY535" s="265" t="s">
        <v>185</v>
      </c>
    </row>
    <row r="536" s="2" customFormat="1" ht="24.15" customHeight="1">
      <c r="A536" s="40"/>
      <c r="B536" s="41"/>
      <c r="C536" s="215" t="s">
        <v>987</v>
      </c>
      <c r="D536" s="215" t="s">
        <v>187</v>
      </c>
      <c r="E536" s="216" t="s">
        <v>251</v>
      </c>
      <c r="F536" s="217" t="s">
        <v>252</v>
      </c>
      <c r="G536" s="218" t="s">
        <v>240</v>
      </c>
      <c r="H536" s="219">
        <v>869.39999999999998</v>
      </c>
      <c r="I536" s="220"/>
      <c r="J536" s="221">
        <f>ROUND(I536*H536,2)</f>
        <v>0</v>
      </c>
      <c r="K536" s="217" t="s">
        <v>191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135</v>
      </c>
      <c r="AT536" s="226" t="s">
        <v>187</v>
      </c>
      <c r="AU536" s="226" t="s">
        <v>82</v>
      </c>
      <c r="AY536" s="19" t="s">
        <v>185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135</v>
      </c>
      <c r="BM536" s="226" t="s">
        <v>988</v>
      </c>
    </row>
    <row r="537" s="2" customFormat="1">
      <c r="A537" s="40"/>
      <c r="B537" s="41"/>
      <c r="C537" s="42"/>
      <c r="D537" s="228" t="s">
        <v>193</v>
      </c>
      <c r="E537" s="42"/>
      <c r="F537" s="229" t="s">
        <v>254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193</v>
      </c>
      <c r="AU537" s="19" t="s">
        <v>82</v>
      </c>
    </row>
    <row r="538" s="13" customFormat="1">
      <c r="A538" s="13"/>
      <c r="B538" s="233"/>
      <c r="C538" s="234"/>
      <c r="D538" s="235" t="s">
        <v>195</v>
      </c>
      <c r="E538" s="236" t="s">
        <v>19</v>
      </c>
      <c r="F538" s="237" t="s">
        <v>982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195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983</v>
      </c>
      <c r="G539" s="245"/>
      <c r="H539" s="248">
        <v>869.39999999999998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5" customFormat="1">
      <c r="A540" s="15"/>
      <c r="B540" s="255"/>
      <c r="C540" s="256"/>
      <c r="D540" s="235" t="s">
        <v>195</v>
      </c>
      <c r="E540" s="257" t="s">
        <v>19</v>
      </c>
      <c r="F540" s="258" t="s">
        <v>226</v>
      </c>
      <c r="G540" s="256"/>
      <c r="H540" s="259">
        <v>869.39999999999998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195</v>
      </c>
      <c r="AU540" s="265" t="s">
        <v>82</v>
      </c>
      <c r="AV540" s="15" t="s">
        <v>135</v>
      </c>
      <c r="AW540" s="15" t="s">
        <v>35</v>
      </c>
      <c r="AX540" s="15" t="s">
        <v>80</v>
      </c>
      <c r="AY540" s="265" t="s">
        <v>185</v>
      </c>
    </row>
    <row r="541" s="2" customFormat="1" ht="24.15" customHeight="1">
      <c r="A541" s="40"/>
      <c r="B541" s="41"/>
      <c r="C541" s="215" t="s">
        <v>989</v>
      </c>
      <c r="D541" s="215" t="s">
        <v>187</v>
      </c>
      <c r="E541" s="216" t="s">
        <v>990</v>
      </c>
      <c r="F541" s="217" t="s">
        <v>991</v>
      </c>
      <c r="G541" s="218" t="s">
        <v>190</v>
      </c>
      <c r="H541" s="219">
        <v>18.285</v>
      </c>
      <c r="I541" s="220"/>
      <c r="J541" s="221">
        <f>ROUND(I541*H541,2)</f>
        <v>0</v>
      </c>
      <c r="K541" s="217" t="s">
        <v>191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135</v>
      </c>
      <c r="AT541" s="226" t="s">
        <v>187</v>
      </c>
      <c r="AU541" s="226" t="s">
        <v>82</v>
      </c>
      <c r="AY541" s="19" t="s">
        <v>185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135</v>
      </c>
      <c r="BM541" s="226" t="s">
        <v>992</v>
      </c>
    </row>
    <row r="542" s="2" customFormat="1">
      <c r="A542" s="40"/>
      <c r="B542" s="41"/>
      <c r="C542" s="42"/>
      <c r="D542" s="228" t="s">
        <v>193</v>
      </c>
      <c r="E542" s="42"/>
      <c r="F542" s="229" t="s">
        <v>993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193</v>
      </c>
      <c r="AU542" s="19" t="s">
        <v>82</v>
      </c>
    </row>
    <row r="543" s="13" customFormat="1">
      <c r="A543" s="13"/>
      <c r="B543" s="233"/>
      <c r="C543" s="234"/>
      <c r="D543" s="235" t="s">
        <v>195</v>
      </c>
      <c r="E543" s="236" t="s">
        <v>19</v>
      </c>
      <c r="F543" s="237" t="s">
        <v>652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195</v>
      </c>
      <c r="AU543" s="243" t="s">
        <v>82</v>
      </c>
      <c r="AV543" s="13" t="s">
        <v>80</v>
      </c>
      <c r="AW543" s="13" t="s">
        <v>35</v>
      </c>
      <c r="AX543" s="13" t="s">
        <v>73</v>
      </c>
      <c r="AY543" s="243" t="s">
        <v>185</v>
      </c>
    </row>
    <row r="544" s="13" customFormat="1">
      <c r="A544" s="13"/>
      <c r="B544" s="233"/>
      <c r="C544" s="234"/>
      <c r="D544" s="235" t="s">
        <v>195</v>
      </c>
      <c r="E544" s="236" t="s">
        <v>19</v>
      </c>
      <c r="F544" s="237" t="s">
        <v>994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195</v>
      </c>
      <c r="AU544" s="243" t="s">
        <v>82</v>
      </c>
      <c r="AV544" s="13" t="s">
        <v>80</v>
      </c>
      <c r="AW544" s="13" t="s">
        <v>35</v>
      </c>
      <c r="AX544" s="13" t="s">
        <v>73</v>
      </c>
      <c r="AY544" s="243" t="s">
        <v>185</v>
      </c>
    </row>
    <row r="545" s="14" customFormat="1">
      <c r="A545" s="14"/>
      <c r="B545" s="244"/>
      <c r="C545" s="245"/>
      <c r="D545" s="235" t="s">
        <v>195</v>
      </c>
      <c r="E545" s="246" t="s">
        <v>19</v>
      </c>
      <c r="F545" s="247" t="s">
        <v>995</v>
      </c>
      <c r="G545" s="245"/>
      <c r="H545" s="248">
        <v>18.285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195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185</v>
      </c>
    </row>
    <row r="546" s="15" customFormat="1">
      <c r="A546" s="15"/>
      <c r="B546" s="255"/>
      <c r="C546" s="256"/>
      <c r="D546" s="235" t="s">
        <v>195</v>
      </c>
      <c r="E546" s="257" t="s">
        <v>19</v>
      </c>
      <c r="F546" s="258" t="s">
        <v>226</v>
      </c>
      <c r="G546" s="256"/>
      <c r="H546" s="259">
        <v>18.285</v>
      </c>
      <c r="I546" s="260"/>
      <c r="J546" s="256"/>
      <c r="K546" s="256"/>
      <c r="L546" s="261"/>
      <c r="M546" s="262"/>
      <c r="N546" s="263"/>
      <c r="O546" s="263"/>
      <c r="P546" s="263"/>
      <c r="Q546" s="263"/>
      <c r="R546" s="263"/>
      <c r="S546" s="263"/>
      <c r="T546" s="26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5" t="s">
        <v>195</v>
      </c>
      <c r="AU546" s="265" t="s">
        <v>82</v>
      </c>
      <c r="AV546" s="15" t="s">
        <v>135</v>
      </c>
      <c r="AW546" s="15" t="s">
        <v>35</v>
      </c>
      <c r="AX546" s="15" t="s">
        <v>80</v>
      </c>
      <c r="AY546" s="265" t="s">
        <v>185</v>
      </c>
    </row>
    <row r="547" s="2" customFormat="1" ht="24.15" customHeight="1">
      <c r="A547" s="40"/>
      <c r="B547" s="41"/>
      <c r="C547" s="215" t="s">
        <v>996</v>
      </c>
      <c r="D547" s="215" t="s">
        <v>187</v>
      </c>
      <c r="E547" s="216" t="s">
        <v>997</v>
      </c>
      <c r="F547" s="217" t="s">
        <v>998</v>
      </c>
      <c r="G547" s="218" t="s">
        <v>190</v>
      </c>
      <c r="H547" s="219">
        <v>822.82500000000005</v>
      </c>
      <c r="I547" s="220"/>
      <c r="J547" s="221">
        <f>ROUND(I547*H547,2)</f>
        <v>0</v>
      </c>
      <c r="K547" s="217" t="s">
        <v>191</v>
      </c>
      <c r="L547" s="46"/>
      <c r="M547" s="222" t="s">
        <v>19</v>
      </c>
      <c r="N547" s="223" t="s">
        <v>44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135</v>
      </c>
      <c r="AT547" s="226" t="s">
        <v>187</v>
      </c>
      <c r="AU547" s="226" t="s">
        <v>82</v>
      </c>
      <c r="AY547" s="19" t="s">
        <v>185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135</v>
      </c>
      <c r="BM547" s="226" t="s">
        <v>999</v>
      </c>
    </row>
    <row r="548" s="2" customFormat="1">
      <c r="A548" s="40"/>
      <c r="B548" s="41"/>
      <c r="C548" s="42"/>
      <c r="D548" s="228" t="s">
        <v>193</v>
      </c>
      <c r="E548" s="42"/>
      <c r="F548" s="229" t="s">
        <v>1000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193</v>
      </c>
      <c r="AU548" s="19" t="s">
        <v>82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652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3" customFormat="1">
      <c r="A550" s="13"/>
      <c r="B550" s="233"/>
      <c r="C550" s="234"/>
      <c r="D550" s="235" t="s">
        <v>195</v>
      </c>
      <c r="E550" s="236" t="s">
        <v>19</v>
      </c>
      <c r="F550" s="237" t="s">
        <v>994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195</v>
      </c>
      <c r="AU550" s="243" t="s">
        <v>82</v>
      </c>
      <c r="AV550" s="13" t="s">
        <v>80</v>
      </c>
      <c r="AW550" s="13" t="s">
        <v>35</v>
      </c>
      <c r="AX550" s="13" t="s">
        <v>73</v>
      </c>
      <c r="AY550" s="243" t="s">
        <v>185</v>
      </c>
    </row>
    <row r="551" s="14" customFormat="1">
      <c r="A551" s="14"/>
      <c r="B551" s="244"/>
      <c r="C551" s="245"/>
      <c r="D551" s="235" t="s">
        <v>195</v>
      </c>
      <c r="E551" s="246" t="s">
        <v>19</v>
      </c>
      <c r="F551" s="247" t="s">
        <v>1001</v>
      </c>
      <c r="G551" s="245"/>
      <c r="H551" s="248">
        <v>822.82500000000005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195</v>
      </c>
      <c r="AU551" s="254" t="s">
        <v>82</v>
      </c>
      <c r="AV551" s="14" t="s">
        <v>82</v>
      </c>
      <c r="AW551" s="14" t="s">
        <v>35</v>
      </c>
      <c r="AX551" s="14" t="s">
        <v>73</v>
      </c>
      <c r="AY551" s="254" t="s">
        <v>185</v>
      </c>
    </row>
    <row r="552" s="15" customFormat="1">
      <c r="A552" s="15"/>
      <c r="B552" s="255"/>
      <c r="C552" s="256"/>
      <c r="D552" s="235" t="s">
        <v>195</v>
      </c>
      <c r="E552" s="257" t="s">
        <v>19</v>
      </c>
      <c r="F552" s="258" t="s">
        <v>226</v>
      </c>
      <c r="G552" s="256"/>
      <c r="H552" s="259">
        <v>822.82500000000005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5" t="s">
        <v>195</v>
      </c>
      <c r="AU552" s="265" t="s">
        <v>82</v>
      </c>
      <c r="AV552" s="15" t="s">
        <v>135</v>
      </c>
      <c r="AW552" s="15" t="s">
        <v>35</v>
      </c>
      <c r="AX552" s="15" t="s">
        <v>80</v>
      </c>
      <c r="AY552" s="265" t="s">
        <v>185</v>
      </c>
    </row>
    <row r="553" s="2" customFormat="1" ht="24.15" customHeight="1">
      <c r="A553" s="40"/>
      <c r="B553" s="41"/>
      <c r="C553" s="215" t="s">
        <v>1002</v>
      </c>
      <c r="D553" s="215" t="s">
        <v>187</v>
      </c>
      <c r="E553" s="216" t="s">
        <v>1003</v>
      </c>
      <c r="F553" s="217" t="s">
        <v>1004</v>
      </c>
      <c r="G553" s="218" t="s">
        <v>190</v>
      </c>
      <c r="H553" s="219">
        <v>18.285</v>
      </c>
      <c r="I553" s="220"/>
      <c r="J553" s="221">
        <f>ROUND(I553*H553,2)</f>
        <v>0</v>
      </c>
      <c r="K553" s="217" t="s">
        <v>191</v>
      </c>
      <c r="L553" s="46"/>
      <c r="M553" s="222" t="s">
        <v>19</v>
      </c>
      <c r="N553" s="223" t="s">
        <v>44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135</v>
      </c>
      <c r="AT553" s="226" t="s">
        <v>187</v>
      </c>
      <c r="AU553" s="226" t="s">
        <v>82</v>
      </c>
      <c r="AY553" s="19" t="s">
        <v>185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135</v>
      </c>
      <c r="BM553" s="226" t="s">
        <v>1005</v>
      </c>
    </row>
    <row r="554" s="2" customFormat="1">
      <c r="A554" s="40"/>
      <c r="B554" s="41"/>
      <c r="C554" s="42"/>
      <c r="D554" s="228" t="s">
        <v>193</v>
      </c>
      <c r="E554" s="42"/>
      <c r="F554" s="229" t="s">
        <v>1006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193</v>
      </c>
      <c r="AU554" s="19" t="s">
        <v>82</v>
      </c>
    </row>
    <row r="555" s="13" customFormat="1">
      <c r="A555" s="13"/>
      <c r="B555" s="233"/>
      <c r="C555" s="234"/>
      <c r="D555" s="235" t="s">
        <v>195</v>
      </c>
      <c r="E555" s="236" t="s">
        <v>19</v>
      </c>
      <c r="F555" s="237" t="s">
        <v>652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195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185</v>
      </c>
    </row>
    <row r="556" s="13" customFormat="1">
      <c r="A556" s="13"/>
      <c r="B556" s="233"/>
      <c r="C556" s="234"/>
      <c r="D556" s="235" t="s">
        <v>195</v>
      </c>
      <c r="E556" s="236" t="s">
        <v>19</v>
      </c>
      <c r="F556" s="237" t="s">
        <v>994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195</v>
      </c>
      <c r="AU556" s="243" t="s">
        <v>82</v>
      </c>
      <c r="AV556" s="13" t="s">
        <v>80</v>
      </c>
      <c r="AW556" s="13" t="s">
        <v>35</v>
      </c>
      <c r="AX556" s="13" t="s">
        <v>73</v>
      </c>
      <c r="AY556" s="243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995</v>
      </c>
      <c r="G557" s="245"/>
      <c r="H557" s="248">
        <v>18.285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5" customFormat="1">
      <c r="A558" s="15"/>
      <c r="B558" s="255"/>
      <c r="C558" s="256"/>
      <c r="D558" s="235" t="s">
        <v>195</v>
      </c>
      <c r="E558" s="257" t="s">
        <v>19</v>
      </c>
      <c r="F558" s="258" t="s">
        <v>226</v>
      </c>
      <c r="G558" s="256"/>
      <c r="H558" s="259">
        <v>18.285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5" t="s">
        <v>195</v>
      </c>
      <c r="AU558" s="265" t="s">
        <v>82</v>
      </c>
      <c r="AV558" s="15" t="s">
        <v>135</v>
      </c>
      <c r="AW558" s="15" t="s">
        <v>35</v>
      </c>
      <c r="AX558" s="15" t="s">
        <v>80</v>
      </c>
      <c r="AY558" s="265" t="s">
        <v>185</v>
      </c>
    </row>
    <row r="559" s="2" customFormat="1" ht="16.5" customHeight="1">
      <c r="A559" s="40"/>
      <c r="B559" s="41"/>
      <c r="C559" s="215" t="s">
        <v>1007</v>
      </c>
      <c r="D559" s="215" t="s">
        <v>187</v>
      </c>
      <c r="E559" s="216" t="s">
        <v>256</v>
      </c>
      <c r="F559" s="217" t="s">
        <v>257</v>
      </c>
      <c r="G559" s="218" t="s">
        <v>240</v>
      </c>
      <c r="H559" s="219">
        <v>869.39999999999998</v>
      </c>
      <c r="I559" s="220"/>
      <c r="J559" s="221">
        <f>ROUND(I559*H559,2)</f>
        <v>0</v>
      </c>
      <c r="K559" s="217" t="s">
        <v>191</v>
      </c>
      <c r="L559" s="46"/>
      <c r="M559" s="222" t="s">
        <v>19</v>
      </c>
      <c r="N559" s="223" t="s">
        <v>44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135</v>
      </c>
      <c r="AT559" s="226" t="s">
        <v>187</v>
      </c>
      <c r="AU559" s="226" t="s">
        <v>82</v>
      </c>
      <c r="AY559" s="19" t="s">
        <v>185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135</v>
      </c>
      <c r="BM559" s="226" t="s">
        <v>1008</v>
      </c>
    </row>
    <row r="560" s="2" customFormat="1">
      <c r="A560" s="40"/>
      <c r="B560" s="41"/>
      <c r="C560" s="42"/>
      <c r="D560" s="228" t="s">
        <v>193</v>
      </c>
      <c r="E560" s="42"/>
      <c r="F560" s="229" t="s">
        <v>259</v>
      </c>
      <c r="G560" s="42"/>
      <c r="H560" s="42"/>
      <c r="I560" s="230"/>
      <c r="J560" s="42"/>
      <c r="K560" s="42"/>
      <c r="L560" s="46"/>
      <c r="M560" s="231"/>
      <c r="N560" s="23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193</v>
      </c>
      <c r="AU560" s="19" t="s">
        <v>82</v>
      </c>
    </row>
    <row r="561" s="13" customFormat="1">
      <c r="A561" s="13"/>
      <c r="B561" s="233"/>
      <c r="C561" s="234"/>
      <c r="D561" s="235" t="s">
        <v>195</v>
      </c>
      <c r="E561" s="236" t="s">
        <v>19</v>
      </c>
      <c r="F561" s="237" t="s">
        <v>652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195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983</v>
      </c>
      <c r="G562" s="245"/>
      <c r="H562" s="248">
        <v>869.39999999999998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5" customFormat="1">
      <c r="A563" s="15"/>
      <c r="B563" s="255"/>
      <c r="C563" s="256"/>
      <c r="D563" s="235" t="s">
        <v>195</v>
      </c>
      <c r="E563" s="257" t="s">
        <v>19</v>
      </c>
      <c r="F563" s="258" t="s">
        <v>226</v>
      </c>
      <c r="G563" s="256"/>
      <c r="H563" s="259">
        <v>869.39999999999998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195</v>
      </c>
      <c r="AU563" s="265" t="s">
        <v>82</v>
      </c>
      <c r="AV563" s="15" t="s">
        <v>135</v>
      </c>
      <c r="AW563" s="15" t="s">
        <v>35</v>
      </c>
      <c r="AX563" s="15" t="s">
        <v>80</v>
      </c>
      <c r="AY563" s="265" t="s">
        <v>185</v>
      </c>
    </row>
    <row r="564" s="2" customFormat="1" ht="16.5" customHeight="1">
      <c r="A564" s="40"/>
      <c r="B564" s="41"/>
      <c r="C564" s="215" t="s">
        <v>1009</v>
      </c>
      <c r="D564" s="215" t="s">
        <v>187</v>
      </c>
      <c r="E564" s="216" t="s">
        <v>261</v>
      </c>
      <c r="F564" s="217" t="s">
        <v>262</v>
      </c>
      <c r="G564" s="218" t="s">
        <v>240</v>
      </c>
      <c r="H564" s="219">
        <v>78246</v>
      </c>
      <c r="I564" s="220"/>
      <c r="J564" s="221">
        <f>ROUND(I564*H564,2)</f>
        <v>0</v>
      </c>
      <c r="K564" s="217" t="s">
        <v>191</v>
      </c>
      <c r="L564" s="46"/>
      <c r="M564" s="222" t="s">
        <v>19</v>
      </c>
      <c r="N564" s="223" t="s">
        <v>44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135</v>
      </c>
      <c r="AT564" s="226" t="s">
        <v>187</v>
      </c>
      <c r="AU564" s="226" t="s">
        <v>82</v>
      </c>
      <c r="AY564" s="19" t="s">
        <v>185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135</v>
      </c>
      <c r="BM564" s="226" t="s">
        <v>1010</v>
      </c>
    </row>
    <row r="565" s="2" customFormat="1">
      <c r="A565" s="40"/>
      <c r="B565" s="41"/>
      <c r="C565" s="42"/>
      <c r="D565" s="228" t="s">
        <v>193</v>
      </c>
      <c r="E565" s="42"/>
      <c r="F565" s="229" t="s">
        <v>264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193</v>
      </c>
      <c r="AU565" s="19" t="s">
        <v>82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1011</v>
      </c>
      <c r="G566" s="245"/>
      <c r="H566" s="248">
        <v>78246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5" customFormat="1">
      <c r="A567" s="15"/>
      <c r="B567" s="255"/>
      <c r="C567" s="256"/>
      <c r="D567" s="235" t="s">
        <v>195</v>
      </c>
      <c r="E567" s="257" t="s">
        <v>19</v>
      </c>
      <c r="F567" s="258" t="s">
        <v>226</v>
      </c>
      <c r="G567" s="256"/>
      <c r="H567" s="259">
        <v>78246</v>
      </c>
      <c r="I567" s="260"/>
      <c r="J567" s="256"/>
      <c r="K567" s="256"/>
      <c r="L567" s="261"/>
      <c r="M567" s="262"/>
      <c r="N567" s="263"/>
      <c r="O567" s="263"/>
      <c r="P567" s="263"/>
      <c r="Q567" s="263"/>
      <c r="R567" s="263"/>
      <c r="S567" s="263"/>
      <c r="T567" s="264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5" t="s">
        <v>195</v>
      </c>
      <c r="AU567" s="265" t="s">
        <v>82</v>
      </c>
      <c r="AV567" s="15" t="s">
        <v>135</v>
      </c>
      <c r="AW567" s="15" t="s">
        <v>35</v>
      </c>
      <c r="AX567" s="15" t="s">
        <v>80</v>
      </c>
      <c r="AY567" s="265" t="s">
        <v>185</v>
      </c>
    </row>
    <row r="568" s="2" customFormat="1" ht="16.5" customHeight="1">
      <c r="A568" s="40"/>
      <c r="B568" s="41"/>
      <c r="C568" s="215" t="s">
        <v>1012</v>
      </c>
      <c r="D568" s="215" t="s">
        <v>187</v>
      </c>
      <c r="E568" s="216" t="s">
        <v>266</v>
      </c>
      <c r="F568" s="217" t="s">
        <v>267</v>
      </c>
      <c r="G568" s="218" t="s">
        <v>240</v>
      </c>
      <c r="H568" s="219">
        <v>869.39999999999998</v>
      </c>
      <c r="I568" s="220"/>
      <c r="J568" s="221">
        <f>ROUND(I568*H568,2)</f>
        <v>0</v>
      </c>
      <c r="K568" s="217" t="s">
        <v>191</v>
      </c>
      <c r="L568" s="46"/>
      <c r="M568" s="222" t="s">
        <v>19</v>
      </c>
      <c r="N568" s="223" t="s">
        <v>44</v>
      </c>
      <c r="O568" s="86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135</v>
      </c>
      <c r="AT568" s="226" t="s">
        <v>187</v>
      </c>
      <c r="AU568" s="226" t="s">
        <v>82</v>
      </c>
      <c r="AY568" s="19" t="s">
        <v>185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80</v>
      </c>
      <c r="BK568" s="227">
        <f>ROUND(I568*H568,2)</f>
        <v>0</v>
      </c>
      <c r="BL568" s="19" t="s">
        <v>135</v>
      </c>
      <c r="BM568" s="226" t="s">
        <v>1013</v>
      </c>
    </row>
    <row r="569" s="2" customFormat="1">
      <c r="A569" s="40"/>
      <c r="B569" s="41"/>
      <c r="C569" s="42"/>
      <c r="D569" s="228" t="s">
        <v>193</v>
      </c>
      <c r="E569" s="42"/>
      <c r="F569" s="229" t="s">
        <v>269</v>
      </c>
      <c r="G569" s="42"/>
      <c r="H569" s="42"/>
      <c r="I569" s="230"/>
      <c r="J569" s="42"/>
      <c r="K569" s="42"/>
      <c r="L569" s="46"/>
      <c r="M569" s="231"/>
      <c r="N569" s="232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193</v>
      </c>
      <c r="AU569" s="19" t="s">
        <v>82</v>
      </c>
    </row>
    <row r="570" s="13" customFormat="1">
      <c r="A570" s="13"/>
      <c r="B570" s="233"/>
      <c r="C570" s="234"/>
      <c r="D570" s="235" t="s">
        <v>195</v>
      </c>
      <c r="E570" s="236" t="s">
        <v>19</v>
      </c>
      <c r="F570" s="237" t="s">
        <v>652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195</v>
      </c>
      <c r="AU570" s="243" t="s">
        <v>82</v>
      </c>
      <c r="AV570" s="13" t="s">
        <v>80</v>
      </c>
      <c r="AW570" s="13" t="s">
        <v>35</v>
      </c>
      <c r="AX570" s="13" t="s">
        <v>73</v>
      </c>
      <c r="AY570" s="243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983</v>
      </c>
      <c r="G571" s="245"/>
      <c r="H571" s="248">
        <v>869.39999999999998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5" customFormat="1">
      <c r="A572" s="15"/>
      <c r="B572" s="255"/>
      <c r="C572" s="256"/>
      <c r="D572" s="235" t="s">
        <v>195</v>
      </c>
      <c r="E572" s="257" t="s">
        <v>19</v>
      </c>
      <c r="F572" s="258" t="s">
        <v>226</v>
      </c>
      <c r="G572" s="256"/>
      <c r="H572" s="259">
        <v>869.39999999999998</v>
      </c>
      <c r="I572" s="260"/>
      <c r="J572" s="256"/>
      <c r="K572" s="256"/>
      <c r="L572" s="261"/>
      <c r="M572" s="262"/>
      <c r="N572" s="263"/>
      <c r="O572" s="263"/>
      <c r="P572" s="263"/>
      <c r="Q572" s="263"/>
      <c r="R572" s="263"/>
      <c r="S572" s="263"/>
      <c r="T572" s="26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5" t="s">
        <v>195</v>
      </c>
      <c r="AU572" s="265" t="s">
        <v>82</v>
      </c>
      <c r="AV572" s="15" t="s">
        <v>135</v>
      </c>
      <c r="AW572" s="15" t="s">
        <v>35</v>
      </c>
      <c r="AX572" s="15" t="s">
        <v>80</v>
      </c>
      <c r="AY572" s="265" t="s">
        <v>185</v>
      </c>
    </row>
    <row r="573" s="2" customFormat="1" ht="24.15" customHeight="1">
      <c r="A573" s="40"/>
      <c r="B573" s="41"/>
      <c r="C573" s="215" t="s">
        <v>1014</v>
      </c>
      <c r="D573" s="215" t="s">
        <v>187</v>
      </c>
      <c r="E573" s="216" t="s">
        <v>1015</v>
      </c>
      <c r="F573" s="217" t="s">
        <v>1016</v>
      </c>
      <c r="G573" s="218" t="s">
        <v>240</v>
      </c>
      <c r="H573" s="219">
        <v>470.89999999999998</v>
      </c>
      <c r="I573" s="220"/>
      <c r="J573" s="221">
        <f>ROUND(I573*H573,2)</f>
        <v>0</v>
      </c>
      <c r="K573" s="217" t="s">
        <v>191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0.00021000000000000001</v>
      </c>
      <c r="R573" s="224">
        <f>Q573*H573</f>
        <v>0.098889000000000005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135</v>
      </c>
      <c r="AT573" s="226" t="s">
        <v>187</v>
      </c>
      <c r="AU573" s="226" t="s">
        <v>82</v>
      </c>
      <c r="AY573" s="19" t="s">
        <v>185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135</v>
      </c>
      <c r="BM573" s="226" t="s">
        <v>1017</v>
      </c>
    </row>
    <row r="574" s="2" customFormat="1">
      <c r="A574" s="40"/>
      <c r="B574" s="41"/>
      <c r="C574" s="42"/>
      <c r="D574" s="228" t="s">
        <v>193</v>
      </c>
      <c r="E574" s="42"/>
      <c r="F574" s="229" t="s">
        <v>1018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193</v>
      </c>
      <c r="AU574" s="19" t="s">
        <v>82</v>
      </c>
    </row>
    <row r="575" s="13" customFormat="1">
      <c r="A575" s="13"/>
      <c r="B575" s="233"/>
      <c r="C575" s="234"/>
      <c r="D575" s="235" t="s">
        <v>195</v>
      </c>
      <c r="E575" s="236" t="s">
        <v>19</v>
      </c>
      <c r="F575" s="237" t="s">
        <v>652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195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1019</v>
      </c>
      <c r="G576" s="245"/>
      <c r="H576" s="248">
        <v>470.89999999999998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5" customFormat="1">
      <c r="A577" s="15"/>
      <c r="B577" s="255"/>
      <c r="C577" s="256"/>
      <c r="D577" s="235" t="s">
        <v>195</v>
      </c>
      <c r="E577" s="257" t="s">
        <v>19</v>
      </c>
      <c r="F577" s="258" t="s">
        <v>226</v>
      </c>
      <c r="G577" s="256"/>
      <c r="H577" s="259">
        <v>470.89999999999998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5" t="s">
        <v>195</v>
      </c>
      <c r="AU577" s="265" t="s">
        <v>82</v>
      </c>
      <c r="AV577" s="15" t="s">
        <v>135</v>
      </c>
      <c r="AW577" s="15" t="s">
        <v>35</v>
      </c>
      <c r="AX577" s="15" t="s">
        <v>80</v>
      </c>
      <c r="AY577" s="265" t="s">
        <v>185</v>
      </c>
    </row>
    <row r="578" s="2" customFormat="1" ht="16.5" customHeight="1">
      <c r="A578" s="40"/>
      <c r="B578" s="41"/>
      <c r="C578" s="215" t="s">
        <v>1020</v>
      </c>
      <c r="D578" s="215" t="s">
        <v>187</v>
      </c>
      <c r="E578" s="216" t="s">
        <v>1021</v>
      </c>
      <c r="F578" s="217" t="s">
        <v>1022</v>
      </c>
      <c r="G578" s="218" t="s">
        <v>499</v>
      </c>
      <c r="H578" s="219">
        <v>2.3999999999999999</v>
      </c>
      <c r="I578" s="220"/>
      <c r="J578" s="221">
        <f>ROUND(I578*H578,2)</f>
        <v>0</v>
      </c>
      <c r="K578" s="217" t="s">
        <v>449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0.002</v>
      </c>
      <c r="R578" s="224">
        <f>Q578*H578</f>
        <v>0.0047999999999999996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187</v>
      </c>
      <c r="AU578" s="226" t="s">
        <v>82</v>
      </c>
      <c r="AY578" s="19" t="s">
        <v>185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1023</v>
      </c>
    </row>
    <row r="579" s="13" customFormat="1">
      <c r="A579" s="13"/>
      <c r="B579" s="233"/>
      <c r="C579" s="234"/>
      <c r="D579" s="235" t="s">
        <v>195</v>
      </c>
      <c r="E579" s="236" t="s">
        <v>19</v>
      </c>
      <c r="F579" s="237" t="s">
        <v>1024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195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185</v>
      </c>
    </row>
    <row r="580" s="14" customFormat="1">
      <c r="A580" s="14"/>
      <c r="B580" s="244"/>
      <c r="C580" s="245"/>
      <c r="D580" s="235" t="s">
        <v>195</v>
      </c>
      <c r="E580" s="246" t="s">
        <v>19</v>
      </c>
      <c r="F580" s="247" t="s">
        <v>1025</v>
      </c>
      <c r="G580" s="245"/>
      <c r="H580" s="248">
        <v>2.3999999999999999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195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185</v>
      </c>
    </row>
    <row r="581" s="15" customFormat="1">
      <c r="A581" s="15"/>
      <c r="B581" s="255"/>
      <c r="C581" s="256"/>
      <c r="D581" s="235" t="s">
        <v>195</v>
      </c>
      <c r="E581" s="257" t="s">
        <v>19</v>
      </c>
      <c r="F581" s="258" t="s">
        <v>226</v>
      </c>
      <c r="G581" s="256"/>
      <c r="H581" s="259">
        <v>2.3999999999999999</v>
      </c>
      <c r="I581" s="260"/>
      <c r="J581" s="256"/>
      <c r="K581" s="256"/>
      <c r="L581" s="261"/>
      <c r="M581" s="262"/>
      <c r="N581" s="263"/>
      <c r="O581" s="263"/>
      <c r="P581" s="263"/>
      <c r="Q581" s="263"/>
      <c r="R581" s="263"/>
      <c r="S581" s="263"/>
      <c r="T581" s="26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5" t="s">
        <v>195</v>
      </c>
      <c r="AU581" s="265" t="s">
        <v>82</v>
      </c>
      <c r="AV581" s="15" t="s">
        <v>135</v>
      </c>
      <c r="AW581" s="15" t="s">
        <v>35</v>
      </c>
      <c r="AX581" s="15" t="s">
        <v>80</v>
      </c>
      <c r="AY581" s="265" t="s">
        <v>185</v>
      </c>
    </row>
    <row r="582" s="2" customFormat="1" ht="16.5" customHeight="1">
      <c r="A582" s="40"/>
      <c r="B582" s="41"/>
      <c r="C582" s="215" t="s">
        <v>1026</v>
      </c>
      <c r="D582" s="215" t="s">
        <v>187</v>
      </c>
      <c r="E582" s="216" t="s">
        <v>1027</v>
      </c>
      <c r="F582" s="217" t="s">
        <v>1028</v>
      </c>
      <c r="G582" s="218" t="s">
        <v>499</v>
      </c>
      <c r="H582" s="219">
        <v>2.3999999999999999</v>
      </c>
      <c r="I582" s="220"/>
      <c r="J582" s="221">
        <f>ROUND(I582*H582,2)</f>
        <v>0</v>
      </c>
      <c r="K582" s="217" t="s">
        <v>449</v>
      </c>
      <c r="L582" s="46"/>
      <c r="M582" s="222" t="s">
        <v>19</v>
      </c>
      <c r="N582" s="223" t="s">
        <v>44</v>
      </c>
      <c r="O582" s="86"/>
      <c r="P582" s="224">
        <f>O582*H582</f>
        <v>0</v>
      </c>
      <c r="Q582" s="224">
        <v>0.0028800000000000002</v>
      </c>
      <c r="R582" s="224">
        <f>Q582*H582</f>
        <v>0.0069120000000000006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135</v>
      </c>
      <c r="AT582" s="226" t="s">
        <v>187</v>
      </c>
      <c r="AU582" s="226" t="s">
        <v>82</v>
      </c>
      <c r="AY582" s="19" t="s">
        <v>185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135</v>
      </c>
      <c r="BM582" s="226" t="s">
        <v>1029</v>
      </c>
    </row>
    <row r="583" s="13" customFormat="1">
      <c r="A583" s="13"/>
      <c r="B583" s="233"/>
      <c r="C583" s="234"/>
      <c r="D583" s="235" t="s">
        <v>195</v>
      </c>
      <c r="E583" s="236" t="s">
        <v>19</v>
      </c>
      <c r="F583" s="237" t="s">
        <v>1024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195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1025</v>
      </c>
      <c r="G584" s="245"/>
      <c r="H584" s="248">
        <v>2.3999999999999999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5" customFormat="1">
      <c r="A585" s="15"/>
      <c r="B585" s="255"/>
      <c r="C585" s="256"/>
      <c r="D585" s="235" t="s">
        <v>195</v>
      </c>
      <c r="E585" s="257" t="s">
        <v>19</v>
      </c>
      <c r="F585" s="258" t="s">
        <v>226</v>
      </c>
      <c r="G585" s="256"/>
      <c r="H585" s="259">
        <v>2.3999999999999999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195</v>
      </c>
      <c r="AU585" s="265" t="s">
        <v>82</v>
      </c>
      <c r="AV585" s="15" t="s">
        <v>135</v>
      </c>
      <c r="AW585" s="15" t="s">
        <v>35</v>
      </c>
      <c r="AX585" s="15" t="s">
        <v>80</v>
      </c>
      <c r="AY585" s="265" t="s">
        <v>185</v>
      </c>
    </row>
    <row r="586" s="12" customFormat="1" ht="22.8" customHeight="1">
      <c r="A586" s="12"/>
      <c r="B586" s="199"/>
      <c r="C586" s="200"/>
      <c r="D586" s="201" t="s">
        <v>72</v>
      </c>
      <c r="E586" s="213" t="s">
        <v>398</v>
      </c>
      <c r="F586" s="213" t="s">
        <v>399</v>
      </c>
      <c r="G586" s="200"/>
      <c r="H586" s="200"/>
      <c r="I586" s="203"/>
      <c r="J586" s="214">
        <f>BK586</f>
        <v>0</v>
      </c>
      <c r="K586" s="200"/>
      <c r="L586" s="205"/>
      <c r="M586" s="206"/>
      <c r="N586" s="207"/>
      <c r="O586" s="207"/>
      <c r="P586" s="208">
        <f>SUM(P587:P588)</f>
        <v>0</v>
      </c>
      <c r="Q586" s="207"/>
      <c r="R586" s="208">
        <f>SUM(R587:R588)</f>
        <v>0</v>
      </c>
      <c r="S586" s="207"/>
      <c r="T586" s="209">
        <f>SUM(T587:T588)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0" t="s">
        <v>80</v>
      </c>
      <c r="AT586" s="211" t="s">
        <v>72</v>
      </c>
      <c r="AU586" s="211" t="s">
        <v>80</v>
      </c>
      <c r="AY586" s="210" t="s">
        <v>185</v>
      </c>
      <c r="BK586" s="212">
        <f>SUM(BK587:BK588)</f>
        <v>0</v>
      </c>
    </row>
    <row r="587" s="2" customFormat="1" ht="37.8" customHeight="1">
      <c r="A587" s="40"/>
      <c r="B587" s="41"/>
      <c r="C587" s="215" t="s">
        <v>1030</v>
      </c>
      <c r="D587" s="215" t="s">
        <v>187</v>
      </c>
      <c r="E587" s="216" t="s">
        <v>615</v>
      </c>
      <c r="F587" s="217" t="s">
        <v>616</v>
      </c>
      <c r="G587" s="218" t="s">
        <v>342</v>
      </c>
      <c r="H587" s="219">
        <v>705.04700000000003</v>
      </c>
      <c r="I587" s="220"/>
      <c r="J587" s="221">
        <f>ROUND(I587*H587,2)</f>
        <v>0</v>
      </c>
      <c r="K587" s="217" t="s">
        <v>191</v>
      </c>
      <c r="L587" s="46"/>
      <c r="M587" s="222" t="s">
        <v>19</v>
      </c>
      <c r="N587" s="223" t="s">
        <v>44</v>
      </c>
      <c r="O587" s="86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135</v>
      </c>
      <c r="AT587" s="226" t="s">
        <v>187</v>
      </c>
      <c r="AU587" s="226" t="s">
        <v>82</v>
      </c>
      <c r="AY587" s="19" t="s">
        <v>185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80</v>
      </c>
      <c r="BK587" s="227">
        <f>ROUND(I587*H587,2)</f>
        <v>0</v>
      </c>
      <c r="BL587" s="19" t="s">
        <v>135</v>
      </c>
      <c r="BM587" s="226" t="s">
        <v>1031</v>
      </c>
    </row>
    <row r="588" s="2" customFormat="1">
      <c r="A588" s="40"/>
      <c r="B588" s="41"/>
      <c r="C588" s="42"/>
      <c r="D588" s="228" t="s">
        <v>193</v>
      </c>
      <c r="E588" s="42"/>
      <c r="F588" s="229" t="s">
        <v>618</v>
      </c>
      <c r="G588" s="42"/>
      <c r="H588" s="42"/>
      <c r="I588" s="230"/>
      <c r="J588" s="42"/>
      <c r="K588" s="42"/>
      <c r="L588" s="46"/>
      <c r="M588" s="231"/>
      <c r="N588" s="232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193</v>
      </c>
      <c r="AU588" s="19" t="s">
        <v>82</v>
      </c>
    </row>
    <row r="589" s="12" customFormat="1" ht="25.92" customHeight="1">
      <c r="A589" s="12"/>
      <c r="B589" s="199"/>
      <c r="C589" s="200"/>
      <c r="D589" s="201" t="s">
        <v>72</v>
      </c>
      <c r="E589" s="202" t="s">
        <v>452</v>
      </c>
      <c r="F589" s="202" t="s">
        <v>453</v>
      </c>
      <c r="G589" s="200"/>
      <c r="H589" s="200"/>
      <c r="I589" s="203"/>
      <c r="J589" s="204">
        <f>BK589</f>
        <v>0</v>
      </c>
      <c r="K589" s="200"/>
      <c r="L589" s="205"/>
      <c r="M589" s="206"/>
      <c r="N589" s="207"/>
      <c r="O589" s="207"/>
      <c r="P589" s="208">
        <f>P590</f>
        <v>0</v>
      </c>
      <c r="Q589" s="207"/>
      <c r="R589" s="208">
        <f>R590</f>
        <v>0</v>
      </c>
      <c r="S589" s="207"/>
      <c r="T589" s="209">
        <f>T590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10" t="s">
        <v>250</v>
      </c>
      <c r="AT589" s="211" t="s">
        <v>72</v>
      </c>
      <c r="AU589" s="211" t="s">
        <v>73</v>
      </c>
      <c r="AY589" s="210" t="s">
        <v>185</v>
      </c>
      <c r="BK589" s="212">
        <f>BK590</f>
        <v>0</v>
      </c>
    </row>
    <row r="590" s="2" customFormat="1" ht="16.5" customHeight="1">
      <c r="A590" s="40"/>
      <c r="B590" s="41"/>
      <c r="C590" s="215" t="s">
        <v>1032</v>
      </c>
      <c r="D590" s="215" t="s">
        <v>187</v>
      </c>
      <c r="E590" s="216" t="s">
        <v>455</v>
      </c>
      <c r="F590" s="217" t="s">
        <v>456</v>
      </c>
      <c r="G590" s="218" t="s">
        <v>457</v>
      </c>
      <c r="H590" s="266"/>
      <c r="I590" s="220"/>
      <c r="J590" s="221">
        <f>ROUND(I590*H590,2)</f>
        <v>0</v>
      </c>
      <c r="K590" s="217" t="s">
        <v>19</v>
      </c>
      <c r="L590" s="46"/>
      <c r="M590" s="267" t="s">
        <v>19</v>
      </c>
      <c r="N590" s="268" t="s">
        <v>44</v>
      </c>
      <c r="O590" s="269"/>
      <c r="P590" s="270">
        <f>O590*H590</f>
        <v>0</v>
      </c>
      <c r="Q590" s="270">
        <v>0</v>
      </c>
      <c r="R590" s="270">
        <f>Q590*H590</f>
        <v>0</v>
      </c>
      <c r="S590" s="270">
        <v>0</v>
      </c>
      <c r="T590" s="271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135</v>
      </c>
      <c r="AT590" s="226" t="s">
        <v>187</v>
      </c>
      <c r="AU590" s="226" t="s">
        <v>80</v>
      </c>
      <c r="AY590" s="19" t="s">
        <v>185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80</v>
      </c>
      <c r="BK590" s="227">
        <f>ROUND(I590*H590,2)</f>
        <v>0</v>
      </c>
      <c r="BL590" s="19" t="s">
        <v>135</v>
      </c>
      <c r="BM590" s="226" t="s">
        <v>1033</v>
      </c>
    </row>
    <row r="591" s="2" customFormat="1" ht="6.96" customHeight="1">
      <c r="A591" s="40"/>
      <c r="B591" s="61"/>
      <c r="C591" s="62"/>
      <c r="D591" s="62"/>
      <c r="E591" s="62"/>
      <c r="F591" s="62"/>
      <c r="G591" s="62"/>
      <c r="H591" s="62"/>
      <c r="I591" s="62"/>
      <c r="J591" s="62"/>
      <c r="K591" s="62"/>
      <c r="L591" s="46"/>
      <c r="M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</sheetData>
  <sheetProtection sheet="1" autoFilter="0" formatColumns="0" formatRows="0" objects="1" scenarios="1" spinCount="100000" saltValue="AY1+fmBGAX6FNBa+7ZPMGfkRGAU4vVA3ws5qHCc/tRH7P5U+kWK2ifgZQ2Y+lVVERIQxrDZdEe30xe7WTbNxTA==" hashValue="j+atPKV7pVPbxr6ztUChlcdfZlg7MG42G3c3NVLobXyN8BoLTquQybFv8aGjF0aymLCYCKRr8zFKBTNKMfFUsw==" algorithmName="SHA-512" password="CC35"/>
  <autoFilter ref="C90:K5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1_02/311272241"/>
    <hyperlink ref="F108" r:id="rId2" display="https://podminky.urs.cz/item/CS_URS_2021_02/317143452"/>
    <hyperlink ref="F112" r:id="rId3" display="https://podminky.urs.cz/item/CS_URS_2021_02/317143453"/>
    <hyperlink ref="F116" r:id="rId4" display="https://podminky.urs.cz/item/CS_URS_2021_02/317143454"/>
    <hyperlink ref="F120" r:id="rId5" display="https://podminky.urs.cz/item/CS_URS_2021_02/317143455"/>
    <hyperlink ref="F124" r:id="rId6" display="https://podminky.urs.cz/item/CS_URS_2021_02/330321610"/>
    <hyperlink ref="F131" r:id="rId7" display="https://podminky.urs.cz/item/CS_URS_2021_02/331351121"/>
    <hyperlink ref="F136" r:id="rId8" display="https://podminky.urs.cz/item/CS_URS_2021_02/331351122"/>
    <hyperlink ref="F141" r:id="rId9" display="https://podminky.urs.cz/item/CS_URS_2021_02/331351321"/>
    <hyperlink ref="F146" r:id="rId10" display="https://podminky.urs.cz/item/CS_URS_2021_02/331351322"/>
    <hyperlink ref="F151" r:id="rId11" display="https://podminky.urs.cz/item/CS_URS_2021_02/331351325"/>
    <hyperlink ref="F156" r:id="rId12" display="https://podminky.urs.cz/item/CS_URS_2021_02/331351326"/>
    <hyperlink ref="F161" r:id="rId13" display="https://podminky.urs.cz/item/CS_URS_2021_02/331361821"/>
    <hyperlink ref="F165" r:id="rId14" display="https://podminky.urs.cz/item/CS_URS_2021_02/341321410"/>
    <hyperlink ref="F188" r:id="rId15" display="https://podminky.urs.cz/item/CS_URS_2021_02/341351111"/>
    <hyperlink ref="F209" r:id="rId16" display="https://podminky.urs.cz/item/CS_URS_2021_02/341351112"/>
    <hyperlink ref="F230" r:id="rId17" display="https://podminky.urs.cz/item/CS_URS_2021_02/341361821"/>
    <hyperlink ref="F234" r:id="rId18" display="https://podminky.urs.cz/item/CS_URS_2021_02/342272235"/>
    <hyperlink ref="F244" r:id="rId19" display="https://podminky.urs.cz/item/CS_URS_2021_02/342351111"/>
    <hyperlink ref="F251" r:id="rId20" display="https://podminky.urs.cz/item/CS_URS_2021_02/342351112"/>
    <hyperlink ref="F259" r:id="rId21" display="https://podminky.urs.cz/item/CS_URS_2021_02/411321616"/>
    <hyperlink ref="F272" r:id="rId22" display="https://podminky.urs.cz/item/CS_URS_2021_02/411351011"/>
    <hyperlink ref="F292" r:id="rId23" display="https://podminky.urs.cz/item/CS_URS_2021_02/411351012"/>
    <hyperlink ref="F312" r:id="rId24" display="https://podminky.urs.cz/item/CS_URS_2021_02/411354313"/>
    <hyperlink ref="F322" r:id="rId25" display="https://podminky.urs.cz/item/CS_URS_2021_02/411354314"/>
    <hyperlink ref="F332" r:id="rId26" display="https://podminky.urs.cz/item/CS_URS_2021_02/411354333"/>
    <hyperlink ref="F339" r:id="rId27" display="https://podminky.urs.cz/item/CS_URS_2021_02/411354334"/>
    <hyperlink ref="F346" r:id="rId28" display="https://podminky.urs.cz/item/CS_URS_2021_02/411361821"/>
    <hyperlink ref="F350" r:id="rId29" display="https://podminky.urs.cz/item/CS_URS_2021_02/413321616"/>
    <hyperlink ref="F369" r:id="rId30" display="https://podminky.urs.cz/item/CS_URS_2021_02/413351111"/>
    <hyperlink ref="F389" r:id="rId31" display="https://podminky.urs.cz/item/CS_URS_2021_02/413351112"/>
    <hyperlink ref="F409" r:id="rId32" display="https://podminky.urs.cz/item/CS_URS_2021_02/413352111"/>
    <hyperlink ref="F415" r:id="rId33" display="https://podminky.urs.cz/item/CS_URS_2021_02/413352112"/>
    <hyperlink ref="F421" r:id="rId34" display="https://podminky.urs.cz/item/CS_URS_2021_02/413352211"/>
    <hyperlink ref="F428" r:id="rId35" display="https://podminky.urs.cz/item/CS_URS_2021_02/413352212"/>
    <hyperlink ref="F435" r:id="rId36" display="https://podminky.urs.cz/item/CS_URS_2021_02/413361821"/>
    <hyperlink ref="F439" r:id="rId37" display="https://podminky.urs.cz/item/CS_URS_2021_02/430321414"/>
    <hyperlink ref="F446" r:id="rId38" display="https://podminky.urs.cz/item/CS_URS_2021_02/430321616"/>
    <hyperlink ref="F461" r:id="rId39" display="https://podminky.urs.cz/item/CS_URS_2021_02/430361821"/>
    <hyperlink ref="F465" r:id="rId40" display="https://podminky.urs.cz/item/CS_URS_2021_02/431351121"/>
    <hyperlink ref="F474" r:id="rId41" display="https://podminky.urs.cz/item/CS_URS_2021_02/431351122"/>
    <hyperlink ref="F483" r:id="rId42" display="https://podminky.urs.cz/item/CS_URS_2021_02/433351131"/>
    <hyperlink ref="F497" r:id="rId43" display="https://podminky.urs.cz/item/CS_URS_2021_02/433351132"/>
    <hyperlink ref="F511" r:id="rId44" display="https://podminky.urs.cz/item/CS_URS_2021_02/434351141"/>
    <hyperlink ref="F519" r:id="rId45" display="https://podminky.urs.cz/item/CS_URS_2021_02/434351142"/>
    <hyperlink ref="F528" r:id="rId46" display="https://podminky.urs.cz/item/CS_URS_2021_02/941211112"/>
    <hyperlink ref="F533" r:id="rId47" display="https://podminky.urs.cz/item/CS_URS_2021_02/941211211"/>
    <hyperlink ref="F537" r:id="rId48" display="https://podminky.urs.cz/item/CS_URS_2021_02/941211812"/>
    <hyperlink ref="F542" r:id="rId49" display="https://podminky.urs.cz/item/CS_URS_2021_02/943211111"/>
    <hyperlink ref="F548" r:id="rId50" display="https://podminky.urs.cz/item/CS_URS_2021_02/943211211"/>
    <hyperlink ref="F554" r:id="rId51" display="https://podminky.urs.cz/item/CS_URS_2021_02/943211811"/>
    <hyperlink ref="F560" r:id="rId52" display="https://podminky.urs.cz/item/CS_URS_2021_02/944611111"/>
    <hyperlink ref="F565" r:id="rId53" display="https://podminky.urs.cz/item/CS_URS_2021_02/944611211"/>
    <hyperlink ref="F569" r:id="rId54" display="https://podminky.urs.cz/item/CS_URS_2021_02/944611811"/>
    <hyperlink ref="F574" r:id="rId55" display="https://podminky.urs.cz/item/CS_URS_2021_02/949101112"/>
    <hyperlink ref="F588" r:id="rId56" display="https://podminky.urs.cz/item/CS_URS_2021_02/998012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1034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ROUND((SUM(BE100:BE823)),  2)</f>
        <v>0</v>
      </c>
      <c r="G35" s="40"/>
      <c r="H35" s="40"/>
      <c r="I35" s="160">
        <v>0.20999999999999999</v>
      </c>
      <c r="J35" s="159">
        <f>ROUND(((SUM(BE100:BE823))*I35),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ROUND((SUM(BF100:BF823)),  2)</f>
        <v>0</v>
      </c>
      <c r="G36" s="40"/>
      <c r="H36" s="40"/>
      <c r="I36" s="160">
        <v>0.14999999999999999</v>
      </c>
      <c r="J36" s="159">
        <f>ROUND(((SUM(BF100:BF823))*I36),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ROUND((SUM(BG100:BG823)),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ROUND((SUM(BH100:BH823)),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ROUND((SUM(BI100:BI823)),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04 - Architektonicko - stavební řešení 2.NP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J102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J172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461</v>
      </c>
      <c r="E67" s="185"/>
      <c r="F67" s="185"/>
      <c r="G67" s="185"/>
      <c r="H67" s="185"/>
      <c r="I67" s="185"/>
      <c r="J67" s="186">
        <f>J322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J470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J506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J509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1035</v>
      </c>
      <c r="E71" s="185"/>
      <c r="F71" s="185"/>
      <c r="G71" s="185"/>
      <c r="H71" s="185"/>
      <c r="I71" s="185"/>
      <c r="J71" s="186">
        <f>J510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1036</v>
      </c>
      <c r="E72" s="185"/>
      <c r="F72" s="185"/>
      <c r="G72" s="185"/>
      <c r="H72" s="185"/>
      <c r="I72" s="185"/>
      <c r="J72" s="186">
        <f>J518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1037</v>
      </c>
      <c r="E73" s="185"/>
      <c r="F73" s="185"/>
      <c r="G73" s="185"/>
      <c r="H73" s="185"/>
      <c r="I73" s="185"/>
      <c r="J73" s="186">
        <f>J566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167</v>
      </c>
      <c r="E74" s="185"/>
      <c r="F74" s="185"/>
      <c r="G74" s="185"/>
      <c r="H74" s="185"/>
      <c r="I74" s="185"/>
      <c r="J74" s="186">
        <f>J610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1038</v>
      </c>
      <c r="E75" s="185"/>
      <c r="F75" s="185"/>
      <c r="G75" s="185"/>
      <c r="H75" s="185"/>
      <c r="I75" s="185"/>
      <c r="J75" s="186">
        <f>J651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1039</v>
      </c>
      <c r="E76" s="185"/>
      <c r="F76" s="185"/>
      <c r="G76" s="185"/>
      <c r="H76" s="185"/>
      <c r="I76" s="185"/>
      <c r="J76" s="186">
        <f>J721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1040</v>
      </c>
      <c r="E77" s="185"/>
      <c r="F77" s="185"/>
      <c r="G77" s="185"/>
      <c r="H77" s="185"/>
      <c r="I77" s="185"/>
      <c r="J77" s="186">
        <f>J761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169</v>
      </c>
      <c r="E78" s="180"/>
      <c r="F78" s="180"/>
      <c r="G78" s="180"/>
      <c r="H78" s="180"/>
      <c r="I78" s="180"/>
      <c r="J78" s="181">
        <f>J822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OU - stavební úpravy objektu ZW - děkanát Lékařské fakulty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151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152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04 - Architektonicko - stavební řešení 2.NP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16. 9. 2021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E17</f>
        <v>Ostravská univerzita, Dvořákova 138/7, Ostrava</v>
      </c>
      <c r="G96" s="42"/>
      <c r="H96" s="42"/>
      <c r="I96" s="34" t="s">
        <v>32</v>
      </c>
      <c r="J96" s="38" t="str">
        <f>E23</f>
        <v>Ing.arch.Martin Janda,Lomná 1895, Frenštát p.R.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30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 xml:space="preserve"> 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8"/>
      <c r="B99" s="189"/>
      <c r="C99" s="190" t="s">
        <v>171</v>
      </c>
      <c r="D99" s="191" t="s">
        <v>58</v>
      </c>
      <c r="E99" s="191" t="s">
        <v>54</v>
      </c>
      <c r="F99" s="191" t="s">
        <v>55</v>
      </c>
      <c r="G99" s="191" t="s">
        <v>172</v>
      </c>
      <c r="H99" s="191" t="s">
        <v>173</v>
      </c>
      <c r="I99" s="191" t="s">
        <v>174</v>
      </c>
      <c r="J99" s="191" t="s">
        <v>156</v>
      </c>
      <c r="K99" s="192" t="s">
        <v>175</v>
      </c>
      <c r="L99" s="193"/>
      <c r="M99" s="94" t="s">
        <v>19</v>
      </c>
      <c r="N99" s="95" t="s">
        <v>43</v>
      </c>
      <c r="O99" s="95" t="s">
        <v>176</v>
      </c>
      <c r="P99" s="95" t="s">
        <v>177</v>
      </c>
      <c r="Q99" s="95" t="s">
        <v>178</v>
      </c>
      <c r="R99" s="95" t="s">
        <v>179</v>
      </c>
      <c r="S99" s="95" t="s">
        <v>180</v>
      </c>
      <c r="T99" s="96" t="s">
        <v>181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="2" customFormat="1" ht="22.8" customHeight="1">
      <c r="A100" s="40"/>
      <c r="B100" s="41"/>
      <c r="C100" s="101" t="s">
        <v>182</v>
      </c>
      <c r="D100" s="42"/>
      <c r="E100" s="42"/>
      <c r="F100" s="42"/>
      <c r="G100" s="42"/>
      <c r="H100" s="42"/>
      <c r="I100" s="42"/>
      <c r="J100" s="194">
        <f>BK100</f>
        <v>0</v>
      </c>
      <c r="K100" s="42"/>
      <c r="L100" s="46"/>
      <c r="M100" s="97"/>
      <c r="N100" s="195"/>
      <c r="O100" s="98"/>
      <c r="P100" s="196">
        <f>P101+P509+P822</f>
        <v>0</v>
      </c>
      <c r="Q100" s="98"/>
      <c r="R100" s="196">
        <f>R101+R509+R822</f>
        <v>214.01395256000004</v>
      </c>
      <c r="S100" s="98"/>
      <c r="T100" s="197">
        <f>T101+T509+T822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157</v>
      </c>
      <c r="BK100" s="198">
        <f>BK101+BK509+BK822</f>
        <v>0</v>
      </c>
    </row>
    <row r="101" s="12" customFormat="1" ht="25.92" customHeight="1">
      <c r="A101" s="12"/>
      <c r="B101" s="199"/>
      <c r="C101" s="200"/>
      <c r="D101" s="201" t="s">
        <v>72</v>
      </c>
      <c r="E101" s="202" t="s">
        <v>183</v>
      </c>
      <c r="F101" s="202" t="s">
        <v>184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P102+P172+P322+P470+P506</f>
        <v>0</v>
      </c>
      <c r="Q101" s="207"/>
      <c r="R101" s="208">
        <f>R102+R172+R322+R470+R506</f>
        <v>209.22034358000005</v>
      </c>
      <c r="S101" s="207"/>
      <c r="T101" s="209">
        <f>T102+T172+T322+T470+T506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80</v>
      </c>
      <c r="AT101" s="211" t="s">
        <v>72</v>
      </c>
      <c r="AU101" s="211" t="s">
        <v>73</v>
      </c>
      <c r="AY101" s="210" t="s">
        <v>185</v>
      </c>
      <c r="BK101" s="212">
        <f>BK102+BK172+BK322+BK470+BK506</f>
        <v>0</v>
      </c>
    </row>
    <row r="102" s="12" customFormat="1" ht="22.8" customHeight="1">
      <c r="A102" s="12"/>
      <c r="B102" s="199"/>
      <c r="C102" s="200"/>
      <c r="D102" s="201" t="s">
        <v>72</v>
      </c>
      <c r="E102" s="213" t="s">
        <v>129</v>
      </c>
      <c r="F102" s="213" t="s">
        <v>227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SUM(P103:P171)</f>
        <v>0</v>
      </c>
      <c r="Q102" s="207"/>
      <c r="R102" s="208">
        <f>SUM(R103:R171)</f>
        <v>61.790032259999997</v>
      </c>
      <c r="S102" s="207"/>
      <c r="T102" s="209">
        <f>SUM(T103:T171)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80</v>
      </c>
      <c r="AT102" s="211" t="s">
        <v>72</v>
      </c>
      <c r="AU102" s="211" t="s">
        <v>80</v>
      </c>
      <c r="AY102" s="210" t="s">
        <v>185</v>
      </c>
      <c r="BK102" s="212">
        <f>SUM(BK103:BK171)</f>
        <v>0</v>
      </c>
    </row>
    <row r="103" s="2" customFormat="1" ht="24.15" customHeight="1">
      <c r="A103" s="40"/>
      <c r="B103" s="41"/>
      <c r="C103" s="215" t="s">
        <v>80</v>
      </c>
      <c r="D103" s="215" t="s">
        <v>187</v>
      </c>
      <c r="E103" s="216" t="s">
        <v>1041</v>
      </c>
      <c r="F103" s="217" t="s">
        <v>1042</v>
      </c>
      <c r="G103" s="218" t="s">
        <v>240</v>
      </c>
      <c r="H103" s="219">
        <v>40.317999999999998</v>
      </c>
      <c r="I103" s="220"/>
      <c r="J103" s="221">
        <f>ROUND(I103*H103,2)</f>
        <v>0</v>
      </c>
      <c r="K103" s="217" t="s">
        <v>191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0.14854000000000001</v>
      </c>
      <c r="R103" s="224">
        <f>Q103*H103</f>
        <v>5.98883572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82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1043</v>
      </c>
    </row>
    <row r="104" s="2" customFormat="1">
      <c r="A104" s="40"/>
      <c r="B104" s="41"/>
      <c r="C104" s="42"/>
      <c r="D104" s="228" t="s">
        <v>193</v>
      </c>
      <c r="E104" s="42"/>
      <c r="F104" s="229" t="s">
        <v>1044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193</v>
      </c>
      <c r="AU104" s="19" t="s">
        <v>82</v>
      </c>
    </row>
    <row r="105" s="13" customFormat="1">
      <c r="A105" s="13"/>
      <c r="B105" s="233"/>
      <c r="C105" s="234"/>
      <c r="D105" s="235" t="s">
        <v>195</v>
      </c>
      <c r="E105" s="236" t="s">
        <v>19</v>
      </c>
      <c r="F105" s="237" t="s">
        <v>1045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195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1046</v>
      </c>
      <c r="G106" s="245"/>
      <c r="H106" s="248">
        <v>13.807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1047</v>
      </c>
      <c r="G107" s="245"/>
      <c r="H107" s="248">
        <v>11.593999999999999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1048</v>
      </c>
      <c r="G108" s="245"/>
      <c r="H108" s="248">
        <v>-0.40000000000000002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1049</v>
      </c>
      <c r="G109" s="245"/>
      <c r="H109" s="248">
        <v>11.872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1050</v>
      </c>
      <c r="G110" s="245"/>
      <c r="H110" s="248">
        <v>3.4449999999999998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5" customFormat="1">
      <c r="A111" s="15"/>
      <c r="B111" s="255"/>
      <c r="C111" s="256"/>
      <c r="D111" s="235" t="s">
        <v>195</v>
      </c>
      <c r="E111" s="257" t="s">
        <v>19</v>
      </c>
      <c r="F111" s="258" t="s">
        <v>226</v>
      </c>
      <c r="G111" s="256"/>
      <c r="H111" s="259">
        <v>40.318000000000005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195</v>
      </c>
      <c r="AU111" s="265" t="s">
        <v>82</v>
      </c>
      <c r="AV111" s="15" t="s">
        <v>135</v>
      </c>
      <c r="AW111" s="15" t="s">
        <v>35</v>
      </c>
      <c r="AX111" s="15" t="s">
        <v>80</v>
      </c>
      <c r="AY111" s="265" t="s">
        <v>185</v>
      </c>
    </row>
    <row r="112" s="2" customFormat="1" ht="24.15" customHeight="1">
      <c r="A112" s="40"/>
      <c r="B112" s="41"/>
      <c r="C112" s="215" t="s">
        <v>82</v>
      </c>
      <c r="D112" s="215" t="s">
        <v>187</v>
      </c>
      <c r="E112" s="216" t="s">
        <v>648</v>
      </c>
      <c r="F112" s="217" t="s">
        <v>649</v>
      </c>
      <c r="G112" s="218" t="s">
        <v>240</v>
      </c>
      <c r="H112" s="219">
        <v>83.308000000000007</v>
      </c>
      <c r="I112" s="220"/>
      <c r="J112" s="221">
        <f>ROUND(I112*H112,2)</f>
        <v>0</v>
      </c>
      <c r="K112" s="217" t="s">
        <v>191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0.20712</v>
      </c>
      <c r="R112" s="224">
        <f>Q112*H112</f>
        <v>17.254752960000001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82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1051</v>
      </c>
    </row>
    <row r="113" s="2" customFormat="1">
      <c r="A113" s="40"/>
      <c r="B113" s="41"/>
      <c r="C113" s="42"/>
      <c r="D113" s="228" t="s">
        <v>193</v>
      </c>
      <c r="E113" s="42"/>
      <c r="F113" s="229" t="s">
        <v>651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193</v>
      </c>
      <c r="AU113" s="19" t="s">
        <v>82</v>
      </c>
    </row>
    <row r="114" s="13" customFormat="1">
      <c r="A114" s="13"/>
      <c r="B114" s="233"/>
      <c r="C114" s="234"/>
      <c r="D114" s="235" t="s">
        <v>195</v>
      </c>
      <c r="E114" s="236" t="s">
        <v>19</v>
      </c>
      <c r="F114" s="237" t="s">
        <v>1045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195</v>
      </c>
      <c r="AU114" s="243" t="s">
        <v>82</v>
      </c>
      <c r="AV114" s="13" t="s">
        <v>80</v>
      </c>
      <c r="AW114" s="13" t="s">
        <v>35</v>
      </c>
      <c r="AX114" s="13" t="s">
        <v>73</v>
      </c>
      <c r="AY114" s="243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1052</v>
      </c>
      <c r="G115" s="245"/>
      <c r="H115" s="248">
        <v>84.623000000000005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1053</v>
      </c>
      <c r="G116" s="245"/>
      <c r="H116" s="248">
        <v>-1.315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5" customFormat="1">
      <c r="A117" s="15"/>
      <c r="B117" s="255"/>
      <c r="C117" s="256"/>
      <c r="D117" s="235" t="s">
        <v>195</v>
      </c>
      <c r="E117" s="257" t="s">
        <v>19</v>
      </c>
      <c r="F117" s="258" t="s">
        <v>226</v>
      </c>
      <c r="G117" s="256"/>
      <c r="H117" s="259">
        <v>83.308000000000007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195</v>
      </c>
      <c r="AU117" s="265" t="s">
        <v>82</v>
      </c>
      <c r="AV117" s="15" t="s">
        <v>135</v>
      </c>
      <c r="AW117" s="15" t="s">
        <v>35</v>
      </c>
      <c r="AX117" s="15" t="s">
        <v>80</v>
      </c>
      <c r="AY117" s="265" t="s">
        <v>185</v>
      </c>
    </row>
    <row r="118" s="2" customFormat="1" ht="24.15" customHeight="1">
      <c r="A118" s="40"/>
      <c r="B118" s="41"/>
      <c r="C118" s="215" t="s">
        <v>129</v>
      </c>
      <c r="D118" s="215" t="s">
        <v>187</v>
      </c>
      <c r="E118" s="216" t="s">
        <v>678</v>
      </c>
      <c r="F118" s="217" t="s">
        <v>679</v>
      </c>
      <c r="G118" s="218" t="s">
        <v>190</v>
      </c>
      <c r="H118" s="219">
        <v>3.6000000000000001</v>
      </c>
      <c r="I118" s="220"/>
      <c r="J118" s="221">
        <f>ROUND(I118*H118,2)</f>
        <v>0</v>
      </c>
      <c r="K118" s="217" t="s">
        <v>191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2.45329</v>
      </c>
      <c r="R118" s="224">
        <f>Q118*H118</f>
        <v>8.8318440000000002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82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1054</v>
      </c>
    </row>
    <row r="119" s="2" customFormat="1">
      <c r="A119" s="40"/>
      <c r="B119" s="41"/>
      <c r="C119" s="42"/>
      <c r="D119" s="228" t="s">
        <v>193</v>
      </c>
      <c r="E119" s="42"/>
      <c r="F119" s="229" t="s">
        <v>681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193</v>
      </c>
      <c r="AU119" s="19" t="s">
        <v>82</v>
      </c>
    </row>
    <row r="120" s="13" customFormat="1">
      <c r="A120" s="13"/>
      <c r="B120" s="233"/>
      <c r="C120" s="234"/>
      <c r="D120" s="235" t="s">
        <v>195</v>
      </c>
      <c r="E120" s="236" t="s">
        <v>19</v>
      </c>
      <c r="F120" s="237" t="s">
        <v>1045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195</v>
      </c>
      <c r="AU120" s="243" t="s">
        <v>82</v>
      </c>
      <c r="AV120" s="13" t="s">
        <v>80</v>
      </c>
      <c r="AW120" s="13" t="s">
        <v>35</v>
      </c>
      <c r="AX120" s="13" t="s">
        <v>73</v>
      </c>
      <c r="AY120" s="243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1055</v>
      </c>
      <c r="G121" s="245"/>
      <c r="H121" s="248">
        <v>3.6000000000000001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5" customFormat="1">
      <c r="A122" s="15"/>
      <c r="B122" s="255"/>
      <c r="C122" s="256"/>
      <c r="D122" s="235" t="s">
        <v>195</v>
      </c>
      <c r="E122" s="257" t="s">
        <v>19</v>
      </c>
      <c r="F122" s="258" t="s">
        <v>226</v>
      </c>
      <c r="G122" s="256"/>
      <c r="H122" s="259">
        <v>3.6000000000000001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195</v>
      </c>
      <c r="AU122" s="265" t="s">
        <v>82</v>
      </c>
      <c r="AV122" s="15" t="s">
        <v>135</v>
      </c>
      <c r="AW122" s="15" t="s">
        <v>35</v>
      </c>
      <c r="AX122" s="15" t="s">
        <v>80</v>
      </c>
      <c r="AY122" s="265" t="s">
        <v>185</v>
      </c>
    </row>
    <row r="123" s="2" customFormat="1" ht="24.15" customHeight="1">
      <c r="A123" s="40"/>
      <c r="B123" s="41"/>
      <c r="C123" s="215" t="s">
        <v>135</v>
      </c>
      <c r="D123" s="215" t="s">
        <v>187</v>
      </c>
      <c r="E123" s="216" t="s">
        <v>685</v>
      </c>
      <c r="F123" s="217" t="s">
        <v>686</v>
      </c>
      <c r="G123" s="218" t="s">
        <v>240</v>
      </c>
      <c r="H123" s="219">
        <v>36</v>
      </c>
      <c r="I123" s="220"/>
      <c r="J123" s="221">
        <f>ROUND(I123*H123,2)</f>
        <v>0</v>
      </c>
      <c r="K123" s="217" t="s">
        <v>191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0.0024399999999999999</v>
      </c>
      <c r="R123" s="224">
        <f>Q123*H123</f>
        <v>0.087840000000000001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1056</v>
      </c>
    </row>
    <row r="124" s="2" customFormat="1">
      <c r="A124" s="40"/>
      <c r="B124" s="41"/>
      <c r="C124" s="42"/>
      <c r="D124" s="228" t="s">
        <v>193</v>
      </c>
      <c r="E124" s="42"/>
      <c r="F124" s="229" t="s">
        <v>688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193</v>
      </c>
      <c r="AU124" s="19" t="s">
        <v>82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1045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1057</v>
      </c>
      <c r="G126" s="245"/>
      <c r="H126" s="248">
        <v>36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5" customFormat="1">
      <c r="A127" s="15"/>
      <c r="B127" s="255"/>
      <c r="C127" s="256"/>
      <c r="D127" s="235" t="s">
        <v>195</v>
      </c>
      <c r="E127" s="257" t="s">
        <v>19</v>
      </c>
      <c r="F127" s="258" t="s">
        <v>226</v>
      </c>
      <c r="G127" s="256"/>
      <c r="H127" s="259">
        <v>36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195</v>
      </c>
      <c r="AU127" s="265" t="s">
        <v>82</v>
      </c>
      <c r="AV127" s="15" t="s">
        <v>135</v>
      </c>
      <c r="AW127" s="15" t="s">
        <v>35</v>
      </c>
      <c r="AX127" s="15" t="s">
        <v>80</v>
      </c>
      <c r="AY127" s="265" t="s">
        <v>185</v>
      </c>
    </row>
    <row r="128" s="2" customFormat="1" ht="24.15" customHeight="1">
      <c r="A128" s="40"/>
      <c r="B128" s="41"/>
      <c r="C128" s="215" t="s">
        <v>250</v>
      </c>
      <c r="D128" s="215" t="s">
        <v>187</v>
      </c>
      <c r="E128" s="216" t="s">
        <v>690</v>
      </c>
      <c r="F128" s="217" t="s">
        <v>691</v>
      </c>
      <c r="G128" s="218" t="s">
        <v>240</v>
      </c>
      <c r="H128" s="219">
        <v>36</v>
      </c>
      <c r="I128" s="220"/>
      <c r="J128" s="221">
        <f>ROUND(I128*H128,2)</f>
        <v>0</v>
      </c>
      <c r="K128" s="217" t="s">
        <v>191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1058</v>
      </c>
    </row>
    <row r="129" s="2" customFormat="1">
      <c r="A129" s="40"/>
      <c r="B129" s="41"/>
      <c r="C129" s="42"/>
      <c r="D129" s="228" t="s">
        <v>193</v>
      </c>
      <c r="E129" s="42"/>
      <c r="F129" s="229" t="s">
        <v>693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82</v>
      </c>
    </row>
    <row r="130" s="13" customFormat="1">
      <c r="A130" s="13"/>
      <c r="B130" s="233"/>
      <c r="C130" s="234"/>
      <c r="D130" s="235" t="s">
        <v>195</v>
      </c>
      <c r="E130" s="236" t="s">
        <v>19</v>
      </c>
      <c r="F130" s="237" t="s">
        <v>1045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195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1057</v>
      </c>
      <c r="G131" s="245"/>
      <c r="H131" s="248">
        <v>36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5" customFormat="1">
      <c r="A132" s="15"/>
      <c r="B132" s="255"/>
      <c r="C132" s="256"/>
      <c r="D132" s="235" t="s">
        <v>195</v>
      </c>
      <c r="E132" s="257" t="s">
        <v>19</v>
      </c>
      <c r="F132" s="258" t="s">
        <v>226</v>
      </c>
      <c r="G132" s="256"/>
      <c r="H132" s="259">
        <v>36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195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185</v>
      </c>
    </row>
    <row r="133" s="2" customFormat="1" ht="24.15" customHeight="1">
      <c r="A133" s="40"/>
      <c r="B133" s="41"/>
      <c r="C133" s="215" t="s">
        <v>255</v>
      </c>
      <c r="D133" s="215" t="s">
        <v>187</v>
      </c>
      <c r="E133" s="216" t="s">
        <v>712</v>
      </c>
      <c r="F133" s="217" t="s">
        <v>713</v>
      </c>
      <c r="G133" s="218" t="s">
        <v>342</v>
      </c>
      <c r="H133" s="219">
        <v>1.0800000000000001</v>
      </c>
      <c r="I133" s="220"/>
      <c r="J133" s="221">
        <f>ROUND(I133*H133,2)</f>
        <v>0</v>
      </c>
      <c r="K133" s="217" t="s">
        <v>191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1.05237</v>
      </c>
      <c r="R133" s="224">
        <f>Q133*H133</f>
        <v>1.1365596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82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1059</v>
      </c>
    </row>
    <row r="134" s="2" customFormat="1">
      <c r="A134" s="40"/>
      <c r="B134" s="41"/>
      <c r="C134" s="42"/>
      <c r="D134" s="228" t="s">
        <v>193</v>
      </c>
      <c r="E134" s="42"/>
      <c r="F134" s="229" t="s">
        <v>715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193</v>
      </c>
      <c r="AU134" s="19" t="s">
        <v>82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1060</v>
      </c>
      <c r="G135" s="245"/>
      <c r="H135" s="248">
        <v>1.0800000000000001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5" customFormat="1">
      <c r="A136" s="15"/>
      <c r="B136" s="255"/>
      <c r="C136" s="256"/>
      <c r="D136" s="235" t="s">
        <v>195</v>
      </c>
      <c r="E136" s="257" t="s">
        <v>19</v>
      </c>
      <c r="F136" s="258" t="s">
        <v>226</v>
      </c>
      <c r="G136" s="256"/>
      <c r="H136" s="259">
        <v>1.0800000000000001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195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185</v>
      </c>
    </row>
    <row r="137" s="2" customFormat="1" ht="16.5" customHeight="1">
      <c r="A137" s="40"/>
      <c r="B137" s="41"/>
      <c r="C137" s="215" t="s">
        <v>260</v>
      </c>
      <c r="D137" s="215" t="s">
        <v>187</v>
      </c>
      <c r="E137" s="216" t="s">
        <v>717</v>
      </c>
      <c r="F137" s="217" t="s">
        <v>718</v>
      </c>
      <c r="G137" s="218" t="s">
        <v>190</v>
      </c>
      <c r="H137" s="219">
        <v>10.912000000000001</v>
      </c>
      <c r="I137" s="220"/>
      <c r="J137" s="221">
        <f>ROUND(I137*H137,2)</f>
        <v>0</v>
      </c>
      <c r="K137" s="217" t="s">
        <v>191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2.4533</v>
      </c>
      <c r="R137" s="224">
        <f>Q137*H137</f>
        <v>26.770409600000001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1061</v>
      </c>
    </row>
    <row r="138" s="2" customFormat="1">
      <c r="A138" s="40"/>
      <c r="B138" s="41"/>
      <c r="C138" s="42"/>
      <c r="D138" s="228" t="s">
        <v>193</v>
      </c>
      <c r="E138" s="42"/>
      <c r="F138" s="229" t="s">
        <v>720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82</v>
      </c>
    </row>
    <row r="139" s="13" customFormat="1">
      <c r="A139" s="13"/>
      <c r="B139" s="233"/>
      <c r="C139" s="234"/>
      <c r="D139" s="235" t="s">
        <v>195</v>
      </c>
      <c r="E139" s="236" t="s">
        <v>19</v>
      </c>
      <c r="F139" s="237" t="s">
        <v>1045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195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1062</v>
      </c>
      <c r="G140" s="245"/>
      <c r="H140" s="248">
        <v>9.9909999999999997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1063</v>
      </c>
      <c r="G141" s="245"/>
      <c r="H141" s="248">
        <v>2.1859999999999999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4" customFormat="1">
      <c r="A142" s="14"/>
      <c r="B142" s="244"/>
      <c r="C142" s="245"/>
      <c r="D142" s="235" t="s">
        <v>195</v>
      </c>
      <c r="E142" s="246" t="s">
        <v>19</v>
      </c>
      <c r="F142" s="247" t="s">
        <v>1064</v>
      </c>
      <c r="G142" s="245"/>
      <c r="H142" s="248">
        <v>-0.55800000000000005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195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1065</v>
      </c>
      <c r="G143" s="245"/>
      <c r="H143" s="248">
        <v>-0.30299999999999999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1066</v>
      </c>
      <c r="G144" s="245"/>
      <c r="H144" s="248">
        <v>-0.40400000000000003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10.911999999999999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2" customFormat="1" ht="16.5" customHeight="1">
      <c r="A146" s="40"/>
      <c r="B146" s="41"/>
      <c r="C146" s="215" t="s">
        <v>265</v>
      </c>
      <c r="D146" s="215" t="s">
        <v>187</v>
      </c>
      <c r="E146" s="216" t="s">
        <v>739</v>
      </c>
      <c r="F146" s="217" t="s">
        <v>740</v>
      </c>
      <c r="G146" s="218" t="s">
        <v>240</v>
      </c>
      <c r="H146" s="219">
        <v>127.33</v>
      </c>
      <c r="I146" s="220"/>
      <c r="J146" s="221">
        <f>ROUND(I146*H146,2)</f>
        <v>0</v>
      </c>
      <c r="K146" s="217" t="s">
        <v>191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0.0027499999999999998</v>
      </c>
      <c r="R146" s="224">
        <f>Q146*H146</f>
        <v>0.35015749999999995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82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1067</v>
      </c>
    </row>
    <row r="147" s="2" customFormat="1">
      <c r="A147" s="40"/>
      <c r="B147" s="41"/>
      <c r="C147" s="42"/>
      <c r="D147" s="228" t="s">
        <v>193</v>
      </c>
      <c r="E147" s="42"/>
      <c r="F147" s="229" t="s">
        <v>742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193</v>
      </c>
      <c r="AU147" s="19" t="s">
        <v>82</v>
      </c>
    </row>
    <row r="148" s="13" customFormat="1">
      <c r="A148" s="13"/>
      <c r="B148" s="233"/>
      <c r="C148" s="234"/>
      <c r="D148" s="235" t="s">
        <v>195</v>
      </c>
      <c r="E148" s="236" t="s">
        <v>19</v>
      </c>
      <c r="F148" s="237" t="s">
        <v>1045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195</v>
      </c>
      <c r="AU148" s="243" t="s">
        <v>82</v>
      </c>
      <c r="AV148" s="13" t="s">
        <v>80</v>
      </c>
      <c r="AW148" s="13" t="s">
        <v>35</v>
      </c>
      <c r="AX148" s="13" t="s">
        <v>73</v>
      </c>
      <c r="AY148" s="243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1068</v>
      </c>
      <c r="G149" s="245"/>
      <c r="H149" s="248">
        <v>62.408000000000001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1069</v>
      </c>
      <c r="G150" s="245"/>
      <c r="H150" s="248">
        <v>41.869999999999997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744</v>
      </c>
      <c r="G151" s="245"/>
      <c r="H151" s="248">
        <v>1.1479999999999999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1070</v>
      </c>
      <c r="G152" s="245"/>
      <c r="H152" s="248">
        <v>1.008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1071</v>
      </c>
      <c r="G153" s="245"/>
      <c r="H153" s="248">
        <v>0.75600000000000001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1072</v>
      </c>
      <c r="G154" s="245"/>
      <c r="H154" s="248">
        <v>-6.8300000000000001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1073</v>
      </c>
      <c r="G155" s="245"/>
      <c r="H155" s="248">
        <v>26.969999999999999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5" customFormat="1">
      <c r="A156" s="15"/>
      <c r="B156" s="255"/>
      <c r="C156" s="256"/>
      <c r="D156" s="235" t="s">
        <v>195</v>
      </c>
      <c r="E156" s="257" t="s">
        <v>19</v>
      </c>
      <c r="F156" s="258" t="s">
        <v>226</v>
      </c>
      <c r="G156" s="256"/>
      <c r="H156" s="259">
        <v>127.32999999999998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195</v>
      </c>
      <c r="AU156" s="265" t="s">
        <v>82</v>
      </c>
      <c r="AV156" s="15" t="s">
        <v>135</v>
      </c>
      <c r="AW156" s="15" t="s">
        <v>35</v>
      </c>
      <c r="AX156" s="15" t="s">
        <v>80</v>
      </c>
      <c r="AY156" s="265" t="s">
        <v>185</v>
      </c>
    </row>
    <row r="157" s="2" customFormat="1" ht="16.5" customHeight="1">
      <c r="A157" s="40"/>
      <c r="B157" s="41"/>
      <c r="C157" s="215" t="s">
        <v>236</v>
      </c>
      <c r="D157" s="215" t="s">
        <v>187</v>
      </c>
      <c r="E157" s="216" t="s">
        <v>754</v>
      </c>
      <c r="F157" s="217" t="s">
        <v>755</v>
      </c>
      <c r="G157" s="218" t="s">
        <v>240</v>
      </c>
      <c r="H157" s="219">
        <v>127.33</v>
      </c>
      <c r="I157" s="220"/>
      <c r="J157" s="221">
        <f>ROUND(I157*H157,2)</f>
        <v>0</v>
      </c>
      <c r="K157" s="217" t="s">
        <v>191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82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1074</v>
      </c>
    </row>
    <row r="158" s="2" customFormat="1">
      <c r="A158" s="40"/>
      <c r="B158" s="41"/>
      <c r="C158" s="42"/>
      <c r="D158" s="228" t="s">
        <v>193</v>
      </c>
      <c r="E158" s="42"/>
      <c r="F158" s="229" t="s">
        <v>757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193</v>
      </c>
      <c r="AU158" s="19" t="s">
        <v>82</v>
      </c>
    </row>
    <row r="159" s="13" customFormat="1">
      <c r="A159" s="13"/>
      <c r="B159" s="233"/>
      <c r="C159" s="234"/>
      <c r="D159" s="235" t="s">
        <v>195</v>
      </c>
      <c r="E159" s="236" t="s">
        <v>19</v>
      </c>
      <c r="F159" s="237" t="s">
        <v>1045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195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1068</v>
      </c>
      <c r="G160" s="245"/>
      <c r="H160" s="248">
        <v>62.408000000000001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1069</v>
      </c>
      <c r="G161" s="245"/>
      <c r="H161" s="248">
        <v>41.869999999999997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744</v>
      </c>
      <c r="G162" s="245"/>
      <c r="H162" s="248">
        <v>1.1479999999999999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1070</v>
      </c>
      <c r="G163" s="245"/>
      <c r="H163" s="248">
        <v>1.008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1071</v>
      </c>
      <c r="G164" s="245"/>
      <c r="H164" s="248">
        <v>0.75600000000000001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1072</v>
      </c>
      <c r="G165" s="245"/>
      <c r="H165" s="248">
        <v>-6.8300000000000001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1073</v>
      </c>
      <c r="G166" s="245"/>
      <c r="H166" s="248">
        <v>26.969999999999999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5" customFormat="1">
      <c r="A167" s="15"/>
      <c r="B167" s="255"/>
      <c r="C167" s="256"/>
      <c r="D167" s="235" t="s">
        <v>195</v>
      </c>
      <c r="E167" s="257" t="s">
        <v>19</v>
      </c>
      <c r="F167" s="258" t="s">
        <v>226</v>
      </c>
      <c r="G167" s="256"/>
      <c r="H167" s="259">
        <v>127.32999999999998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195</v>
      </c>
      <c r="AU167" s="265" t="s">
        <v>82</v>
      </c>
      <c r="AV167" s="15" t="s">
        <v>135</v>
      </c>
      <c r="AW167" s="15" t="s">
        <v>35</v>
      </c>
      <c r="AX167" s="15" t="s">
        <v>80</v>
      </c>
      <c r="AY167" s="265" t="s">
        <v>185</v>
      </c>
    </row>
    <row r="168" s="2" customFormat="1" ht="24.15" customHeight="1">
      <c r="A168" s="40"/>
      <c r="B168" s="41"/>
      <c r="C168" s="215" t="s">
        <v>283</v>
      </c>
      <c r="D168" s="215" t="s">
        <v>187</v>
      </c>
      <c r="E168" s="216" t="s">
        <v>758</v>
      </c>
      <c r="F168" s="217" t="s">
        <v>759</v>
      </c>
      <c r="G168" s="218" t="s">
        <v>342</v>
      </c>
      <c r="H168" s="219">
        <v>1.3089999999999999</v>
      </c>
      <c r="I168" s="220"/>
      <c r="J168" s="221">
        <f>ROUND(I168*H168,2)</f>
        <v>0</v>
      </c>
      <c r="K168" s="217" t="s">
        <v>191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1.0463199999999999</v>
      </c>
      <c r="R168" s="224">
        <f>Q168*H168</f>
        <v>1.3696328799999997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82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1075</v>
      </c>
    </row>
    <row r="169" s="2" customFormat="1">
      <c r="A169" s="40"/>
      <c r="B169" s="41"/>
      <c r="C169" s="42"/>
      <c r="D169" s="228" t="s">
        <v>193</v>
      </c>
      <c r="E169" s="42"/>
      <c r="F169" s="229" t="s">
        <v>761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193</v>
      </c>
      <c r="AU169" s="19" t="s">
        <v>82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1076</v>
      </c>
      <c r="G170" s="245"/>
      <c r="H170" s="248">
        <v>1.3089999999999999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5" customFormat="1">
      <c r="A171" s="15"/>
      <c r="B171" s="255"/>
      <c r="C171" s="256"/>
      <c r="D171" s="235" t="s">
        <v>195</v>
      </c>
      <c r="E171" s="257" t="s">
        <v>19</v>
      </c>
      <c r="F171" s="258" t="s">
        <v>226</v>
      </c>
      <c r="G171" s="256"/>
      <c r="H171" s="259">
        <v>1.3089999999999999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195</v>
      </c>
      <c r="AU171" s="265" t="s">
        <v>82</v>
      </c>
      <c r="AV171" s="15" t="s">
        <v>135</v>
      </c>
      <c r="AW171" s="15" t="s">
        <v>35</v>
      </c>
      <c r="AX171" s="15" t="s">
        <v>80</v>
      </c>
      <c r="AY171" s="265" t="s">
        <v>185</v>
      </c>
    </row>
    <row r="172" s="12" customFormat="1" ht="22.8" customHeight="1">
      <c r="A172" s="12"/>
      <c r="B172" s="199"/>
      <c r="C172" s="200"/>
      <c r="D172" s="201" t="s">
        <v>72</v>
      </c>
      <c r="E172" s="213" t="s">
        <v>135</v>
      </c>
      <c r="F172" s="213" t="s">
        <v>785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SUM(P173:P321)</f>
        <v>0</v>
      </c>
      <c r="Q172" s="207"/>
      <c r="R172" s="208">
        <f>SUM(R173:R321)</f>
        <v>145.07928564000005</v>
      </c>
      <c r="S172" s="207"/>
      <c r="T172" s="209">
        <f>SUM(T173:T321)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80</v>
      </c>
      <c r="AT172" s="211" t="s">
        <v>72</v>
      </c>
      <c r="AU172" s="211" t="s">
        <v>80</v>
      </c>
      <c r="AY172" s="210" t="s">
        <v>185</v>
      </c>
      <c r="BK172" s="212">
        <f>SUM(BK173:BK321)</f>
        <v>0</v>
      </c>
    </row>
    <row r="173" s="2" customFormat="1" ht="24.15" customHeight="1">
      <c r="A173" s="40"/>
      <c r="B173" s="41"/>
      <c r="C173" s="215" t="s">
        <v>293</v>
      </c>
      <c r="D173" s="215" t="s">
        <v>187</v>
      </c>
      <c r="E173" s="216" t="s">
        <v>786</v>
      </c>
      <c r="F173" s="217" t="s">
        <v>787</v>
      </c>
      <c r="G173" s="218" t="s">
        <v>190</v>
      </c>
      <c r="H173" s="219">
        <v>0.97099999999999997</v>
      </c>
      <c r="I173" s="220"/>
      <c r="J173" s="221">
        <f>ROUND(I173*H173,2)</f>
        <v>0</v>
      </c>
      <c r="K173" s="217" t="s">
        <v>191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2.45343</v>
      </c>
      <c r="R173" s="224">
        <f>Q173*H173</f>
        <v>2.3822805300000001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1077</v>
      </c>
    </row>
    <row r="174" s="2" customFormat="1">
      <c r="A174" s="40"/>
      <c r="B174" s="41"/>
      <c r="C174" s="42"/>
      <c r="D174" s="228" t="s">
        <v>193</v>
      </c>
      <c r="E174" s="42"/>
      <c r="F174" s="229" t="s">
        <v>789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193</v>
      </c>
      <c r="AU174" s="19" t="s">
        <v>82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1045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1078</v>
      </c>
      <c r="G176" s="245"/>
      <c r="H176" s="248">
        <v>0.97099999999999997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5" customFormat="1">
      <c r="A177" s="15"/>
      <c r="B177" s="255"/>
      <c r="C177" s="256"/>
      <c r="D177" s="235" t="s">
        <v>195</v>
      </c>
      <c r="E177" s="257" t="s">
        <v>19</v>
      </c>
      <c r="F177" s="258" t="s">
        <v>226</v>
      </c>
      <c r="G177" s="256"/>
      <c r="H177" s="259">
        <v>0.97099999999999997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195</v>
      </c>
      <c r="AU177" s="265" t="s">
        <v>82</v>
      </c>
      <c r="AV177" s="15" t="s">
        <v>135</v>
      </c>
      <c r="AW177" s="15" t="s">
        <v>35</v>
      </c>
      <c r="AX177" s="15" t="s">
        <v>80</v>
      </c>
      <c r="AY177" s="265" t="s">
        <v>185</v>
      </c>
    </row>
    <row r="178" s="2" customFormat="1" ht="24.15" customHeight="1">
      <c r="A178" s="40"/>
      <c r="B178" s="41"/>
      <c r="C178" s="215" t="s">
        <v>302</v>
      </c>
      <c r="D178" s="215" t="s">
        <v>187</v>
      </c>
      <c r="E178" s="216" t="s">
        <v>1079</v>
      </c>
      <c r="F178" s="217" t="s">
        <v>1080</v>
      </c>
      <c r="G178" s="218" t="s">
        <v>190</v>
      </c>
      <c r="H178" s="219">
        <v>43.869</v>
      </c>
      <c r="I178" s="220"/>
      <c r="J178" s="221">
        <f>ROUND(I178*H178,2)</f>
        <v>0</v>
      </c>
      <c r="K178" s="217" t="s">
        <v>191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2.45343</v>
      </c>
      <c r="R178" s="224">
        <f>Q178*H178</f>
        <v>107.62952067000001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82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1081</v>
      </c>
    </row>
    <row r="179" s="2" customFormat="1">
      <c r="A179" s="40"/>
      <c r="B179" s="41"/>
      <c r="C179" s="42"/>
      <c r="D179" s="228" t="s">
        <v>193</v>
      </c>
      <c r="E179" s="42"/>
      <c r="F179" s="229" t="s">
        <v>1082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193</v>
      </c>
      <c r="AU179" s="19" t="s">
        <v>82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1045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1083</v>
      </c>
      <c r="G181" s="245"/>
      <c r="H181" s="248">
        <v>48.654000000000003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1084</v>
      </c>
      <c r="G182" s="245"/>
      <c r="H182" s="248">
        <v>-4.585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793</v>
      </c>
      <c r="G183" s="245"/>
      <c r="H183" s="248">
        <v>-0.20000000000000001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5" customFormat="1">
      <c r="A184" s="15"/>
      <c r="B184" s="255"/>
      <c r="C184" s="256"/>
      <c r="D184" s="235" t="s">
        <v>195</v>
      </c>
      <c r="E184" s="257" t="s">
        <v>19</v>
      </c>
      <c r="F184" s="258" t="s">
        <v>226</v>
      </c>
      <c r="G184" s="256"/>
      <c r="H184" s="259">
        <v>43.869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195</v>
      </c>
      <c r="AU184" s="265" t="s">
        <v>82</v>
      </c>
      <c r="AV184" s="15" t="s">
        <v>135</v>
      </c>
      <c r="AW184" s="15" t="s">
        <v>35</v>
      </c>
      <c r="AX184" s="15" t="s">
        <v>80</v>
      </c>
      <c r="AY184" s="265" t="s">
        <v>185</v>
      </c>
    </row>
    <row r="185" s="2" customFormat="1" ht="21.75" customHeight="1">
      <c r="A185" s="40"/>
      <c r="B185" s="41"/>
      <c r="C185" s="215" t="s">
        <v>309</v>
      </c>
      <c r="D185" s="215" t="s">
        <v>187</v>
      </c>
      <c r="E185" s="216" t="s">
        <v>799</v>
      </c>
      <c r="F185" s="217" t="s">
        <v>800</v>
      </c>
      <c r="G185" s="218" t="s">
        <v>240</v>
      </c>
      <c r="H185" s="219">
        <v>174.66300000000001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0.0053299999999999997</v>
      </c>
      <c r="R185" s="224">
        <f>Q185*H185</f>
        <v>0.93095379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1085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802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1045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1086</v>
      </c>
      <c r="G188" s="245"/>
      <c r="H188" s="248">
        <v>178.048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1087</v>
      </c>
      <c r="G189" s="245"/>
      <c r="H189" s="248">
        <v>14.084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1088</v>
      </c>
      <c r="G190" s="245"/>
      <c r="H190" s="248">
        <v>3.9500000000000002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805</v>
      </c>
      <c r="G191" s="245"/>
      <c r="H191" s="248">
        <v>2.3250000000000002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1089</v>
      </c>
      <c r="G192" s="245"/>
      <c r="H192" s="248">
        <v>0.79500000000000004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806</v>
      </c>
      <c r="G193" s="245"/>
      <c r="H193" s="248">
        <v>-23.760000000000002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808</v>
      </c>
      <c r="G194" s="245"/>
      <c r="H194" s="248">
        <v>0.89500000000000002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1090</v>
      </c>
      <c r="G195" s="245"/>
      <c r="H195" s="248">
        <v>-1.6739999999999999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5" customFormat="1">
      <c r="A196" s="15"/>
      <c r="B196" s="255"/>
      <c r="C196" s="256"/>
      <c r="D196" s="235" t="s">
        <v>195</v>
      </c>
      <c r="E196" s="257" t="s">
        <v>19</v>
      </c>
      <c r="F196" s="258" t="s">
        <v>226</v>
      </c>
      <c r="G196" s="256"/>
      <c r="H196" s="259">
        <v>174.66299999999998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195</v>
      </c>
      <c r="AU196" s="265" t="s">
        <v>82</v>
      </c>
      <c r="AV196" s="15" t="s">
        <v>135</v>
      </c>
      <c r="AW196" s="15" t="s">
        <v>35</v>
      </c>
      <c r="AX196" s="15" t="s">
        <v>80</v>
      </c>
      <c r="AY196" s="265" t="s">
        <v>185</v>
      </c>
    </row>
    <row r="197" s="2" customFormat="1" ht="24.15" customHeight="1">
      <c r="A197" s="40"/>
      <c r="B197" s="41"/>
      <c r="C197" s="215" t="s">
        <v>318</v>
      </c>
      <c r="D197" s="215" t="s">
        <v>187</v>
      </c>
      <c r="E197" s="216" t="s">
        <v>816</v>
      </c>
      <c r="F197" s="217" t="s">
        <v>817</v>
      </c>
      <c r="G197" s="218" t="s">
        <v>240</v>
      </c>
      <c r="H197" s="219">
        <v>174.66300000000001</v>
      </c>
      <c r="I197" s="220"/>
      <c r="J197" s="221">
        <f>ROUND(I197*H197,2)</f>
        <v>0</v>
      </c>
      <c r="K197" s="217" t="s">
        <v>191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82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1091</v>
      </c>
    </row>
    <row r="198" s="2" customFormat="1">
      <c r="A198" s="40"/>
      <c r="B198" s="41"/>
      <c r="C198" s="42"/>
      <c r="D198" s="228" t="s">
        <v>193</v>
      </c>
      <c r="E198" s="42"/>
      <c r="F198" s="229" t="s">
        <v>819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193</v>
      </c>
      <c r="AU198" s="19" t="s">
        <v>82</v>
      </c>
    </row>
    <row r="199" s="13" customFormat="1">
      <c r="A199" s="13"/>
      <c r="B199" s="233"/>
      <c r="C199" s="234"/>
      <c r="D199" s="235" t="s">
        <v>195</v>
      </c>
      <c r="E199" s="236" t="s">
        <v>19</v>
      </c>
      <c r="F199" s="237" t="s">
        <v>1045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195</v>
      </c>
      <c r="AU199" s="243" t="s">
        <v>82</v>
      </c>
      <c r="AV199" s="13" t="s">
        <v>80</v>
      </c>
      <c r="AW199" s="13" t="s">
        <v>35</v>
      </c>
      <c r="AX199" s="13" t="s">
        <v>73</v>
      </c>
      <c r="AY199" s="243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1086</v>
      </c>
      <c r="G200" s="245"/>
      <c r="H200" s="248">
        <v>178.048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1087</v>
      </c>
      <c r="G201" s="245"/>
      <c r="H201" s="248">
        <v>14.084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1088</v>
      </c>
      <c r="G202" s="245"/>
      <c r="H202" s="248">
        <v>3.9500000000000002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805</v>
      </c>
      <c r="G203" s="245"/>
      <c r="H203" s="248">
        <v>2.3250000000000002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1089</v>
      </c>
      <c r="G204" s="245"/>
      <c r="H204" s="248">
        <v>0.79500000000000004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806</v>
      </c>
      <c r="G205" s="245"/>
      <c r="H205" s="248">
        <v>-23.760000000000002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808</v>
      </c>
      <c r="G206" s="245"/>
      <c r="H206" s="248">
        <v>0.89500000000000002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1090</v>
      </c>
      <c r="G207" s="245"/>
      <c r="H207" s="248">
        <v>-1.6739999999999999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5" customFormat="1">
      <c r="A208" s="15"/>
      <c r="B208" s="255"/>
      <c r="C208" s="256"/>
      <c r="D208" s="235" t="s">
        <v>195</v>
      </c>
      <c r="E208" s="257" t="s">
        <v>19</v>
      </c>
      <c r="F208" s="258" t="s">
        <v>226</v>
      </c>
      <c r="G208" s="256"/>
      <c r="H208" s="259">
        <v>174.66299999999998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195</v>
      </c>
      <c r="AU208" s="265" t="s">
        <v>82</v>
      </c>
      <c r="AV208" s="15" t="s">
        <v>135</v>
      </c>
      <c r="AW208" s="15" t="s">
        <v>35</v>
      </c>
      <c r="AX208" s="15" t="s">
        <v>80</v>
      </c>
      <c r="AY208" s="265" t="s">
        <v>185</v>
      </c>
    </row>
    <row r="209" s="2" customFormat="1" ht="24.15" customHeight="1">
      <c r="A209" s="40"/>
      <c r="B209" s="41"/>
      <c r="C209" s="215" t="s">
        <v>8</v>
      </c>
      <c r="D209" s="215" t="s">
        <v>187</v>
      </c>
      <c r="E209" s="216" t="s">
        <v>820</v>
      </c>
      <c r="F209" s="217" t="s">
        <v>821</v>
      </c>
      <c r="G209" s="218" t="s">
        <v>240</v>
      </c>
      <c r="H209" s="219">
        <v>164.899</v>
      </c>
      <c r="I209" s="220"/>
      <c r="J209" s="221">
        <f>ROUND(I209*H209,2)</f>
        <v>0</v>
      </c>
      <c r="K209" s="217" t="s">
        <v>191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0.00088000000000000003</v>
      </c>
      <c r="R209" s="224">
        <f>Q209*H209</f>
        <v>0.14511112000000001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82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1092</v>
      </c>
    </row>
    <row r="210" s="2" customFormat="1">
      <c r="A210" s="40"/>
      <c r="B210" s="41"/>
      <c r="C210" s="42"/>
      <c r="D210" s="228" t="s">
        <v>193</v>
      </c>
      <c r="E210" s="42"/>
      <c r="F210" s="229" t="s">
        <v>823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193</v>
      </c>
      <c r="AU210" s="19" t="s">
        <v>82</v>
      </c>
    </row>
    <row r="211" s="13" customFormat="1">
      <c r="A211" s="13"/>
      <c r="B211" s="233"/>
      <c r="C211" s="234"/>
      <c r="D211" s="235" t="s">
        <v>195</v>
      </c>
      <c r="E211" s="236" t="s">
        <v>19</v>
      </c>
      <c r="F211" s="237" t="s">
        <v>1045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195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1086</v>
      </c>
      <c r="G212" s="245"/>
      <c r="H212" s="248">
        <v>178.048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1093</v>
      </c>
      <c r="G213" s="245"/>
      <c r="H213" s="248">
        <v>9.8160000000000007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1089</v>
      </c>
      <c r="G214" s="245"/>
      <c r="H214" s="248">
        <v>0.79500000000000004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806</v>
      </c>
      <c r="G215" s="245"/>
      <c r="H215" s="248">
        <v>-23.760000000000002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5" customFormat="1">
      <c r="A216" s="15"/>
      <c r="B216" s="255"/>
      <c r="C216" s="256"/>
      <c r="D216" s="235" t="s">
        <v>195</v>
      </c>
      <c r="E216" s="257" t="s">
        <v>19</v>
      </c>
      <c r="F216" s="258" t="s">
        <v>226</v>
      </c>
      <c r="G216" s="256"/>
      <c r="H216" s="259">
        <v>164.899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195</v>
      </c>
      <c r="AU216" s="265" t="s">
        <v>82</v>
      </c>
      <c r="AV216" s="15" t="s">
        <v>135</v>
      </c>
      <c r="AW216" s="15" t="s">
        <v>35</v>
      </c>
      <c r="AX216" s="15" t="s">
        <v>80</v>
      </c>
      <c r="AY216" s="265" t="s">
        <v>185</v>
      </c>
    </row>
    <row r="217" s="2" customFormat="1" ht="24.15" customHeight="1">
      <c r="A217" s="40"/>
      <c r="B217" s="41"/>
      <c r="C217" s="215" t="s">
        <v>339</v>
      </c>
      <c r="D217" s="215" t="s">
        <v>187</v>
      </c>
      <c r="E217" s="216" t="s">
        <v>827</v>
      </c>
      <c r="F217" s="217" t="s">
        <v>828</v>
      </c>
      <c r="G217" s="218" t="s">
        <v>240</v>
      </c>
      <c r="H217" s="219">
        <v>164.899</v>
      </c>
      <c r="I217" s="220"/>
      <c r="J217" s="221">
        <f>ROUND(I217*H217,2)</f>
        <v>0</v>
      </c>
      <c r="K217" s="217" t="s">
        <v>191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82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1094</v>
      </c>
    </row>
    <row r="218" s="2" customFormat="1">
      <c r="A218" s="40"/>
      <c r="B218" s="41"/>
      <c r="C218" s="42"/>
      <c r="D218" s="228" t="s">
        <v>193</v>
      </c>
      <c r="E218" s="42"/>
      <c r="F218" s="229" t="s">
        <v>830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193</v>
      </c>
      <c r="AU218" s="19" t="s">
        <v>82</v>
      </c>
    </row>
    <row r="219" s="13" customFormat="1">
      <c r="A219" s="13"/>
      <c r="B219" s="233"/>
      <c r="C219" s="234"/>
      <c r="D219" s="235" t="s">
        <v>195</v>
      </c>
      <c r="E219" s="236" t="s">
        <v>19</v>
      </c>
      <c r="F219" s="237" t="s">
        <v>1045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195</v>
      </c>
      <c r="AU219" s="243" t="s">
        <v>82</v>
      </c>
      <c r="AV219" s="13" t="s">
        <v>80</v>
      </c>
      <c r="AW219" s="13" t="s">
        <v>35</v>
      </c>
      <c r="AX219" s="13" t="s">
        <v>73</v>
      </c>
      <c r="AY219" s="243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1086</v>
      </c>
      <c r="G220" s="245"/>
      <c r="H220" s="248">
        <v>178.048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1093</v>
      </c>
      <c r="G221" s="245"/>
      <c r="H221" s="248">
        <v>9.8160000000000007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1089</v>
      </c>
      <c r="G222" s="245"/>
      <c r="H222" s="248">
        <v>0.79500000000000004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806</v>
      </c>
      <c r="G223" s="245"/>
      <c r="H223" s="248">
        <v>-23.760000000000002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5" customFormat="1">
      <c r="A224" s="15"/>
      <c r="B224" s="255"/>
      <c r="C224" s="256"/>
      <c r="D224" s="235" t="s">
        <v>195</v>
      </c>
      <c r="E224" s="257" t="s">
        <v>19</v>
      </c>
      <c r="F224" s="258" t="s">
        <v>226</v>
      </c>
      <c r="G224" s="256"/>
      <c r="H224" s="259">
        <v>164.899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195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185</v>
      </c>
    </row>
    <row r="225" s="2" customFormat="1" ht="44.25" customHeight="1">
      <c r="A225" s="40"/>
      <c r="B225" s="41"/>
      <c r="C225" s="215" t="s">
        <v>345</v>
      </c>
      <c r="D225" s="215" t="s">
        <v>187</v>
      </c>
      <c r="E225" s="216" t="s">
        <v>840</v>
      </c>
      <c r="F225" s="217" t="s">
        <v>841</v>
      </c>
      <c r="G225" s="218" t="s">
        <v>342</v>
      </c>
      <c r="H225" s="219">
        <v>5.7030000000000003</v>
      </c>
      <c r="I225" s="220"/>
      <c r="J225" s="221">
        <f>ROUND(I225*H225,2)</f>
        <v>0</v>
      </c>
      <c r="K225" s="217" t="s">
        <v>191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1.05555</v>
      </c>
      <c r="R225" s="224">
        <f>Q225*H225</f>
        <v>6.0198016500000007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82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1095</v>
      </c>
    </row>
    <row r="226" s="2" customFormat="1">
      <c r="A226" s="40"/>
      <c r="B226" s="41"/>
      <c r="C226" s="42"/>
      <c r="D226" s="228" t="s">
        <v>193</v>
      </c>
      <c r="E226" s="42"/>
      <c r="F226" s="229" t="s">
        <v>843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193</v>
      </c>
      <c r="AU226" s="19" t="s">
        <v>82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1096</v>
      </c>
      <c r="G227" s="245"/>
      <c r="H227" s="248">
        <v>5.7030000000000003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5.7030000000000003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2" customFormat="1" ht="33" customHeight="1">
      <c r="A229" s="40"/>
      <c r="B229" s="41"/>
      <c r="C229" s="215" t="s">
        <v>352</v>
      </c>
      <c r="D229" s="215" t="s">
        <v>187</v>
      </c>
      <c r="E229" s="216" t="s">
        <v>1097</v>
      </c>
      <c r="F229" s="217" t="s">
        <v>1098</v>
      </c>
      <c r="G229" s="218" t="s">
        <v>190</v>
      </c>
      <c r="H229" s="219">
        <v>6.2960000000000003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2.45336</v>
      </c>
      <c r="R229" s="224">
        <f>Q229*H229</f>
        <v>15.446354560000001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1099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1100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3" customFormat="1">
      <c r="A231" s="13"/>
      <c r="B231" s="233"/>
      <c r="C231" s="234"/>
      <c r="D231" s="235" t="s">
        <v>195</v>
      </c>
      <c r="E231" s="236" t="s">
        <v>19</v>
      </c>
      <c r="F231" s="237" t="s">
        <v>1045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195</v>
      </c>
      <c r="AU231" s="243" t="s">
        <v>82</v>
      </c>
      <c r="AV231" s="13" t="s">
        <v>80</v>
      </c>
      <c r="AW231" s="13" t="s">
        <v>35</v>
      </c>
      <c r="AX231" s="13" t="s">
        <v>73</v>
      </c>
      <c r="AY231" s="243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1101</v>
      </c>
      <c r="G232" s="245"/>
      <c r="H232" s="248">
        <v>2.1749999999999998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1102</v>
      </c>
      <c r="G233" s="245"/>
      <c r="H233" s="248">
        <v>1.946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1101</v>
      </c>
      <c r="G234" s="245"/>
      <c r="H234" s="248">
        <v>2.1749999999999998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5" customFormat="1">
      <c r="A235" s="15"/>
      <c r="B235" s="255"/>
      <c r="C235" s="256"/>
      <c r="D235" s="235" t="s">
        <v>195</v>
      </c>
      <c r="E235" s="257" t="s">
        <v>19</v>
      </c>
      <c r="F235" s="258" t="s">
        <v>226</v>
      </c>
      <c r="G235" s="256"/>
      <c r="H235" s="259">
        <v>6.2959999999999994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195</v>
      </c>
      <c r="AU235" s="265" t="s">
        <v>82</v>
      </c>
      <c r="AV235" s="15" t="s">
        <v>135</v>
      </c>
      <c r="AW235" s="15" t="s">
        <v>35</v>
      </c>
      <c r="AX235" s="15" t="s">
        <v>80</v>
      </c>
      <c r="AY235" s="265" t="s">
        <v>185</v>
      </c>
    </row>
    <row r="236" s="2" customFormat="1" ht="24.15" customHeight="1">
      <c r="A236" s="40"/>
      <c r="B236" s="41"/>
      <c r="C236" s="215" t="s">
        <v>358</v>
      </c>
      <c r="D236" s="215" t="s">
        <v>187</v>
      </c>
      <c r="E236" s="216" t="s">
        <v>858</v>
      </c>
      <c r="F236" s="217" t="s">
        <v>859</v>
      </c>
      <c r="G236" s="218" t="s">
        <v>240</v>
      </c>
      <c r="H236" s="219">
        <v>46.764000000000003</v>
      </c>
      <c r="I236" s="220"/>
      <c r="J236" s="221">
        <f>ROUND(I236*H236,2)</f>
        <v>0</v>
      </c>
      <c r="K236" s="217" t="s">
        <v>191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0.0066299999999999996</v>
      </c>
      <c r="R236" s="224">
        <f>Q236*H236</f>
        <v>0.31004532000000001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82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1103</v>
      </c>
    </row>
    <row r="237" s="2" customFormat="1">
      <c r="A237" s="40"/>
      <c r="B237" s="41"/>
      <c r="C237" s="42"/>
      <c r="D237" s="228" t="s">
        <v>193</v>
      </c>
      <c r="E237" s="42"/>
      <c r="F237" s="229" t="s">
        <v>861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193</v>
      </c>
      <c r="AU237" s="19" t="s">
        <v>82</v>
      </c>
    </row>
    <row r="238" s="13" customFormat="1">
      <c r="A238" s="13"/>
      <c r="B238" s="233"/>
      <c r="C238" s="234"/>
      <c r="D238" s="235" t="s">
        <v>195</v>
      </c>
      <c r="E238" s="236" t="s">
        <v>19</v>
      </c>
      <c r="F238" s="237" t="s">
        <v>1045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195</v>
      </c>
      <c r="AU238" s="243" t="s">
        <v>82</v>
      </c>
      <c r="AV238" s="13" t="s">
        <v>80</v>
      </c>
      <c r="AW238" s="13" t="s">
        <v>35</v>
      </c>
      <c r="AX238" s="13" t="s">
        <v>73</v>
      </c>
      <c r="AY238" s="243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1104</v>
      </c>
      <c r="G239" s="245"/>
      <c r="H239" s="248">
        <v>16.044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1105</v>
      </c>
      <c r="G240" s="245"/>
      <c r="H240" s="248">
        <v>15.436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1106</v>
      </c>
      <c r="G241" s="245"/>
      <c r="H241" s="248">
        <v>15.284000000000001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46.764000000000003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24.15" customHeight="1">
      <c r="A243" s="40"/>
      <c r="B243" s="41"/>
      <c r="C243" s="215" t="s">
        <v>372</v>
      </c>
      <c r="D243" s="215" t="s">
        <v>187</v>
      </c>
      <c r="E243" s="216" t="s">
        <v>876</v>
      </c>
      <c r="F243" s="217" t="s">
        <v>877</v>
      </c>
      <c r="G243" s="218" t="s">
        <v>240</v>
      </c>
      <c r="H243" s="219">
        <v>46.764000000000003</v>
      </c>
      <c r="I243" s="220"/>
      <c r="J243" s="221">
        <f>ROUND(I243*H243,2)</f>
        <v>0</v>
      </c>
      <c r="K243" s="217" t="s">
        <v>191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1107</v>
      </c>
    </row>
    <row r="244" s="2" customFormat="1">
      <c r="A244" s="40"/>
      <c r="B244" s="41"/>
      <c r="C244" s="42"/>
      <c r="D244" s="228" t="s">
        <v>193</v>
      </c>
      <c r="E244" s="42"/>
      <c r="F244" s="229" t="s">
        <v>879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193</v>
      </c>
      <c r="AU244" s="19" t="s">
        <v>82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1045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1104</v>
      </c>
      <c r="G246" s="245"/>
      <c r="H246" s="248">
        <v>16.044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1105</v>
      </c>
      <c r="G247" s="245"/>
      <c r="H247" s="248">
        <v>15.436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1106</v>
      </c>
      <c r="G248" s="245"/>
      <c r="H248" s="248">
        <v>15.284000000000001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5" customFormat="1">
      <c r="A249" s="15"/>
      <c r="B249" s="255"/>
      <c r="C249" s="256"/>
      <c r="D249" s="235" t="s">
        <v>195</v>
      </c>
      <c r="E249" s="257" t="s">
        <v>19</v>
      </c>
      <c r="F249" s="258" t="s">
        <v>226</v>
      </c>
      <c r="G249" s="256"/>
      <c r="H249" s="259">
        <v>46.764000000000003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195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185</v>
      </c>
    </row>
    <row r="250" s="2" customFormat="1" ht="16.5" customHeight="1">
      <c r="A250" s="40"/>
      <c r="B250" s="41"/>
      <c r="C250" s="215" t="s">
        <v>7</v>
      </c>
      <c r="D250" s="215" t="s">
        <v>187</v>
      </c>
      <c r="E250" s="216" t="s">
        <v>1108</v>
      </c>
      <c r="F250" s="217" t="s">
        <v>1109</v>
      </c>
      <c r="G250" s="218" t="s">
        <v>240</v>
      </c>
      <c r="H250" s="219">
        <v>46.764000000000003</v>
      </c>
      <c r="I250" s="220"/>
      <c r="J250" s="221">
        <f>ROUND(I250*H250,2)</f>
        <v>0</v>
      </c>
      <c r="K250" s="217" t="s">
        <v>191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0.0033999999999999998</v>
      </c>
      <c r="R250" s="224">
        <f>Q250*H250</f>
        <v>0.15899759999999999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82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1110</v>
      </c>
    </row>
    <row r="251" s="2" customFormat="1">
      <c r="A251" s="40"/>
      <c r="B251" s="41"/>
      <c r="C251" s="42"/>
      <c r="D251" s="228" t="s">
        <v>193</v>
      </c>
      <c r="E251" s="42"/>
      <c r="F251" s="229" t="s">
        <v>1111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193</v>
      </c>
      <c r="AU251" s="19" t="s">
        <v>82</v>
      </c>
    </row>
    <row r="252" s="13" customFormat="1">
      <c r="A252" s="13"/>
      <c r="B252" s="233"/>
      <c r="C252" s="234"/>
      <c r="D252" s="235" t="s">
        <v>195</v>
      </c>
      <c r="E252" s="236" t="s">
        <v>19</v>
      </c>
      <c r="F252" s="237" t="s">
        <v>1045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195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1104</v>
      </c>
      <c r="G253" s="245"/>
      <c r="H253" s="248">
        <v>16.044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1105</v>
      </c>
      <c r="G254" s="245"/>
      <c r="H254" s="248">
        <v>15.436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1106</v>
      </c>
      <c r="G255" s="245"/>
      <c r="H255" s="248">
        <v>15.284000000000001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46.764000000000003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2" customFormat="1" ht="24.15" customHeight="1">
      <c r="A257" s="40"/>
      <c r="B257" s="41"/>
      <c r="C257" s="215" t="s">
        <v>386</v>
      </c>
      <c r="D257" s="215" t="s">
        <v>187</v>
      </c>
      <c r="E257" s="216" t="s">
        <v>880</v>
      </c>
      <c r="F257" s="217" t="s">
        <v>881</v>
      </c>
      <c r="G257" s="218" t="s">
        <v>240</v>
      </c>
      <c r="H257" s="219">
        <v>15.284000000000001</v>
      </c>
      <c r="I257" s="220"/>
      <c r="J257" s="221">
        <f>ROUND(I257*H257,2)</f>
        <v>0</v>
      </c>
      <c r="K257" s="217" t="s">
        <v>191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0.0013400000000000001</v>
      </c>
      <c r="R257" s="224">
        <f>Q257*H257</f>
        <v>0.020480560000000002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82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1112</v>
      </c>
    </row>
    <row r="258" s="2" customFormat="1">
      <c r="A258" s="40"/>
      <c r="B258" s="41"/>
      <c r="C258" s="42"/>
      <c r="D258" s="228" t="s">
        <v>193</v>
      </c>
      <c r="E258" s="42"/>
      <c r="F258" s="229" t="s">
        <v>883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193</v>
      </c>
      <c r="AU258" s="19" t="s">
        <v>82</v>
      </c>
    </row>
    <row r="259" s="13" customFormat="1">
      <c r="A259" s="13"/>
      <c r="B259" s="233"/>
      <c r="C259" s="234"/>
      <c r="D259" s="235" t="s">
        <v>195</v>
      </c>
      <c r="E259" s="236" t="s">
        <v>19</v>
      </c>
      <c r="F259" s="237" t="s">
        <v>1045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195</v>
      </c>
      <c r="AU259" s="243" t="s">
        <v>82</v>
      </c>
      <c r="AV259" s="13" t="s">
        <v>80</v>
      </c>
      <c r="AW259" s="13" t="s">
        <v>35</v>
      </c>
      <c r="AX259" s="13" t="s">
        <v>73</v>
      </c>
      <c r="AY259" s="243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1106</v>
      </c>
      <c r="G260" s="245"/>
      <c r="H260" s="248">
        <v>15.284000000000001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5" customFormat="1">
      <c r="A261" s="15"/>
      <c r="B261" s="255"/>
      <c r="C261" s="256"/>
      <c r="D261" s="235" t="s">
        <v>195</v>
      </c>
      <c r="E261" s="257" t="s">
        <v>19</v>
      </c>
      <c r="F261" s="258" t="s">
        <v>226</v>
      </c>
      <c r="G261" s="256"/>
      <c r="H261" s="259">
        <v>15.284000000000001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195</v>
      </c>
      <c r="AU261" s="265" t="s">
        <v>82</v>
      </c>
      <c r="AV261" s="15" t="s">
        <v>135</v>
      </c>
      <c r="AW261" s="15" t="s">
        <v>35</v>
      </c>
      <c r="AX261" s="15" t="s">
        <v>80</v>
      </c>
      <c r="AY261" s="265" t="s">
        <v>185</v>
      </c>
    </row>
    <row r="262" s="2" customFormat="1" ht="24.15" customHeight="1">
      <c r="A262" s="40"/>
      <c r="B262" s="41"/>
      <c r="C262" s="215" t="s">
        <v>393</v>
      </c>
      <c r="D262" s="215" t="s">
        <v>187</v>
      </c>
      <c r="E262" s="216" t="s">
        <v>884</v>
      </c>
      <c r="F262" s="217" t="s">
        <v>885</v>
      </c>
      <c r="G262" s="218" t="s">
        <v>240</v>
      </c>
      <c r="H262" s="219">
        <v>15.284000000000001</v>
      </c>
      <c r="I262" s="220"/>
      <c r="J262" s="221">
        <f>ROUND(I262*H262,2)</f>
        <v>0</v>
      </c>
      <c r="K262" s="217" t="s">
        <v>191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82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1113</v>
      </c>
    </row>
    <row r="263" s="2" customFormat="1">
      <c r="A263" s="40"/>
      <c r="B263" s="41"/>
      <c r="C263" s="42"/>
      <c r="D263" s="228" t="s">
        <v>193</v>
      </c>
      <c r="E263" s="42"/>
      <c r="F263" s="229" t="s">
        <v>887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193</v>
      </c>
      <c r="AU263" s="19" t="s">
        <v>82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1045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1106</v>
      </c>
      <c r="G265" s="245"/>
      <c r="H265" s="248">
        <v>15.284000000000001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5" customFormat="1">
      <c r="A266" s="15"/>
      <c r="B266" s="255"/>
      <c r="C266" s="256"/>
      <c r="D266" s="235" t="s">
        <v>195</v>
      </c>
      <c r="E266" s="257" t="s">
        <v>19</v>
      </c>
      <c r="F266" s="258" t="s">
        <v>226</v>
      </c>
      <c r="G266" s="256"/>
      <c r="H266" s="259">
        <v>15.284000000000001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195</v>
      </c>
      <c r="AU266" s="265" t="s">
        <v>82</v>
      </c>
      <c r="AV266" s="15" t="s">
        <v>135</v>
      </c>
      <c r="AW266" s="15" t="s">
        <v>35</v>
      </c>
      <c r="AX266" s="15" t="s">
        <v>80</v>
      </c>
      <c r="AY266" s="265" t="s">
        <v>185</v>
      </c>
    </row>
    <row r="267" s="2" customFormat="1" ht="37.8" customHeight="1">
      <c r="A267" s="40"/>
      <c r="B267" s="41"/>
      <c r="C267" s="215" t="s">
        <v>400</v>
      </c>
      <c r="D267" s="215" t="s">
        <v>187</v>
      </c>
      <c r="E267" s="216" t="s">
        <v>899</v>
      </c>
      <c r="F267" s="217" t="s">
        <v>900</v>
      </c>
      <c r="G267" s="218" t="s">
        <v>342</v>
      </c>
      <c r="H267" s="219">
        <v>0.81799999999999995</v>
      </c>
      <c r="I267" s="220"/>
      <c r="J267" s="221">
        <f>ROUND(I267*H267,2)</f>
        <v>0</v>
      </c>
      <c r="K267" s="217" t="s">
        <v>191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1.0551200000000001</v>
      </c>
      <c r="R267" s="224">
        <f>Q267*H267</f>
        <v>0.86308815999999999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82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1114</v>
      </c>
    </row>
    <row r="268" s="2" customFormat="1">
      <c r="A268" s="40"/>
      <c r="B268" s="41"/>
      <c r="C268" s="42"/>
      <c r="D268" s="228" t="s">
        <v>193</v>
      </c>
      <c r="E268" s="42"/>
      <c r="F268" s="229" t="s">
        <v>902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193</v>
      </c>
      <c r="AU268" s="19" t="s">
        <v>82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1115</v>
      </c>
      <c r="G269" s="245"/>
      <c r="H269" s="248">
        <v>0.81799999999999995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5" customFormat="1">
      <c r="A270" s="15"/>
      <c r="B270" s="255"/>
      <c r="C270" s="256"/>
      <c r="D270" s="235" t="s">
        <v>195</v>
      </c>
      <c r="E270" s="257" t="s">
        <v>19</v>
      </c>
      <c r="F270" s="258" t="s">
        <v>226</v>
      </c>
      <c r="G270" s="256"/>
      <c r="H270" s="259">
        <v>0.81799999999999995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195</v>
      </c>
      <c r="AU270" s="265" t="s">
        <v>82</v>
      </c>
      <c r="AV270" s="15" t="s">
        <v>135</v>
      </c>
      <c r="AW270" s="15" t="s">
        <v>35</v>
      </c>
      <c r="AX270" s="15" t="s">
        <v>80</v>
      </c>
      <c r="AY270" s="265" t="s">
        <v>185</v>
      </c>
    </row>
    <row r="271" s="2" customFormat="1" ht="24.15" customHeight="1">
      <c r="A271" s="40"/>
      <c r="B271" s="41"/>
      <c r="C271" s="215" t="s">
        <v>409</v>
      </c>
      <c r="D271" s="215" t="s">
        <v>187</v>
      </c>
      <c r="E271" s="216" t="s">
        <v>905</v>
      </c>
      <c r="F271" s="217" t="s">
        <v>906</v>
      </c>
      <c r="G271" s="218" t="s">
        <v>190</v>
      </c>
      <c r="H271" s="219">
        <v>4.2009999999999996</v>
      </c>
      <c r="I271" s="220"/>
      <c r="J271" s="221">
        <f>ROUND(I271*H271,2)</f>
        <v>0</v>
      </c>
      <c r="K271" s="217" t="s">
        <v>191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2.4533700000000001</v>
      </c>
      <c r="R271" s="224">
        <f>Q271*H271</f>
        <v>10.30660737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82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1116</v>
      </c>
    </row>
    <row r="272" s="2" customFormat="1">
      <c r="A272" s="40"/>
      <c r="B272" s="41"/>
      <c r="C272" s="42"/>
      <c r="D272" s="228" t="s">
        <v>193</v>
      </c>
      <c r="E272" s="42"/>
      <c r="F272" s="229" t="s">
        <v>908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193</v>
      </c>
      <c r="AU272" s="19" t="s">
        <v>82</v>
      </c>
    </row>
    <row r="273" s="13" customFormat="1">
      <c r="A273" s="13"/>
      <c r="B273" s="233"/>
      <c r="C273" s="234"/>
      <c r="D273" s="235" t="s">
        <v>195</v>
      </c>
      <c r="E273" s="236" t="s">
        <v>19</v>
      </c>
      <c r="F273" s="237" t="s">
        <v>1045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195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1117</v>
      </c>
      <c r="G274" s="245"/>
      <c r="H274" s="248">
        <v>1.8899999999999999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1118</v>
      </c>
      <c r="G275" s="245"/>
      <c r="H275" s="248">
        <v>1.1659999999999999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1119</v>
      </c>
      <c r="G276" s="245"/>
      <c r="H276" s="248">
        <v>1.145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5" customFormat="1">
      <c r="A277" s="15"/>
      <c r="B277" s="255"/>
      <c r="C277" s="256"/>
      <c r="D277" s="235" t="s">
        <v>195</v>
      </c>
      <c r="E277" s="257" t="s">
        <v>19</v>
      </c>
      <c r="F277" s="258" t="s">
        <v>226</v>
      </c>
      <c r="G277" s="256"/>
      <c r="H277" s="259">
        <v>4.2010000000000005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5" t="s">
        <v>195</v>
      </c>
      <c r="AU277" s="265" t="s">
        <v>82</v>
      </c>
      <c r="AV277" s="15" t="s">
        <v>135</v>
      </c>
      <c r="AW277" s="15" t="s">
        <v>35</v>
      </c>
      <c r="AX277" s="15" t="s">
        <v>80</v>
      </c>
      <c r="AY277" s="265" t="s">
        <v>185</v>
      </c>
    </row>
    <row r="278" s="2" customFormat="1" ht="24.15" customHeight="1">
      <c r="A278" s="40"/>
      <c r="B278" s="41"/>
      <c r="C278" s="215" t="s">
        <v>417</v>
      </c>
      <c r="D278" s="215" t="s">
        <v>187</v>
      </c>
      <c r="E278" s="216" t="s">
        <v>930</v>
      </c>
      <c r="F278" s="217" t="s">
        <v>931</v>
      </c>
      <c r="G278" s="218" t="s">
        <v>342</v>
      </c>
      <c r="H278" s="219">
        <v>0.52500000000000002</v>
      </c>
      <c r="I278" s="220"/>
      <c r="J278" s="221">
        <f>ROUND(I278*H278,2)</f>
        <v>0</v>
      </c>
      <c r="K278" s="217" t="s">
        <v>191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1.0492699999999999</v>
      </c>
      <c r="R278" s="224">
        <f>Q278*H278</f>
        <v>0.55086674999999996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82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1120</v>
      </c>
    </row>
    <row r="279" s="2" customFormat="1">
      <c r="A279" s="40"/>
      <c r="B279" s="41"/>
      <c r="C279" s="42"/>
      <c r="D279" s="228" t="s">
        <v>193</v>
      </c>
      <c r="E279" s="42"/>
      <c r="F279" s="229" t="s">
        <v>933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193</v>
      </c>
      <c r="AU279" s="19" t="s">
        <v>82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1121</v>
      </c>
      <c r="G280" s="245"/>
      <c r="H280" s="248">
        <v>0.52500000000000002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5" customFormat="1">
      <c r="A281" s="15"/>
      <c r="B281" s="255"/>
      <c r="C281" s="256"/>
      <c r="D281" s="235" t="s">
        <v>195</v>
      </c>
      <c r="E281" s="257" t="s">
        <v>19</v>
      </c>
      <c r="F281" s="258" t="s">
        <v>226</v>
      </c>
      <c r="G281" s="256"/>
      <c r="H281" s="259">
        <v>0.52500000000000002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5" t="s">
        <v>195</v>
      </c>
      <c r="AU281" s="265" t="s">
        <v>82</v>
      </c>
      <c r="AV281" s="15" t="s">
        <v>135</v>
      </c>
      <c r="AW281" s="15" t="s">
        <v>35</v>
      </c>
      <c r="AX281" s="15" t="s">
        <v>80</v>
      </c>
      <c r="AY281" s="265" t="s">
        <v>185</v>
      </c>
    </row>
    <row r="282" s="2" customFormat="1" ht="24.15" customHeight="1">
      <c r="A282" s="40"/>
      <c r="B282" s="41"/>
      <c r="C282" s="215" t="s">
        <v>436</v>
      </c>
      <c r="D282" s="215" t="s">
        <v>187</v>
      </c>
      <c r="E282" s="216" t="s">
        <v>936</v>
      </c>
      <c r="F282" s="217" t="s">
        <v>937</v>
      </c>
      <c r="G282" s="218" t="s">
        <v>240</v>
      </c>
      <c r="H282" s="219">
        <v>19.687999999999999</v>
      </c>
      <c r="I282" s="220"/>
      <c r="J282" s="221">
        <f>ROUND(I282*H282,2)</f>
        <v>0</v>
      </c>
      <c r="K282" s="217" t="s">
        <v>191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0.01282</v>
      </c>
      <c r="R282" s="224">
        <f>Q282*H282</f>
        <v>0.25240015999999998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82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1122</v>
      </c>
    </row>
    <row r="283" s="2" customFormat="1">
      <c r="A283" s="40"/>
      <c r="B283" s="41"/>
      <c r="C283" s="42"/>
      <c r="D283" s="228" t="s">
        <v>193</v>
      </c>
      <c r="E283" s="42"/>
      <c r="F283" s="229" t="s">
        <v>939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193</v>
      </c>
      <c r="AU283" s="19" t="s">
        <v>82</v>
      </c>
    </row>
    <row r="284" s="13" customFormat="1">
      <c r="A284" s="13"/>
      <c r="B284" s="233"/>
      <c r="C284" s="234"/>
      <c r="D284" s="235" t="s">
        <v>195</v>
      </c>
      <c r="E284" s="236" t="s">
        <v>19</v>
      </c>
      <c r="F284" s="237" t="s">
        <v>1045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195</v>
      </c>
      <c r="AU284" s="243" t="s">
        <v>82</v>
      </c>
      <c r="AV284" s="13" t="s">
        <v>80</v>
      </c>
      <c r="AW284" s="13" t="s">
        <v>35</v>
      </c>
      <c r="AX284" s="13" t="s">
        <v>73</v>
      </c>
      <c r="AY284" s="243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1123</v>
      </c>
      <c r="G285" s="245"/>
      <c r="H285" s="248">
        <v>4.0800000000000001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1124</v>
      </c>
      <c r="G286" s="245"/>
      <c r="H286" s="248">
        <v>3.3039999999999998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1125</v>
      </c>
      <c r="G287" s="245"/>
      <c r="H287" s="248">
        <v>4.9199999999999999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1124</v>
      </c>
      <c r="G288" s="245"/>
      <c r="H288" s="248">
        <v>3.3039999999999998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1123</v>
      </c>
      <c r="G289" s="245"/>
      <c r="H289" s="248">
        <v>4.0800000000000001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5" customFormat="1">
      <c r="A290" s="15"/>
      <c r="B290" s="255"/>
      <c r="C290" s="256"/>
      <c r="D290" s="235" t="s">
        <v>195</v>
      </c>
      <c r="E290" s="257" t="s">
        <v>19</v>
      </c>
      <c r="F290" s="258" t="s">
        <v>226</v>
      </c>
      <c r="G290" s="256"/>
      <c r="H290" s="259">
        <v>19.688000000000002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195</v>
      </c>
      <c r="AU290" s="265" t="s">
        <v>82</v>
      </c>
      <c r="AV290" s="15" t="s">
        <v>135</v>
      </c>
      <c r="AW290" s="15" t="s">
        <v>35</v>
      </c>
      <c r="AX290" s="15" t="s">
        <v>80</v>
      </c>
      <c r="AY290" s="265" t="s">
        <v>185</v>
      </c>
    </row>
    <row r="291" s="2" customFormat="1" ht="24.15" customHeight="1">
      <c r="A291" s="40"/>
      <c r="B291" s="41"/>
      <c r="C291" s="215" t="s">
        <v>445</v>
      </c>
      <c r="D291" s="215" t="s">
        <v>187</v>
      </c>
      <c r="E291" s="216" t="s">
        <v>945</v>
      </c>
      <c r="F291" s="217" t="s">
        <v>946</v>
      </c>
      <c r="G291" s="218" t="s">
        <v>240</v>
      </c>
      <c r="H291" s="219">
        <v>19.687999999999999</v>
      </c>
      <c r="I291" s="220"/>
      <c r="J291" s="221">
        <f>ROUND(I291*H291,2)</f>
        <v>0</v>
      </c>
      <c r="K291" s="217" t="s">
        <v>191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82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1126</v>
      </c>
    </row>
    <row r="292" s="2" customFormat="1">
      <c r="A292" s="40"/>
      <c r="B292" s="41"/>
      <c r="C292" s="42"/>
      <c r="D292" s="228" t="s">
        <v>193</v>
      </c>
      <c r="E292" s="42"/>
      <c r="F292" s="229" t="s">
        <v>948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193</v>
      </c>
      <c r="AU292" s="19" t="s">
        <v>82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1045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1123</v>
      </c>
      <c r="G294" s="245"/>
      <c r="H294" s="248">
        <v>4.0800000000000001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1124</v>
      </c>
      <c r="G295" s="245"/>
      <c r="H295" s="248">
        <v>3.3039999999999998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1125</v>
      </c>
      <c r="G296" s="245"/>
      <c r="H296" s="248">
        <v>4.9199999999999999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1124</v>
      </c>
      <c r="G297" s="245"/>
      <c r="H297" s="248">
        <v>3.3039999999999998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1123</v>
      </c>
      <c r="G298" s="245"/>
      <c r="H298" s="248">
        <v>4.0800000000000001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5" customFormat="1">
      <c r="A299" s="15"/>
      <c r="B299" s="255"/>
      <c r="C299" s="256"/>
      <c r="D299" s="235" t="s">
        <v>195</v>
      </c>
      <c r="E299" s="257" t="s">
        <v>19</v>
      </c>
      <c r="F299" s="258" t="s">
        <v>226</v>
      </c>
      <c r="G299" s="256"/>
      <c r="H299" s="259">
        <v>19.688000000000002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195</v>
      </c>
      <c r="AU299" s="265" t="s">
        <v>82</v>
      </c>
      <c r="AV299" s="15" t="s">
        <v>135</v>
      </c>
      <c r="AW299" s="15" t="s">
        <v>35</v>
      </c>
      <c r="AX299" s="15" t="s">
        <v>80</v>
      </c>
      <c r="AY299" s="265" t="s">
        <v>185</v>
      </c>
    </row>
    <row r="300" s="2" customFormat="1" ht="16.5" customHeight="1">
      <c r="A300" s="40"/>
      <c r="B300" s="41"/>
      <c r="C300" s="215" t="s">
        <v>454</v>
      </c>
      <c r="D300" s="215" t="s">
        <v>187</v>
      </c>
      <c r="E300" s="216" t="s">
        <v>950</v>
      </c>
      <c r="F300" s="217" t="s">
        <v>951</v>
      </c>
      <c r="G300" s="218" t="s">
        <v>240</v>
      </c>
      <c r="H300" s="219">
        <v>4.4800000000000004</v>
      </c>
      <c r="I300" s="220"/>
      <c r="J300" s="221">
        <f>ROUND(I300*H300,2)</f>
        <v>0</v>
      </c>
      <c r="K300" s="217" t="s">
        <v>191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0.0087399999999999995</v>
      </c>
      <c r="R300" s="224">
        <f>Q300*H300</f>
        <v>0.039155200000000001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82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1127</v>
      </c>
    </row>
    <row r="301" s="2" customFormat="1">
      <c r="A301" s="40"/>
      <c r="B301" s="41"/>
      <c r="C301" s="42"/>
      <c r="D301" s="228" t="s">
        <v>193</v>
      </c>
      <c r="E301" s="42"/>
      <c r="F301" s="229" t="s">
        <v>953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193</v>
      </c>
      <c r="AU301" s="19" t="s">
        <v>82</v>
      </c>
    </row>
    <row r="302" s="13" customFormat="1">
      <c r="A302" s="13"/>
      <c r="B302" s="233"/>
      <c r="C302" s="234"/>
      <c r="D302" s="235" t="s">
        <v>195</v>
      </c>
      <c r="E302" s="236" t="s">
        <v>19</v>
      </c>
      <c r="F302" s="237" t="s">
        <v>1045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195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1128</v>
      </c>
      <c r="G303" s="245"/>
      <c r="H303" s="248">
        <v>2.2400000000000002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1128</v>
      </c>
      <c r="G304" s="245"/>
      <c r="H304" s="248">
        <v>2.2400000000000002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5" customFormat="1">
      <c r="A305" s="15"/>
      <c r="B305" s="255"/>
      <c r="C305" s="256"/>
      <c r="D305" s="235" t="s">
        <v>195</v>
      </c>
      <c r="E305" s="257" t="s">
        <v>19</v>
      </c>
      <c r="F305" s="258" t="s">
        <v>226</v>
      </c>
      <c r="G305" s="256"/>
      <c r="H305" s="259">
        <v>4.4800000000000004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195</v>
      </c>
      <c r="AU305" s="265" t="s">
        <v>82</v>
      </c>
      <c r="AV305" s="15" t="s">
        <v>135</v>
      </c>
      <c r="AW305" s="15" t="s">
        <v>35</v>
      </c>
      <c r="AX305" s="15" t="s">
        <v>80</v>
      </c>
      <c r="AY305" s="265" t="s">
        <v>185</v>
      </c>
    </row>
    <row r="306" s="2" customFormat="1" ht="16.5" customHeight="1">
      <c r="A306" s="40"/>
      <c r="B306" s="41"/>
      <c r="C306" s="215" t="s">
        <v>630</v>
      </c>
      <c r="D306" s="215" t="s">
        <v>187</v>
      </c>
      <c r="E306" s="216" t="s">
        <v>964</v>
      </c>
      <c r="F306" s="217" t="s">
        <v>965</v>
      </c>
      <c r="G306" s="218" t="s">
        <v>240</v>
      </c>
      <c r="H306" s="219">
        <v>4.4800000000000004</v>
      </c>
      <c r="I306" s="220"/>
      <c r="J306" s="221">
        <f>ROUND(I306*H306,2)</f>
        <v>0</v>
      </c>
      <c r="K306" s="217" t="s">
        <v>191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82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1129</v>
      </c>
    </row>
    <row r="307" s="2" customFormat="1">
      <c r="A307" s="40"/>
      <c r="B307" s="41"/>
      <c r="C307" s="42"/>
      <c r="D307" s="228" t="s">
        <v>193</v>
      </c>
      <c r="E307" s="42"/>
      <c r="F307" s="229" t="s">
        <v>967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193</v>
      </c>
      <c r="AU307" s="19" t="s">
        <v>82</v>
      </c>
    </row>
    <row r="308" s="13" customFormat="1">
      <c r="A308" s="13"/>
      <c r="B308" s="233"/>
      <c r="C308" s="234"/>
      <c r="D308" s="235" t="s">
        <v>195</v>
      </c>
      <c r="E308" s="236" t="s">
        <v>19</v>
      </c>
      <c r="F308" s="237" t="s">
        <v>1045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195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1128</v>
      </c>
      <c r="G309" s="245"/>
      <c r="H309" s="248">
        <v>2.2400000000000002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4" customFormat="1">
      <c r="A310" s="14"/>
      <c r="B310" s="244"/>
      <c r="C310" s="245"/>
      <c r="D310" s="235" t="s">
        <v>195</v>
      </c>
      <c r="E310" s="246" t="s">
        <v>19</v>
      </c>
      <c r="F310" s="247" t="s">
        <v>1128</v>
      </c>
      <c r="G310" s="245"/>
      <c r="H310" s="248">
        <v>2.2400000000000002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195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185</v>
      </c>
    </row>
    <row r="311" s="15" customFormat="1">
      <c r="A311" s="15"/>
      <c r="B311" s="255"/>
      <c r="C311" s="256"/>
      <c r="D311" s="235" t="s">
        <v>195</v>
      </c>
      <c r="E311" s="257" t="s">
        <v>19</v>
      </c>
      <c r="F311" s="258" t="s">
        <v>226</v>
      </c>
      <c r="G311" s="256"/>
      <c r="H311" s="259">
        <v>4.4800000000000004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195</v>
      </c>
      <c r="AU311" s="265" t="s">
        <v>82</v>
      </c>
      <c r="AV311" s="15" t="s">
        <v>135</v>
      </c>
      <c r="AW311" s="15" t="s">
        <v>35</v>
      </c>
      <c r="AX311" s="15" t="s">
        <v>80</v>
      </c>
      <c r="AY311" s="265" t="s">
        <v>185</v>
      </c>
    </row>
    <row r="312" s="2" customFormat="1" ht="21.75" customHeight="1">
      <c r="A312" s="40"/>
      <c r="B312" s="41"/>
      <c r="C312" s="215" t="s">
        <v>635</v>
      </c>
      <c r="D312" s="215" t="s">
        <v>187</v>
      </c>
      <c r="E312" s="216" t="s">
        <v>969</v>
      </c>
      <c r="F312" s="217" t="s">
        <v>970</v>
      </c>
      <c r="G312" s="218" t="s">
        <v>240</v>
      </c>
      <c r="H312" s="219">
        <v>3.5899999999999999</v>
      </c>
      <c r="I312" s="220"/>
      <c r="J312" s="221">
        <f>ROUND(I312*H312,2)</f>
        <v>0</v>
      </c>
      <c r="K312" s="217" t="s">
        <v>191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0.0065799999999999999</v>
      </c>
      <c r="R312" s="224">
        <f>Q312*H312</f>
        <v>0.023622199999999999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135</v>
      </c>
      <c r="AT312" s="226" t="s">
        <v>187</v>
      </c>
      <c r="AU312" s="226" t="s">
        <v>82</v>
      </c>
      <c r="AY312" s="19" t="s">
        <v>185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135</v>
      </c>
      <c r="BM312" s="226" t="s">
        <v>1130</v>
      </c>
    </row>
    <row r="313" s="2" customFormat="1">
      <c r="A313" s="40"/>
      <c r="B313" s="41"/>
      <c r="C313" s="42"/>
      <c r="D313" s="228" t="s">
        <v>193</v>
      </c>
      <c r="E313" s="42"/>
      <c r="F313" s="229" t="s">
        <v>972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193</v>
      </c>
      <c r="AU313" s="19" t="s">
        <v>82</v>
      </c>
    </row>
    <row r="314" s="13" customFormat="1">
      <c r="A314" s="13"/>
      <c r="B314" s="233"/>
      <c r="C314" s="234"/>
      <c r="D314" s="235" t="s">
        <v>195</v>
      </c>
      <c r="E314" s="236" t="s">
        <v>19</v>
      </c>
      <c r="F314" s="237" t="s">
        <v>1045</v>
      </c>
      <c r="G314" s="234"/>
      <c r="H314" s="236" t="s">
        <v>19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195</v>
      </c>
      <c r="AU314" s="243" t="s">
        <v>82</v>
      </c>
      <c r="AV314" s="13" t="s">
        <v>80</v>
      </c>
      <c r="AW314" s="13" t="s">
        <v>35</v>
      </c>
      <c r="AX314" s="13" t="s">
        <v>73</v>
      </c>
      <c r="AY314" s="243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1131</v>
      </c>
      <c r="G315" s="245"/>
      <c r="H315" s="248">
        <v>3.5899999999999999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5" customFormat="1">
      <c r="A316" s="15"/>
      <c r="B316" s="255"/>
      <c r="C316" s="256"/>
      <c r="D316" s="235" t="s">
        <v>195</v>
      </c>
      <c r="E316" s="257" t="s">
        <v>19</v>
      </c>
      <c r="F316" s="258" t="s">
        <v>226</v>
      </c>
      <c r="G316" s="256"/>
      <c r="H316" s="259">
        <v>3.5899999999999999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5" t="s">
        <v>195</v>
      </c>
      <c r="AU316" s="265" t="s">
        <v>82</v>
      </c>
      <c r="AV316" s="15" t="s">
        <v>135</v>
      </c>
      <c r="AW316" s="15" t="s">
        <v>35</v>
      </c>
      <c r="AX316" s="15" t="s">
        <v>80</v>
      </c>
      <c r="AY316" s="265" t="s">
        <v>185</v>
      </c>
    </row>
    <row r="317" s="2" customFormat="1" ht="21.75" customHeight="1">
      <c r="A317" s="40"/>
      <c r="B317" s="41"/>
      <c r="C317" s="215" t="s">
        <v>627</v>
      </c>
      <c r="D317" s="215" t="s">
        <v>187</v>
      </c>
      <c r="E317" s="216" t="s">
        <v>976</v>
      </c>
      <c r="F317" s="217" t="s">
        <v>977</v>
      </c>
      <c r="G317" s="218" t="s">
        <v>240</v>
      </c>
      <c r="H317" s="219">
        <v>3.5899999999999999</v>
      </c>
      <c r="I317" s="220"/>
      <c r="J317" s="221">
        <f>ROUND(I317*H317,2)</f>
        <v>0</v>
      </c>
      <c r="K317" s="217" t="s">
        <v>191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187</v>
      </c>
      <c r="AU317" s="226" t="s">
        <v>82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1132</v>
      </c>
    </row>
    <row r="318" s="2" customFormat="1">
      <c r="A318" s="40"/>
      <c r="B318" s="41"/>
      <c r="C318" s="42"/>
      <c r="D318" s="228" t="s">
        <v>193</v>
      </c>
      <c r="E318" s="42"/>
      <c r="F318" s="229" t="s">
        <v>979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193</v>
      </c>
      <c r="AU318" s="19" t="s">
        <v>82</v>
      </c>
    </row>
    <row r="319" s="13" customFormat="1">
      <c r="A319" s="13"/>
      <c r="B319" s="233"/>
      <c r="C319" s="234"/>
      <c r="D319" s="235" t="s">
        <v>195</v>
      </c>
      <c r="E319" s="236" t="s">
        <v>19</v>
      </c>
      <c r="F319" s="237" t="s">
        <v>1045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195</v>
      </c>
      <c r="AU319" s="243" t="s">
        <v>82</v>
      </c>
      <c r="AV319" s="13" t="s">
        <v>80</v>
      </c>
      <c r="AW319" s="13" t="s">
        <v>35</v>
      </c>
      <c r="AX319" s="13" t="s">
        <v>73</v>
      </c>
      <c r="AY319" s="243" t="s">
        <v>185</v>
      </c>
    </row>
    <row r="320" s="14" customFormat="1">
      <c r="A320" s="14"/>
      <c r="B320" s="244"/>
      <c r="C320" s="245"/>
      <c r="D320" s="235" t="s">
        <v>195</v>
      </c>
      <c r="E320" s="246" t="s">
        <v>19</v>
      </c>
      <c r="F320" s="247" t="s">
        <v>1131</v>
      </c>
      <c r="G320" s="245"/>
      <c r="H320" s="248">
        <v>3.5899999999999999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195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185</v>
      </c>
    </row>
    <row r="321" s="15" customFormat="1">
      <c r="A321" s="15"/>
      <c r="B321" s="255"/>
      <c r="C321" s="256"/>
      <c r="D321" s="235" t="s">
        <v>195</v>
      </c>
      <c r="E321" s="257" t="s">
        <v>19</v>
      </c>
      <c r="F321" s="258" t="s">
        <v>226</v>
      </c>
      <c r="G321" s="256"/>
      <c r="H321" s="259">
        <v>3.5899999999999999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195</v>
      </c>
      <c r="AU321" s="265" t="s">
        <v>82</v>
      </c>
      <c r="AV321" s="15" t="s">
        <v>135</v>
      </c>
      <c r="AW321" s="15" t="s">
        <v>35</v>
      </c>
      <c r="AX321" s="15" t="s">
        <v>80</v>
      </c>
      <c r="AY321" s="265" t="s">
        <v>185</v>
      </c>
    </row>
    <row r="322" s="12" customFormat="1" ht="22.8" customHeight="1">
      <c r="A322" s="12"/>
      <c r="B322" s="199"/>
      <c r="C322" s="200"/>
      <c r="D322" s="201" t="s">
        <v>72</v>
      </c>
      <c r="E322" s="213" t="s">
        <v>255</v>
      </c>
      <c r="F322" s="213" t="s">
        <v>593</v>
      </c>
      <c r="G322" s="200"/>
      <c r="H322" s="200"/>
      <c r="I322" s="203"/>
      <c r="J322" s="214">
        <f>BK322</f>
        <v>0</v>
      </c>
      <c r="K322" s="200"/>
      <c r="L322" s="205"/>
      <c r="M322" s="206"/>
      <c r="N322" s="207"/>
      <c r="O322" s="207"/>
      <c r="P322" s="208">
        <f>SUM(P323:P469)</f>
        <v>0</v>
      </c>
      <c r="Q322" s="207"/>
      <c r="R322" s="208">
        <f>SUM(R323:R469)</f>
        <v>2.2893716799999999</v>
      </c>
      <c r="S322" s="207"/>
      <c r="T322" s="209">
        <f>SUM(T323:T469)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0" t="s">
        <v>80</v>
      </c>
      <c r="AT322" s="211" t="s">
        <v>72</v>
      </c>
      <c r="AU322" s="211" t="s">
        <v>80</v>
      </c>
      <c r="AY322" s="210" t="s">
        <v>185</v>
      </c>
      <c r="BK322" s="212">
        <f>SUM(BK323:BK469)</f>
        <v>0</v>
      </c>
    </row>
    <row r="323" s="2" customFormat="1" ht="24.15" customHeight="1">
      <c r="A323" s="40"/>
      <c r="B323" s="41"/>
      <c r="C323" s="215" t="s">
        <v>644</v>
      </c>
      <c r="D323" s="215" t="s">
        <v>187</v>
      </c>
      <c r="E323" s="216" t="s">
        <v>1133</v>
      </c>
      <c r="F323" s="217" t="s">
        <v>1134</v>
      </c>
      <c r="G323" s="218" t="s">
        <v>240</v>
      </c>
      <c r="H323" s="219">
        <v>54.728000000000002</v>
      </c>
      <c r="I323" s="220"/>
      <c r="J323" s="221">
        <f>ROUND(I323*H323,2)</f>
        <v>0</v>
      </c>
      <c r="K323" s="217" t="s">
        <v>191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0.00025999999999999998</v>
      </c>
      <c r="R323" s="224">
        <f>Q323*H323</f>
        <v>0.014229279999999999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187</v>
      </c>
      <c r="AU323" s="226" t="s">
        <v>82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1135</v>
      </c>
    </row>
    <row r="324" s="2" customFormat="1">
      <c r="A324" s="40"/>
      <c r="B324" s="41"/>
      <c r="C324" s="42"/>
      <c r="D324" s="228" t="s">
        <v>193</v>
      </c>
      <c r="E324" s="42"/>
      <c r="F324" s="229" t="s">
        <v>1136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193</v>
      </c>
      <c r="AU324" s="19" t="s">
        <v>82</v>
      </c>
    </row>
    <row r="325" s="13" customFormat="1">
      <c r="A325" s="13"/>
      <c r="B325" s="233"/>
      <c r="C325" s="234"/>
      <c r="D325" s="235" t="s">
        <v>195</v>
      </c>
      <c r="E325" s="236" t="s">
        <v>19</v>
      </c>
      <c r="F325" s="237" t="s">
        <v>1137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195</v>
      </c>
      <c r="AU325" s="243" t="s">
        <v>82</v>
      </c>
      <c r="AV325" s="13" t="s">
        <v>80</v>
      </c>
      <c r="AW325" s="13" t="s">
        <v>35</v>
      </c>
      <c r="AX325" s="13" t="s">
        <v>73</v>
      </c>
      <c r="AY325" s="243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1138</v>
      </c>
      <c r="G326" s="245"/>
      <c r="H326" s="248">
        <v>41.869999999999997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1139</v>
      </c>
      <c r="G327" s="245"/>
      <c r="H327" s="248">
        <v>-4.04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745</v>
      </c>
      <c r="G328" s="245"/>
      <c r="H328" s="248">
        <v>-2.79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1123</v>
      </c>
      <c r="G329" s="245"/>
      <c r="H329" s="248">
        <v>4.0800000000000001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4" customFormat="1">
      <c r="A330" s="14"/>
      <c r="B330" s="244"/>
      <c r="C330" s="245"/>
      <c r="D330" s="235" t="s">
        <v>195</v>
      </c>
      <c r="E330" s="246" t="s">
        <v>19</v>
      </c>
      <c r="F330" s="247" t="s">
        <v>1140</v>
      </c>
      <c r="G330" s="245"/>
      <c r="H330" s="248">
        <v>6.6079999999999997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195</v>
      </c>
      <c r="AU330" s="254" t="s">
        <v>82</v>
      </c>
      <c r="AV330" s="14" t="s">
        <v>82</v>
      </c>
      <c r="AW330" s="14" t="s">
        <v>35</v>
      </c>
      <c r="AX330" s="14" t="s">
        <v>73</v>
      </c>
      <c r="AY330" s="254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1125</v>
      </c>
      <c r="G331" s="245"/>
      <c r="H331" s="248">
        <v>4.9199999999999999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4" customFormat="1">
      <c r="A332" s="14"/>
      <c r="B332" s="244"/>
      <c r="C332" s="245"/>
      <c r="D332" s="235" t="s">
        <v>195</v>
      </c>
      <c r="E332" s="246" t="s">
        <v>19</v>
      </c>
      <c r="F332" s="247" t="s">
        <v>1123</v>
      </c>
      <c r="G332" s="245"/>
      <c r="H332" s="248">
        <v>4.0800000000000001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195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185</v>
      </c>
    </row>
    <row r="333" s="15" customFormat="1">
      <c r="A333" s="15"/>
      <c r="B333" s="255"/>
      <c r="C333" s="256"/>
      <c r="D333" s="235" t="s">
        <v>195</v>
      </c>
      <c r="E333" s="257" t="s">
        <v>19</v>
      </c>
      <c r="F333" s="258" t="s">
        <v>226</v>
      </c>
      <c r="G333" s="256"/>
      <c r="H333" s="259">
        <v>54.727999999999994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5" t="s">
        <v>195</v>
      </c>
      <c r="AU333" s="265" t="s">
        <v>82</v>
      </c>
      <c r="AV333" s="15" t="s">
        <v>135</v>
      </c>
      <c r="AW333" s="15" t="s">
        <v>35</v>
      </c>
      <c r="AX333" s="15" t="s">
        <v>80</v>
      </c>
      <c r="AY333" s="265" t="s">
        <v>185</v>
      </c>
    </row>
    <row r="334" s="2" customFormat="1" ht="24.15" customHeight="1">
      <c r="A334" s="40"/>
      <c r="B334" s="41"/>
      <c r="C334" s="215" t="s">
        <v>888</v>
      </c>
      <c r="D334" s="215" t="s">
        <v>187</v>
      </c>
      <c r="E334" s="216" t="s">
        <v>1141</v>
      </c>
      <c r="F334" s="217" t="s">
        <v>1142</v>
      </c>
      <c r="G334" s="218" t="s">
        <v>240</v>
      </c>
      <c r="H334" s="219">
        <v>54.728000000000002</v>
      </c>
      <c r="I334" s="220"/>
      <c r="J334" s="221">
        <f>ROUND(I334*H334,2)</f>
        <v>0</v>
      </c>
      <c r="K334" s="217" t="s">
        <v>191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0.0040000000000000001</v>
      </c>
      <c r="R334" s="224">
        <f>Q334*H334</f>
        <v>0.21891200000000002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187</v>
      </c>
      <c r="AU334" s="226" t="s">
        <v>82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1143</v>
      </c>
    </row>
    <row r="335" s="2" customFormat="1">
      <c r="A335" s="40"/>
      <c r="B335" s="41"/>
      <c r="C335" s="42"/>
      <c r="D335" s="228" t="s">
        <v>193</v>
      </c>
      <c r="E335" s="42"/>
      <c r="F335" s="229" t="s">
        <v>1144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193</v>
      </c>
      <c r="AU335" s="19" t="s">
        <v>82</v>
      </c>
    </row>
    <row r="336" s="13" customFormat="1">
      <c r="A336" s="13"/>
      <c r="B336" s="233"/>
      <c r="C336" s="234"/>
      <c r="D336" s="235" t="s">
        <v>195</v>
      </c>
      <c r="E336" s="236" t="s">
        <v>19</v>
      </c>
      <c r="F336" s="237" t="s">
        <v>1137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195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1138</v>
      </c>
      <c r="G337" s="245"/>
      <c r="H337" s="248">
        <v>41.869999999999997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1139</v>
      </c>
      <c r="G338" s="245"/>
      <c r="H338" s="248">
        <v>-4.04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4" customFormat="1">
      <c r="A339" s="14"/>
      <c r="B339" s="244"/>
      <c r="C339" s="245"/>
      <c r="D339" s="235" t="s">
        <v>195</v>
      </c>
      <c r="E339" s="246" t="s">
        <v>19</v>
      </c>
      <c r="F339" s="247" t="s">
        <v>745</v>
      </c>
      <c r="G339" s="245"/>
      <c r="H339" s="248">
        <v>-2.79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195</v>
      </c>
      <c r="AU339" s="254" t="s">
        <v>82</v>
      </c>
      <c r="AV339" s="14" t="s">
        <v>82</v>
      </c>
      <c r="AW339" s="14" t="s">
        <v>35</v>
      </c>
      <c r="AX339" s="14" t="s">
        <v>73</v>
      </c>
      <c r="AY339" s="254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1123</v>
      </c>
      <c r="G340" s="245"/>
      <c r="H340" s="248">
        <v>4.0800000000000001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1140</v>
      </c>
      <c r="G341" s="245"/>
      <c r="H341" s="248">
        <v>6.6079999999999997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1125</v>
      </c>
      <c r="G342" s="245"/>
      <c r="H342" s="248">
        <v>4.9199999999999999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1123</v>
      </c>
      <c r="G343" s="245"/>
      <c r="H343" s="248">
        <v>4.0800000000000001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5" customFormat="1">
      <c r="A344" s="15"/>
      <c r="B344" s="255"/>
      <c r="C344" s="256"/>
      <c r="D344" s="235" t="s">
        <v>195</v>
      </c>
      <c r="E344" s="257" t="s">
        <v>19</v>
      </c>
      <c r="F344" s="258" t="s">
        <v>226</v>
      </c>
      <c r="G344" s="256"/>
      <c r="H344" s="259">
        <v>54.727999999999994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195</v>
      </c>
      <c r="AU344" s="265" t="s">
        <v>82</v>
      </c>
      <c r="AV344" s="15" t="s">
        <v>135</v>
      </c>
      <c r="AW344" s="15" t="s">
        <v>35</v>
      </c>
      <c r="AX344" s="15" t="s">
        <v>80</v>
      </c>
      <c r="AY344" s="265" t="s">
        <v>185</v>
      </c>
    </row>
    <row r="345" s="2" customFormat="1" ht="16.5" customHeight="1">
      <c r="A345" s="40"/>
      <c r="B345" s="41"/>
      <c r="C345" s="215" t="s">
        <v>893</v>
      </c>
      <c r="D345" s="215" t="s">
        <v>187</v>
      </c>
      <c r="E345" s="216" t="s">
        <v>1145</v>
      </c>
      <c r="F345" s="217" t="s">
        <v>1146</v>
      </c>
      <c r="G345" s="218" t="s">
        <v>240</v>
      </c>
      <c r="H345" s="219">
        <v>183.23400000000001</v>
      </c>
      <c r="I345" s="220"/>
      <c r="J345" s="221">
        <f>ROUND(I345*H345,2)</f>
        <v>0</v>
      </c>
      <c r="K345" s="217" t="s">
        <v>191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0.00025999999999999998</v>
      </c>
      <c r="R345" s="224">
        <f>Q345*H345</f>
        <v>0.047640839999999997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82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1147</v>
      </c>
    </row>
    <row r="346" s="2" customFormat="1">
      <c r="A346" s="40"/>
      <c r="B346" s="41"/>
      <c r="C346" s="42"/>
      <c r="D346" s="228" t="s">
        <v>193</v>
      </c>
      <c r="E346" s="42"/>
      <c r="F346" s="229" t="s">
        <v>1148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193</v>
      </c>
      <c r="AU346" s="19" t="s">
        <v>82</v>
      </c>
    </row>
    <row r="347" s="13" customFormat="1">
      <c r="A347" s="13"/>
      <c r="B347" s="233"/>
      <c r="C347" s="234"/>
      <c r="D347" s="235" t="s">
        <v>195</v>
      </c>
      <c r="E347" s="236" t="s">
        <v>19</v>
      </c>
      <c r="F347" s="237" t="s">
        <v>1149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195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185</v>
      </c>
    </row>
    <row r="348" s="13" customFormat="1">
      <c r="A348" s="13"/>
      <c r="B348" s="233"/>
      <c r="C348" s="234"/>
      <c r="D348" s="235" t="s">
        <v>195</v>
      </c>
      <c r="E348" s="236" t="s">
        <v>19</v>
      </c>
      <c r="F348" s="237" t="s">
        <v>1150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195</v>
      </c>
      <c r="AU348" s="243" t="s">
        <v>82</v>
      </c>
      <c r="AV348" s="13" t="s">
        <v>80</v>
      </c>
      <c r="AW348" s="13" t="s">
        <v>35</v>
      </c>
      <c r="AX348" s="13" t="s">
        <v>73</v>
      </c>
      <c r="AY348" s="243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1151</v>
      </c>
      <c r="G349" s="245"/>
      <c r="H349" s="248">
        <v>96.486999999999995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1152</v>
      </c>
      <c r="G350" s="245"/>
      <c r="H350" s="248">
        <v>2.101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1153</v>
      </c>
      <c r="G351" s="245"/>
      <c r="H351" s="248">
        <v>1.3500000000000001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1048</v>
      </c>
      <c r="G352" s="245"/>
      <c r="H352" s="248">
        <v>-0.40000000000000002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1053</v>
      </c>
      <c r="G353" s="245"/>
      <c r="H353" s="248">
        <v>-1.315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3" customFormat="1">
      <c r="A354" s="13"/>
      <c r="B354" s="233"/>
      <c r="C354" s="234"/>
      <c r="D354" s="235" t="s">
        <v>195</v>
      </c>
      <c r="E354" s="236" t="s">
        <v>19</v>
      </c>
      <c r="F354" s="237" t="s">
        <v>1154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195</v>
      </c>
      <c r="AU354" s="243" t="s">
        <v>82</v>
      </c>
      <c r="AV354" s="13" t="s">
        <v>80</v>
      </c>
      <c r="AW354" s="13" t="s">
        <v>35</v>
      </c>
      <c r="AX354" s="13" t="s">
        <v>73</v>
      </c>
      <c r="AY354" s="243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1155</v>
      </c>
      <c r="G355" s="245"/>
      <c r="H355" s="248">
        <v>30.501999999999999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1156</v>
      </c>
      <c r="G356" s="245"/>
      <c r="H356" s="248">
        <v>0.38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1157</v>
      </c>
      <c r="G357" s="245"/>
      <c r="H357" s="248">
        <v>0.45000000000000001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1158</v>
      </c>
      <c r="G358" s="245"/>
      <c r="H358" s="248">
        <v>-1.7729999999999999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3" customFormat="1">
      <c r="A359" s="13"/>
      <c r="B359" s="233"/>
      <c r="C359" s="234"/>
      <c r="D359" s="235" t="s">
        <v>195</v>
      </c>
      <c r="E359" s="236" t="s">
        <v>19</v>
      </c>
      <c r="F359" s="237" t="s">
        <v>1159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195</v>
      </c>
      <c r="AU359" s="243" t="s">
        <v>82</v>
      </c>
      <c r="AV359" s="13" t="s">
        <v>80</v>
      </c>
      <c r="AW359" s="13" t="s">
        <v>35</v>
      </c>
      <c r="AX359" s="13" t="s">
        <v>73</v>
      </c>
      <c r="AY359" s="243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1160</v>
      </c>
      <c r="G360" s="245"/>
      <c r="H360" s="248">
        <v>29.375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1161</v>
      </c>
      <c r="G361" s="245"/>
      <c r="H361" s="248">
        <v>1.099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1162</v>
      </c>
      <c r="G362" s="245"/>
      <c r="H362" s="248">
        <v>2.0139999999999998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1163</v>
      </c>
      <c r="G363" s="245"/>
      <c r="H363" s="248">
        <v>0.90000000000000002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3" customFormat="1">
      <c r="A364" s="13"/>
      <c r="B364" s="233"/>
      <c r="C364" s="234"/>
      <c r="D364" s="235" t="s">
        <v>195</v>
      </c>
      <c r="E364" s="236" t="s">
        <v>19</v>
      </c>
      <c r="F364" s="237" t="s">
        <v>1164</v>
      </c>
      <c r="G364" s="234"/>
      <c r="H364" s="236" t="s">
        <v>19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195</v>
      </c>
      <c r="AU364" s="243" t="s">
        <v>82</v>
      </c>
      <c r="AV364" s="13" t="s">
        <v>80</v>
      </c>
      <c r="AW364" s="13" t="s">
        <v>35</v>
      </c>
      <c r="AX364" s="13" t="s">
        <v>73</v>
      </c>
      <c r="AY364" s="243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1165</v>
      </c>
      <c r="G365" s="245"/>
      <c r="H365" s="248">
        <v>7.1630000000000003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1166</v>
      </c>
      <c r="G366" s="245"/>
      <c r="H366" s="248">
        <v>0.24199999999999999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4" customFormat="1">
      <c r="A367" s="14"/>
      <c r="B367" s="244"/>
      <c r="C367" s="245"/>
      <c r="D367" s="235" t="s">
        <v>195</v>
      </c>
      <c r="E367" s="246" t="s">
        <v>19</v>
      </c>
      <c r="F367" s="247" t="s">
        <v>1167</v>
      </c>
      <c r="G367" s="245"/>
      <c r="H367" s="248">
        <v>1.484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195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1168</v>
      </c>
      <c r="G368" s="245"/>
      <c r="H368" s="248">
        <v>0.26500000000000001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3" customFormat="1">
      <c r="A369" s="13"/>
      <c r="B369" s="233"/>
      <c r="C369" s="234"/>
      <c r="D369" s="235" t="s">
        <v>195</v>
      </c>
      <c r="E369" s="236" t="s">
        <v>19</v>
      </c>
      <c r="F369" s="237" t="s">
        <v>1169</v>
      </c>
      <c r="G369" s="234"/>
      <c r="H369" s="236" t="s">
        <v>19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195</v>
      </c>
      <c r="AU369" s="243" t="s">
        <v>82</v>
      </c>
      <c r="AV369" s="13" t="s">
        <v>80</v>
      </c>
      <c r="AW369" s="13" t="s">
        <v>35</v>
      </c>
      <c r="AX369" s="13" t="s">
        <v>73</v>
      </c>
      <c r="AY369" s="243" t="s">
        <v>185</v>
      </c>
    </row>
    <row r="370" s="14" customFormat="1">
      <c r="A370" s="14"/>
      <c r="B370" s="244"/>
      <c r="C370" s="245"/>
      <c r="D370" s="235" t="s">
        <v>195</v>
      </c>
      <c r="E370" s="246" t="s">
        <v>19</v>
      </c>
      <c r="F370" s="247" t="s">
        <v>1170</v>
      </c>
      <c r="G370" s="245"/>
      <c r="H370" s="248">
        <v>6.4130000000000003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195</v>
      </c>
      <c r="AU370" s="254" t="s">
        <v>82</v>
      </c>
      <c r="AV370" s="14" t="s">
        <v>82</v>
      </c>
      <c r="AW370" s="14" t="s">
        <v>35</v>
      </c>
      <c r="AX370" s="14" t="s">
        <v>73</v>
      </c>
      <c r="AY370" s="254" t="s">
        <v>185</v>
      </c>
    </row>
    <row r="371" s="14" customFormat="1">
      <c r="A371" s="14"/>
      <c r="B371" s="244"/>
      <c r="C371" s="245"/>
      <c r="D371" s="235" t="s">
        <v>195</v>
      </c>
      <c r="E371" s="246" t="s">
        <v>19</v>
      </c>
      <c r="F371" s="247" t="s">
        <v>1166</v>
      </c>
      <c r="G371" s="245"/>
      <c r="H371" s="248">
        <v>0.24199999999999999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195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185</v>
      </c>
    </row>
    <row r="372" s="13" customFormat="1">
      <c r="A372" s="13"/>
      <c r="B372" s="233"/>
      <c r="C372" s="234"/>
      <c r="D372" s="235" t="s">
        <v>195</v>
      </c>
      <c r="E372" s="236" t="s">
        <v>19</v>
      </c>
      <c r="F372" s="237" t="s">
        <v>1171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195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1172</v>
      </c>
      <c r="G373" s="245"/>
      <c r="H373" s="248">
        <v>5.2999999999999998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1173</v>
      </c>
      <c r="G374" s="245"/>
      <c r="H374" s="248">
        <v>0.20000000000000001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1174</v>
      </c>
      <c r="G375" s="245"/>
      <c r="H375" s="248">
        <v>0.22500000000000001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1175</v>
      </c>
      <c r="G376" s="245"/>
      <c r="H376" s="248">
        <v>0.53000000000000003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5" customFormat="1">
      <c r="A377" s="15"/>
      <c r="B377" s="255"/>
      <c r="C377" s="256"/>
      <c r="D377" s="235" t="s">
        <v>195</v>
      </c>
      <c r="E377" s="257" t="s">
        <v>19</v>
      </c>
      <c r="F377" s="258" t="s">
        <v>226</v>
      </c>
      <c r="G377" s="256"/>
      <c r="H377" s="259">
        <v>183.23399999999998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195</v>
      </c>
      <c r="AU377" s="265" t="s">
        <v>82</v>
      </c>
      <c r="AV377" s="15" t="s">
        <v>135</v>
      </c>
      <c r="AW377" s="15" t="s">
        <v>35</v>
      </c>
      <c r="AX377" s="15" t="s">
        <v>80</v>
      </c>
      <c r="AY377" s="265" t="s">
        <v>185</v>
      </c>
    </row>
    <row r="378" s="2" customFormat="1" ht="24.15" customHeight="1">
      <c r="A378" s="40"/>
      <c r="B378" s="41"/>
      <c r="C378" s="215" t="s">
        <v>898</v>
      </c>
      <c r="D378" s="215" t="s">
        <v>187</v>
      </c>
      <c r="E378" s="216" t="s">
        <v>1176</v>
      </c>
      <c r="F378" s="217" t="s">
        <v>1177</v>
      </c>
      <c r="G378" s="218" t="s">
        <v>240</v>
      </c>
      <c r="H378" s="219">
        <v>237.96199999999999</v>
      </c>
      <c r="I378" s="220"/>
      <c r="J378" s="221">
        <f>ROUND(I378*H378,2)</f>
        <v>0</v>
      </c>
      <c r="K378" s="217" t="s">
        <v>191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0.0043800000000000002</v>
      </c>
      <c r="R378" s="224">
        <f>Q378*H378</f>
        <v>1.0422735599999999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82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1178</v>
      </c>
    </row>
    <row r="379" s="2" customFormat="1">
      <c r="A379" s="40"/>
      <c r="B379" s="41"/>
      <c r="C379" s="42"/>
      <c r="D379" s="228" t="s">
        <v>193</v>
      </c>
      <c r="E379" s="42"/>
      <c r="F379" s="229" t="s">
        <v>1179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193</v>
      </c>
      <c r="AU379" s="19" t="s">
        <v>82</v>
      </c>
    </row>
    <row r="380" s="13" customFormat="1">
      <c r="A380" s="13"/>
      <c r="B380" s="233"/>
      <c r="C380" s="234"/>
      <c r="D380" s="235" t="s">
        <v>195</v>
      </c>
      <c r="E380" s="236" t="s">
        <v>19</v>
      </c>
      <c r="F380" s="237" t="s">
        <v>1149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195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185</v>
      </c>
    </row>
    <row r="381" s="13" customFormat="1">
      <c r="A381" s="13"/>
      <c r="B381" s="233"/>
      <c r="C381" s="234"/>
      <c r="D381" s="235" t="s">
        <v>195</v>
      </c>
      <c r="E381" s="236" t="s">
        <v>19</v>
      </c>
      <c r="F381" s="237" t="s">
        <v>1137</v>
      </c>
      <c r="G381" s="234"/>
      <c r="H381" s="236" t="s">
        <v>19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195</v>
      </c>
      <c r="AU381" s="243" t="s">
        <v>82</v>
      </c>
      <c r="AV381" s="13" t="s">
        <v>80</v>
      </c>
      <c r="AW381" s="13" t="s">
        <v>35</v>
      </c>
      <c r="AX381" s="13" t="s">
        <v>73</v>
      </c>
      <c r="AY381" s="243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1138</v>
      </c>
      <c r="G382" s="245"/>
      <c r="H382" s="248">
        <v>41.869999999999997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1139</v>
      </c>
      <c r="G383" s="245"/>
      <c r="H383" s="248">
        <v>-4.04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745</v>
      </c>
      <c r="G384" s="245"/>
      <c r="H384" s="248">
        <v>-2.79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1123</v>
      </c>
      <c r="G385" s="245"/>
      <c r="H385" s="248">
        <v>4.0800000000000001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1140</v>
      </c>
      <c r="G386" s="245"/>
      <c r="H386" s="248">
        <v>6.6079999999999997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1125</v>
      </c>
      <c r="G387" s="245"/>
      <c r="H387" s="248">
        <v>4.9199999999999999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1123</v>
      </c>
      <c r="G388" s="245"/>
      <c r="H388" s="248">
        <v>4.0800000000000001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3" customFormat="1">
      <c r="A389" s="13"/>
      <c r="B389" s="233"/>
      <c r="C389" s="234"/>
      <c r="D389" s="235" t="s">
        <v>195</v>
      </c>
      <c r="E389" s="236" t="s">
        <v>19</v>
      </c>
      <c r="F389" s="237" t="s">
        <v>1150</v>
      </c>
      <c r="G389" s="234"/>
      <c r="H389" s="236" t="s">
        <v>19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195</v>
      </c>
      <c r="AU389" s="243" t="s">
        <v>82</v>
      </c>
      <c r="AV389" s="13" t="s">
        <v>80</v>
      </c>
      <c r="AW389" s="13" t="s">
        <v>35</v>
      </c>
      <c r="AX389" s="13" t="s">
        <v>73</v>
      </c>
      <c r="AY389" s="243" t="s">
        <v>185</v>
      </c>
    </row>
    <row r="390" s="14" customFormat="1">
      <c r="A390" s="14"/>
      <c r="B390" s="244"/>
      <c r="C390" s="245"/>
      <c r="D390" s="235" t="s">
        <v>195</v>
      </c>
      <c r="E390" s="246" t="s">
        <v>19</v>
      </c>
      <c r="F390" s="247" t="s">
        <v>1151</v>
      </c>
      <c r="G390" s="245"/>
      <c r="H390" s="248">
        <v>96.486999999999995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195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1152</v>
      </c>
      <c r="G391" s="245"/>
      <c r="H391" s="248">
        <v>2.101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1153</v>
      </c>
      <c r="G392" s="245"/>
      <c r="H392" s="248">
        <v>1.3500000000000001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1048</v>
      </c>
      <c r="G393" s="245"/>
      <c r="H393" s="248">
        <v>-0.40000000000000002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1053</v>
      </c>
      <c r="G394" s="245"/>
      <c r="H394" s="248">
        <v>-1.315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3" customFormat="1">
      <c r="A395" s="13"/>
      <c r="B395" s="233"/>
      <c r="C395" s="234"/>
      <c r="D395" s="235" t="s">
        <v>195</v>
      </c>
      <c r="E395" s="236" t="s">
        <v>19</v>
      </c>
      <c r="F395" s="237" t="s">
        <v>1154</v>
      </c>
      <c r="G395" s="234"/>
      <c r="H395" s="236" t="s">
        <v>19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195</v>
      </c>
      <c r="AU395" s="243" t="s">
        <v>82</v>
      </c>
      <c r="AV395" s="13" t="s">
        <v>80</v>
      </c>
      <c r="AW395" s="13" t="s">
        <v>35</v>
      </c>
      <c r="AX395" s="13" t="s">
        <v>73</v>
      </c>
      <c r="AY395" s="243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1155</v>
      </c>
      <c r="G396" s="245"/>
      <c r="H396" s="248">
        <v>30.501999999999999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1156</v>
      </c>
      <c r="G397" s="245"/>
      <c r="H397" s="248">
        <v>0.38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1157</v>
      </c>
      <c r="G398" s="245"/>
      <c r="H398" s="248">
        <v>0.45000000000000001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1158</v>
      </c>
      <c r="G399" s="245"/>
      <c r="H399" s="248">
        <v>-1.7729999999999999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3" customFormat="1">
      <c r="A400" s="13"/>
      <c r="B400" s="233"/>
      <c r="C400" s="234"/>
      <c r="D400" s="235" t="s">
        <v>195</v>
      </c>
      <c r="E400" s="236" t="s">
        <v>19</v>
      </c>
      <c r="F400" s="237" t="s">
        <v>1159</v>
      </c>
      <c r="G400" s="234"/>
      <c r="H400" s="236" t="s">
        <v>19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195</v>
      </c>
      <c r="AU400" s="243" t="s">
        <v>82</v>
      </c>
      <c r="AV400" s="13" t="s">
        <v>80</v>
      </c>
      <c r="AW400" s="13" t="s">
        <v>35</v>
      </c>
      <c r="AX400" s="13" t="s">
        <v>73</v>
      </c>
      <c r="AY400" s="243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1160</v>
      </c>
      <c r="G401" s="245"/>
      <c r="H401" s="248">
        <v>29.375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1161</v>
      </c>
      <c r="G402" s="245"/>
      <c r="H402" s="248">
        <v>1.099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1162</v>
      </c>
      <c r="G403" s="245"/>
      <c r="H403" s="248">
        <v>2.0139999999999998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4" customFormat="1">
      <c r="A404" s="14"/>
      <c r="B404" s="244"/>
      <c r="C404" s="245"/>
      <c r="D404" s="235" t="s">
        <v>195</v>
      </c>
      <c r="E404" s="246" t="s">
        <v>19</v>
      </c>
      <c r="F404" s="247" t="s">
        <v>1163</v>
      </c>
      <c r="G404" s="245"/>
      <c r="H404" s="248">
        <v>0.90000000000000002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195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185</v>
      </c>
    </row>
    <row r="405" s="13" customFormat="1">
      <c r="A405" s="13"/>
      <c r="B405" s="233"/>
      <c r="C405" s="234"/>
      <c r="D405" s="235" t="s">
        <v>195</v>
      </c>
      <c r="E405" s="236" t="s">
        <v>19</v>
      </c>
      <c r="F405" s="237" t="s">
        <v>1164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195</v>
      </c>
      <c r="AU405" s="243" t="s">
        <v>82</v>
      </c>
      <c r="AV405" s="13" t="s">
        <v>80</v>
      </c>
      <c r="AW405" s="13" t="s">
        <v>35</v>
      </c>
      <c r="AX405" s="13" t="s">
        <v>73</v>
      </c>
      <c r="AY405" s="243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1165</v>
      </c>
      <c r="G406" s="245"/>
      <c r="H406" s="248">
        <v>7.1630000000000003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1166</v>
      </c>
      <c r="G407" s="245"/>
      <c r="H407" s="248">
        <v>0.24199999999999999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1167</v>
      </c>
      <c r="G408" s="245"/>
      <c r="H408" s="248">
        <v>1.484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1168</v>
      </c>
      <c r="G409" s="245"/>
      <c r="H409" s="248">
        <v>0.26500000000000001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3" customFormat="1">
      <c r="A410" s="13"/>
      <c r="B410" s="233"/>
      <c r="C410" s="234"/>
      <c r="D410" s="235" t="s">
        <v>195</v>
      </c>
      <c r="E410" s="236" t="s">
        <v>19</v>
      </c>
      <c r="F410" s="237" t="s">
        <v>1169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195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1170</v>
      </c>
      <c r="G411" s="245"/>
      <c r="H411" s="248">
        <v>6.4130000000000003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1166</v>
      </c>
      <c r="G412" s="245"/>
      <c r="H412" s="248">
        <v>0.24199999999999999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3" customFormat="1">
      <c r="A413" s="13"/>
      <c r="B413" s="233"/>
      <c r="C413" s="234"/>
      <c r="D413" s="235" t="s">
        <v>195</v>
      </c>
      <c r="E413" s="236" t="s">
        <v>19</v>
      </c>
      <c r="F413" s="237" t="s">
        <v>1171</v>
      </c>
      <c r="G413" s="234"/>
      <c r="H413" s="236" t="s">
        <v>19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195</v>
      </c>
      <c r="AU413" s="243" t="s">
        <v>82</v>
      </c>
      <c r="AV413" s="13" t="s">
        <v>80</v>
      </c>
      <c r="AW413" s="13" t="s">
        <v>35</v>
      </c>
      <c r="AX413" s="13" t="s">
        <v>73</v>
      </c>
      <c r="AY413" s="243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1172</v>
      </c>
      <c r="G414" s="245"/>
      <c r="H414" s="248">
        <v>5.2999999999999998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1173</v>
      </c>
      <c r="G415" s="245"/>
      <c r="H415" s="248">
        <v>0.20000000000000001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1174</v>
      </c>
      <c r="G416" s="245"/>
      <c r="H416" s="248">
        <v>0.22500000000000001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1175</v>
      </c>
      <c r="G417" s="245"/>
      <c r="H417" s="248">
        <v>0.53000000000000003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5" customFormat="1">
      <c r="A418" s="15"/>
      <c r="B418" s="255"/>
      <c r="C418" s="256"/>
      <c r="D418" s="235" t="s">
        <v>195</v>
      </c>
      <c r="E418" s="257" t="s">
        <v>19</v>
      </c>
      <c r="F418" s="258" t="s">
        <v>226</v>
      </c>
      <c r="G418" s="256"/>
      <c r="H418" s="259">
        <v>237.96199999999996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5" t="s">
        <v>195</v>
      </c>
      <c r="AU418" s="265" t="s">
        <v>82</v>
      </c>
      <c r="AV418" s="15" t="s">
        <v>135</v>
      </c>
      <c r="AW418" s="15" t="s">
        <v>35</v>
      </c>
      <c r="AX418" s="15" t="s">
        <v>80</v>
      </c>
      <c r="AY418" s="265" t="s">
        <v>185</v>
      </c>
    </row>
    <row r="419" s="2" customFormat="1" ht="16.5" customHeight="1">
      <c r="A419" s="40"/>
      <c r="B419" s="41"/>
      <c r="C419" s="215" t="s">
        <v>904</v>
      </c>
      <c r="D419" s="215" t="s">
        <v>187</v>
      </c>
      <c r="E419" s="216" t="s">
        <v>1180</v>
      </c>
      <c r="F419" s="217" t="s">
        <v>1181</v>
      </c>
      <c r="G419" s="218" t="s">
        <v>240</v>
      </c>
      <c r="H419" s="219">
        <v>183.23400000000001</v>
      </c>
      <c r="I419" s="220"/>
      <c r="J419" s="221">
        <f>ROUND(I419*H419,2)</f>
        <v>0</v>
      </c>
      <c r="K419" s="217" t="s">
        <v>191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0.0040000000000000001</v>
      </c>
      <c r="R419" s="224">
        <f>Q419*H419</f>
        <v>0.73293600000000003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187</v>
      </c>
      <c r="AU419" s="226" t="s">
        <v>82</v>
      </c>
      <c r="AY419" s="19" t="s">
        <v>185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1182</v>
      </c>
    </row>
    <row r="420" s="2" customFormat="1">
      <c r="A420" s="40"/>
      <c r="B420" s="41"/>
      <c r="C420" s="42"/>
      <c r="D420" s="228" t="s">
        <v>193</v>
      </c>
      <c r="E420" s="42"/>
      <c r="F420" s="229" t="s">
        <v>1183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193</v>
      </c>
      <c r="AU420" s="19" t="s">
        <v>82</v>
      </c>
    </row>
    <row r="421" s="13" customFormat="1">
      <c r="A421" s="13"/>
      <c r="B421" s="233"/>
      <c r="C421" s="234"/>
      <c r="D421" s="235" t="s">
        <v>195</v>
      </c>
      <c r="E421" s="236" t="s">
        <v>19</v>
      </c>
      <c r="F421" s="237" t="s">
        <v>1149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195</v>
      </c>
      <c r="AU421" s="243" t="s">
        <v>82</v>
      </c>
      <c r="AV421" s="13" t="s">
        <v>80</v>
      </c>
      <c r="AW421" s="13" t="s">
        <v>35</v>
      </c>
      <c r="AX421" s="13" t="s">
        <v>73</v>
      </c>
      <c r="AY421" s="243" t="s">
        <v>185</v>
      </c>
    </row>
    <row r="422" s="13" customFormat="1">
      <c r="A422" s="13"/>
      <c r="B422" s="233"/>
      <c r="C422" s="234"/>
      <c r="D422" s="235" t="s">
        <v>195</v>
      </c>
      <c r="E422" s="236" t="s">
        <v>19</v>
      </c>
      <c r="F422" s="237" t="s">
        <v>1150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195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1151</v>
      </c>
      <c r="G423" s="245"/>
      <c r="H423" s="248">
        <v>96.486999999999995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1152</v>
      </c>
      <c r="G424" s="245"/>
      <c r="H424" s="248">
        <v>2.101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1153</v>
      </c>
      <c r="G425" s="245"/>
      <c r="H425" s="248">
        <v>1.3500000000000001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1048</v>
      </c>
      <c r="G426" s="245"/>
      <c r="H426" s="248">
        <v>-0.40000000000000002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1053</v>
      </c>
      <c r="G427" s="245"/>
      <c r="H427" s="248">
        <v>-1.315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3" customFormat="1">
      <c r="A428" s="13"/>
      <c r="B428" s="233"/>
      <c r="C428" s="234"/>
      <c r="D428" s="235" t="s">
        <v>195</v>
      </c>
      <c r="E428" s="236" t="s">
        <v>19</v>
      </c>
      <c r="F428" s="237" t="s">
        <v>1154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195</v>
      </c>
      <c r="AU428" s="243" t="s">
        <v>82</v>
      </c>
      <c r="AV428" s="13" t="s">
        <v>80</v>
      </c>
      <c r="AW428" s="13" t="s">
        <v>35</v>
      </c>
      <c r="AX428" s="13" t="s">
        <v>73</v>
      </c>
      <c r="AY428" s="243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1155</v>
      </c>
      <c r="G429" s="245"/>
      <c r="H429" s="248">
        <v>30.501999999999999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1156</v>
      </c>
      <c r="G430" s="245"/>
      <c r="H430" s="248">
        <v>0.38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1157</v>
      </c>
      <c r="G431" s="245"/>
      <c r="H431" s="248">
        <v>0.45000000000000001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1158</v>
      </c>
      <c r="G432" s="245"/>
      <c r="H432" s="248">
        <v>-1.7729999999999999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3" customFormat="1">
      <c r="A433" s="13"/>
      <c r="B433" s="233"/>
      <c r="C433" s="234"/>
      <c r="D433" s="235" t="s">
        <v>195</v>
      </c>
      <c r="E433" s="236" t="s">
        <v>19</v>
      </c>
      <c r="F433" s="237" t="s">
        <v>1159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195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1160</v>
      </c>
      <c r="G434" s="245"/>
      <c r="H434" s="248">
        <v>29.375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1161</v>
      </c>
      <c r="G435" s="245"/>
      <c r="H435" s="248">
        <v>1.099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1162</v>
      </c>
      <c r="G436" s="245"/>
      <c r="H436" s="248">
        <v>2.0139999999999998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4" customFormat="1">
      <c r="A437" s="14"/>
      <c r="B437" s="244"/>
      <c r="C437" s="245"/>
      <c r="D437" s="235" t="s">
        <v>195</v>
      </c>
      <c r="E437" s="246" t="s">
        <v>19</v>
      </c>
      <c r="F437" s="247" t="s">
        <v>1163</v>
      </c>
      <c r="G437" s="245"/>
      <c r="H437" s="248">
        <v>0.90000000000000002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195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185</v>
      </c>
    </row>
    <row r="438" s="13" customFormat="1">
      <c r="A438" s="13"/>
      <c r="B438" s="233"/>
      <c r="C438" s="234"/>
      <c r="D438" s="235" t="s">
        <v>195</v>
      </c>
      <c r="E438" s="236" t="s">
        <v>19</v>
      </c>
      <c r="F438" s="237" t="s">
        <v>1164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195</v>
      </c>
      <c r="AU438" s="243" t="s">
        <v>82</v>
      </c>
      <c r="AV438" s="13" t="s">
        <v>80</v>
      </c>
      <c r="AW438" s="13" t="s">
        <v>35</v>
      </c>
      <c r="AX438" s="13" t="s">
        <v>73</v>
      </c>
      <c r="AY438" s="243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1165</v>
      </c>
      <c r="G439" s="245"/>
      <c r="H439" s="248">
        <v>7.1630000000000003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1166</v>
      </c>
      <c r="G440" s="245"/>
      <c r="H440" s="248">
        <v>0.24199999999999999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1167</v>
      </c>
      <c r="G441" s="245"/>
      <c r="H441" s="248">
        <v>1.484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1168</v>
      </c>
      <c r="G442" s="245"/>
      <c r="H442" s="248">
        <v>0.26500000000000001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3" customFormat="1">
      <c r="A443" s="13"/>
      <c r="B443" s="233"/>
      <c r="C443" s="234"/>
      <c r="D443" s="235" t="s">
        <v>195</v>
      </c>
      <c r="E443" s="236" t="s">
        <v>19</v>
      </c>
      <c r="F443" s="237" t="s">
        <v>1169</v>
      </c>
      <c r="G443" s="234"/>
      <c r="H443" s="236" t="s">
        <v>19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195</v>
      </c>
      <c r="AU443" s="243" t="s">
        <v>82</v>
      </c>
      <c r="AV443" s="13" t="s">
        <v>80</v>
      </c>
      <c r="AW443" s="13" t="s">
        <v>35</v>
      </c>
      <c r="AX443" s="13" t="s">
        <v>73</v>
      </c>
      <c r="AY443" s="243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1170</v>
      </c>
      <c r="G444" s="245"/>
      <c r="H444" s="248">
        <v>6.4130000000000003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1166</v>
      </c>
      <c r="G445" s="245"/>
      <c r="H445" s="248">
        <v>0.24199999999999999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3" customFormat="1">
      <c r="A446" s="13"/>
      <c r="B446" s="233"/>
      <c r="C446" s="234"/>
      <c r="D446" s="235" t="s">
        <v>195</v>
      </c>
      <c r="E446" s="236" t="s">
        <v>19</v>
      </c>
      <c r="F446" s="237" t="s">
        <v>1171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195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1172</v>
      </c>
      <c r="G447" s="245"/>
      <c r="H447" s="248">
        <v>5.2999999999999998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1173</v>
      </c>
      <c r="G448" s="245"/>
      <c r="H448" s="248">
        <v>0.20000000000000001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1174</v>
      </c>
      <c r="G449" s="245"/>
      <c r="H449" s="248">
        <v>0.22500000000000001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1175</v>
      </c>
      <c r="G450" s="245"/>
      <c r="H450" s="248">
        <v>0.53000000000000003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5" customFormat="1">
      <c r="A451" s="15"/>
      <c r="B451" s="255"/>
      <c r="C451" s="256"/>
      <c r="D451" s="235" t="s">
        <v>195</v>
      </c>
      <c r="E451" s="257" t="s">
        <v>19</v>
      </c>
      <c r="F451" s="258" t="s">
        <v>226</v>
      </c>
      <c r="G451" s="256"/>
      <c r="H451" s="259">
        <v>183.23399999999998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5" t="s">
        <v>195</v>
      </c>
      <c r="AU451" s="265" t="s">
        <v>82</v>
      </c>
      <c r="AV451" s="15" t="s">
        <v>135</v>
      </c>
      <c r="AW451" s="15" t="s">
        <v>35</v>
      </c>
      <c r="AX451" s="15" t="s">
        <v>80</v>
      </c>
      <c r="AY451" s="265" t="s">
        <v>185</v>
      </c>
    </row>
    <row r="452" s="2" customFormat="1" ht="24.15" customHeight="1">
      <c r="A452" s="40"/>
      <c r="B452" s="41"/>
      <c r="C452" s="215" t="s">
        <v>913</v>
      </c>
      <c r="D452" s="215" t="s">
        <v>187</v>
      </c>
      <c r="E452" s="216" t="s">
        <v>1184</v>
      </c>
      <c r="F452" s="217" t="s">
        <v>1185</v>
      </c>
      <c r="G452" s="218" t="s">
        <v>439</v>
      </c>
      <c r="H452" s="219">
        <v>7</v>
      </c>
      <c r="I452" s="220"/>
      <c r="J452" s="221">
        <f>ROUND(I452*H452,2)</f>
        <v>0</v>
      </c>
      <c r="K452" s="217" t="s">
        <v>191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0.013339999999999999</v>
      </c>
      <c r="R452" s="224">
        <f>Q452*H452</f>
        <v>0.093379999999999991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187</v>
      </c>
      <c r="AU452" s="226" t="s">
        <v>82</v>
      </c>
      <c r="AY452" s="19" t="s">
        <v>185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1186</v>
      </c>
    </row>
    <row r="453" s="2" customFormat="1">
      <c r="A453" s="40"/>
      <c r="B453" s="41"/>
      <c r="C453" s="42"/>
      <c r="D453" s="228" t="s">
        <v>193</v>
      </c>
      <c r="E453" s="42"/>
      <c r="F453" s="229" t="s">
        <v>1187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193</v>
      </c>
      <c r="AU453" s="19" t="s">
        <v>82</v>
      </c>
    </row>
    <row r="454" s="13" customFormat="1">
      <c r="A454" s="13"/>
      <c r="B454" s="233"/>
      <c r="C454" s="234"/>
      <c r="D454" s="235" t="s">
        <v>195</v>
      </c>
      <c r="E454" s="236" t="s">
        <v>19</v>
      </c>
      <c r="F454" s="237" t="s">
        <v>1149</v>
      </c>
      <c r="G454" s="234"/>
      <c r="H454" s="236" t="s">
        <v>19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195</v>
      </c>
      <c r="AU454" s="243" t="s">
        <v>82</v>
      </c>
      <c r="AV454" s="13" t="s">
        <v>80</v>
      </c>
      <c r="AW454" s="13" t="s">
        <v>35</v>
      </c>
      <c r="AX454" s="13" t="s">
        <v>73</v>
      </c>
      <c r="AY454" s="243" t="s">
        <v>185</v>
      </c>
    </row>
    <row r="455" s="13" customFormat="1">
      <c r="A455" s="13"/>
      <c r="B455" s="233"/>
      <c r="C455" s="234"/>
      <c r="D455" s="235" t="s">
        <v>195</v>
      </c>
      <c r="E455" s="236" t="s">
        <v>19</v>
      </c>
      <c r="F455" s="237" t="s">
        <v>1188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195</v>
      </c>
      <c r="AU455" s="243" t="s">
        <v>82</v>
      </c>
      <c r="AV455" s="13" t="s">
        <v>80</v>
      </c>
      <c r="AW455" s="13" t="s">
        <v>35</v>
      </c>
      <c r="AX455" s="13" t="s">
        <v>73</v>
      </c>
      <c r="AY455" s="243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250</v>
      </c>
      <c r="G456" s="245"/>
      <c r="H456" s="248">
        <v>5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3" customFormat="1">
      <c r="A457" s="13"/>
      <c r="B457" s="233"/>
      <c r="C457" s="234"/>
      <c r="D457" s="235" t="s">
        <v>195</v>
      </c>
      <c r="E457" s="236" t="s">
        <v>19</v>
      </c>
      <c r="F457" s="237" t="s">
        <v>1189</v>
      </c>
      <c r="G457" s="234"/>
      <c r="H457" s="236" t="s">
        <v>19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195</v>
      </c>
      <c r="AU457" s="243" t="s">
        <v>82</v>
      </c>
      <c r="AV457" s="13" t="s">
        <v>80</v>
      </c>
      <c r="AW457" s="13" t="s">
        <v>35</v>
      </c>
      <c r="AX457" s="13" t="s">
        <v>73</v>
      </c>
      <c r="AY457" s="243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82</v>
      </c>
      <c r="G458" s="245"/>
      <c r="H458" s="248">
        <v>2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5" customFormat="1">
      <c r="A459" s="15"/>
      <c r="B459" s="255"/>
      <c r="C459" s="256"/>
      <c r="D459" s="235" t="s">
        <v>195</v>
      </c>
      <c r="E459" s="257" t="s">
        <v>19</v>
      </c>
      <c r="F459" s="258" t="s">
        <v>226</v>
      </c>
      <c r="G459" s="256"/>
      <c r="H459" s="259">
        <v>7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195</v>
      </c>
      <c r="AU459" s="265" t="s">
        <v>82</v>
      </c>
      <c r="AV459" s="15" t="s">
        <v>135</v>
      </c>
      <c r="AW459" s="15" t="s">
        <v>35</v>
      </c>
      <c r="AX459" s="15" t="s">
        <v>80</v>
      </c>
      <c r="AY459" s="265" t="s">
        <v>185</v>
      </c>
    </row>
    <row r="460" s="2" customFormat="1" ht="16.5" customHeight="1">
      <c r="A460" s="40"/>
      <c r="B460" s="41"/>
      <c r="C460" s="272" t="s">
        <v>929</v>
      </c>
      <c r="D460" s="272" t="s">
        <v>520</v>
      </c>
      <c r="E460" s="273" t="s">
        <v>1190</v>
      </c>
      <c r="F460" s="274" t="s">
        <v>1191</v>
      </c>
      <c r="G460" s="275" t="s">
        <v>439</v>
      </c>
      <c r="H460" s="276">
        <v>5</v>
      </c>
      <c r="I460" s="277"/>
      <c r="J460" s="278">
        <f>ROUND(I460*H460,2)</f>
        <v>0</v>
      </c>
      <c r="K460" s="274" t="s">
        <v>449</v>
      </c>
      <c r="L460" s="279"/>
      <c r="M460" s="280" t="s">
        <v>19</v>
      </c>
      <c r="N460" s="281" t="s">
        <v>44</v>
      </c>
      <c r="O460" s="86"/>
      <c r="P460" s="224">
        <f>O460*H460</f>
        <v>0</v>
      </c>
      <c r="Q460" s="224">
        <v>0.02</v>
      </c>
      <c r="R460" s="224">
        <f>Q460*H460</f>
        <v>0.10000000000000001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265</v>
      </c>
      <c r="AT460" s="226" t="s">
        <v>520</v>
      </c>
      <c r="AU460" s="226" t="s">
        <v>82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1192</v>
      </c>
    </row>
    <row r="461" s="13" customFormat="1">
      <c r="A461" s="13"/>
      <c r="B461" s="233"/>
      <c r="C461" s="234"/>
      <c r="D461" s="235" t="s">
        <v>195</v>
      </c>
      <c r="E461" s="236" t="s">
        <v>19</v>
      </c>
      <c r="F461" s="237" t="s">
        <v>1149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195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185</v>
      </c>
    </row>
    <row r="462" s="13" customFormat="1">
      <c r="A462" s="13"/>
      <c r="B462" s="233"/>
      <c r="C462" s="234"/>
      <c r="D462" s="235" t="s">
        <v>195</v>
      </c>
      <c r="E462" s="236" t="s">
        <v>19</v>
      </c>
      <c r="F462" s="237" t="s">
        <v>1188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195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250</v>
      </c>
      <c r="G463" s="245"/>
      <c r="H463" s="248">
        <v>5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5" customFormat="1">
      <c r="A464" s="15"/>
      <c r="B464" s="255"/>
      <c r="C464" s="256"/>
      <c r="D464" s="235" t="s">
        <v>195</v>
      </c>
      <c r="E464" s="257" t="s">
        <v>19</v>
      </c>
      <c r="F464" s="258" t="s">
        <v>226</v>
      </c>
      <c r="G464" s="256"/>
      <c r="H464" s="259">
        <v>5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195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185</v>
      </c>
    </row>
    <row r="465" s="2" customFormat="1" ht="16.5" customHeight="1">
      <c r="A465" s="40"/>
      <c r="B465" s="41"/>
      <c r="C465" s="272" t="s">
        <v>935</v>
      </c>
      <c r="D465" s="272" t="s">
        <v>520</v>
      </c>
      <c r="E465" s="273" t="s">
        <v>1193</v>
      </c>
      <c r="F465" s="274" t="s">
        <v>1194</v>
      </c>
      <c r="G465" s="275" t="s">
        <v>439</v>
      </c>
      <c r="H465" s="276">
        <v>2</v>
      </c>
      <c r="I465" s="277"/>
      <c r="J465" s="278">
        <f>ROUND(I465*H465,2)</f>
        <v>0</v>
      </c>
      <c r="K465" s="274" t="s">
        <v>449</v>
      </c>
      <c r="L465" s="279"/>
      <c r="M465" s="280" t="s">
        <v>19</v>
      </c>
      <c r="N465" s="281" t="s">
        <v>44</v>
      </c>
      <c r="O465" s="86"/>
      <c r="P465" s="224">
        <f>O465*H465</f>
        <v>0</v>
      </c>
      <c r="Q465" s="224">
        <v>0.02</v>
      </c>
      <c r="R465" s="224">
        <f>Q465*H465</f>
        <v>0.040000000000000001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265</v>
      </c>
      <c r="AT465" s="226" t="s">
        <v>520</v>
      </c>
      <c r="AU465" s="226" t="s">
        <v>82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1195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1149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3" customFormat="1">
      <c r="A467" s="13"/>
      <c r="B467" s="233"/>
      <c r="C467" s="234"/>
      <c r="D467" s="235" t="s">
        <v>195</v>
      </c>
      <c r="E467" s="236" t="s">
        <v>19</v>
      </c>
      <c r="F467" s="237" t="s">
        <v>1189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195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185</v>
      </c>
    </row>
    <row r="468" s="14" customFormat="1">
      <c r="A468" s="14"/>
      <c r="B468" s="244"/>
      <c r="C468" s="245"/>
      <c r="D468" s="235" t="s">
        <v>195</v>
      </c>
      <c r="E468" s="246" t="s">
        <v>19</v>
      </c>
      <c r="F468" s="247" t="s">
        <v>82</v>
      </c>
      <c r="G468" s="245"/>
      <c r="H468" s="248">
        <v>2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195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185</v>
      </c>
    </row>
    <row r="469" s="15" customFormat="1">
      <c r="A469" s="15"/>
      <c r="B469" s="255"/>
      <c r="C469" s="256"/>
      <c r="D469" s="235" t="s">
        <v>195</v>
      </c>
      <c r="E469" s="257" t="s">
        <v>19</v>
      </c>
      <c r="F469" s="258" t="s">
        <v>226</v>
      </c>
      <c r="G469" s="256"/>
      <c r="H469" s="259">
        <v>2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5" t="s">
        <v>195</v>
      </c>
      <c r="AU469" s="265" t="s">
        <v>82</v>
      </c>
      <c r="AV469" s="15" t="s">
        <v>135</v>
      </c>
      <c r="AW469" s="15" t="s">
        <v>35</v>
      </c>
      <c r="AX469" s="15" t="s">
        <v>80</v>
      </c>
      <c r="AY469" s="265" t="s">
        <v>185</v>
      </c>
    </row>
    <row r="470" s="12" customFormat="1" ht="22.8" customHeight="1">
      <c r="A470" s="12"/>
      <c r="B470" s="199"/>
      <c r="C470" s="200"/>
      <c r="D470" s="201" t="s">
        <v>72</v>
      </c>
      <c r="E470" s="213" t="s">
        <v>236</v>
      </c>
      <c r="F470" s="213" t="s">
        <v>237</v>
      </c>
      <c r="G470" s="200"/>
      <c r="H470" s="200"/>
      <c r="I470" s="203"/>
      <c r="J470" s="214">
        <f>BK470</f>
        <v>0</v>
      </c>
      <c r="K470" s="200"/>
      <c r="L470" s="205"/>
      <c r="M470" s="206"/>
      <c r="N470" s="207"/>
      <c r="O470" s="207"/>
      <c r="P470" s="208">
        <f>SUM(P471:P505)</f>
        <v>0</v>
      </c>
      <c r="Q470" s="207"/>
      <c r="R470" s="208">
        <f>SUM(R471:R505)</f>
        <v>0.061654</v>
      </c>
      <c r="S470" s="207"/>
      <c r="T470" s="209">
        <f>SUM(T471:T505)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0" t="s">
        <v>80</v>
      </c>
      <c r="AT470" s="211" t="s">
        <v>72</v>
      </c>
      <c r="AU470" s="211" t="s">
        <v>80</v>
      </c>
      <c r="AY470" s="210" t="s">
        <v>185</v>
      </c>
      <c r="BK470" s="212">
        <f>SUM(BK471:BK505)</f>
        <v>0</v>
      </c>
    </row>
    <row r="471" s="2" customFormat="1" ht="24.15" customHeight="1">
      <c r="A471" s="40"/>
      <c r="B471" s="41"/>
      <c r="C471" s="215" t="s">
        <v>944</v>
      </c>
      <c r="D471" s="215" t="s">
        <v>187</v>
      </c>
      <c r="E471" s="216" t="s">
        <v>990</v>
      </c>
      <c r="F471" s="217" t="s">
        <v>991</v>
      </c>
      <c r="G471" s="218" t="s">
        <v>190</v>
      </c>
      <c r="H471" s="219">
        <v>18.285</v>
      </c>
      <c r="I471" s="220"/>
      <c r="J471" s="221">
        <f>ROUND(I471*H471,2)</f>
        <v>0</v>
      </c>
      <c r="K471" s="217" t="s">
        <v>191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187</v>
      </c>
      <c r="AU471" s="226" t="s">
        <v>82</v>
      </c>
      <c r="AY471" s="19" t="s">
        <v>185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1196</v>
      </c>
    </row>
    <row r="472" s="2" customFormat="1">
      <c r="A472" s="40"/>
      <c r="B472" s="41"/>
      <c r="C472" s="42"/>
      <c r="D472" s="228" t="s">
        <v>193</v>
      </c>
      <c r="E472" s="42"/>
      <c r="F472" s="229" t="s">
        <v>993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193</v>
      </c>
      <c r="AU472" s="19" t="s">
        <v>82</v>
      </c>
    </row>
    <row r="473" s="13" customFormat="1">
      <c r="A473" s="13"/>
      <c r="B473" s="233"/>
      <c r="C473" s="234"/>
      <c r="D473" s="235" t="s">
        <v>195</v>
      </c>
      <c r="E473" s="236" t="s">
        <v>19</v>
      </c>
      <c r="F473" s="237" t="s">
        <v>1149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195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185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994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995</v>
      </c>
      <c r="G475" s="245"/>
      <c r="H475" s="248">
        <v>18.285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5" customFormat="1">
      <c r="A476" s="15"/>
      <c r="B476" s="255"/>
      <c r="C476" s="256"/>
      <c r="D476" s="235" t="s">
        <v>195</v>
      </c>
      <c r="E476" s="257" t="s">
        <v>19</v>
      </c>
      <c r="F476" s="258" t="s">
        <v>226</v>
      </c>
      <c r="G476" s="256"/>
      <c r="H476" s="259">
        <v>18.285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195</v>
      </c>
      <c r="AU476" s="265" t="s">
        <v>82</v>
      </c>
      <c r="AV476" s="15" t="s">
        <v>135</v>
      </c>
      <c r="AW476" s="15" t="s">
        <v>35</v>
      </c>
      <c r="AX476" s="15" t="s">
        <v>80</v>
      </c>
      <c r="AY476" s="265" t="s">
        <v>185</v>
      </c>
    </row>
    <row r="477" s="2" customFormat="1" ht="24.15" customHeight="1">
      <c r="A477" s="40"/>
      <c r="B477" s="41"/>
      <c r="C477" s="215" t="s">
        <v>949</v>
      </c>
      <c r="D477" s="215" t="s">
        <v>187</v>
      </c>
      <c r="E477" s="216" t="s">
        <v>997</v>
      </c>
      <c r="F477" s="217" t="s">
        <v>998</v>
      </c>
      <c r="G477" s="218" t="s">
        <v>190</v>
      </c>
      <c r="H477" s="219">
        <v>822.82500000000005</v>
      </c>
      <c r="I477" s="220"/>
      <c r="J477" s="221">
        <f>ROUND(I477*H477,2)</f>
        <v>0</v>
      </c>
      <c r="K477" s="217" t="s">
        <v>191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82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1197</v>
      </c>
    </row>
    <row r="478" s="2" customFormat="1">
      <c r="A478" s="40"/>
      <c r="B478" s="41"/>
      <c r="C478" s="42"/>
      <c r="D478" s="228" t="s">
        <v>193</v>
      </c>
      <c r="E478" s="42"/>
      <c r="F478" s="229" t="s">
        <v>1000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193</v>
      </c>
      <c r="AU478" s="19" t="s">
        <v>82</v>
      </c>
    </row>
    <row r="479" s="13" customFormat="1">
      <c r="A479" s="13"/>
      <c r="B479" s="233"/>
      <c r="C479" s="234"/>
      <c r="D479" s="235" t="s">
        <v>195</v>
      </c>
      <c r="E479" s="236" t="s">
        <v>19</v>
      </c>
      <c r="F479" s="237" t="s">
        <v>1149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195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185</v>
      </c>
    </row>
    <row r="480" s="13" customFormat="1">
      <c r="A480" s="13"/>
      <c r="B480" s="233"/>
      <c r="C480" s="234"/>
      <c r="D480" s="235" t="s">
        <v>195</v>
      </c>
      <c r="E480" s="236" t="s">
        <v>19</v>
      </c>
      <c r="F480" s="237" t="s">
        <v>994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195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1001</v>
      </c>
      <c r="G481" s="245"/>
      <c r="H481" s="248">
        <v>822.82500000000005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5" customFormat="1">
      <c r="A482" s="15"/>
      <c r="B482" s="255"/>
      <c r="C482" s="256"/>
      <c r="D482" s="235" t="s">
        <v>195</v>
      </c>
      <c r="E482" s="257" t="s">
        <v>19</v>
      </c>
      <c r="F482" s="258" t="s">
        <v>226</v>
      </c>
      <c r="G482" s="256"/>
      <c r="H482" s="259">
        <v>822.82500000000005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195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185</v>
      </c>
    </row>
    <row r="483" s="2" customFormat="1" ht="24.15" customHeight="1">
      <c r="A483" s="40"/>
      <c r="B483" s="41"/>
      <c r="C483" s="215" t="s">
        <v>963</v>
      </c>
      <c r="D483" s="215" t="s">
        <v>187</v>
      </c>
      <c r="E483" s="216" t="s">
        <v>1003</v>
      </c>
      <c r="F483" s="217" t="s">
        <v>1004</v>
      </c>
      <c r="G483" s="218" t="s">
        <v>190</v>
      </c>
      <c r="H483" s="219">
        <v>18.285</v>
      </c>
      <c r="I483" s="220"/>
      <c r="J483" s="221">
        <f>ROUND(I483*H483,2)</f>
        <v>0</v>
      </c>
      <c r="K483" s="217" t="s">
        <v>191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82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1198</v>
      </c>
    </row>
    <row r="484" s="2" customFormat="1">
      <c r="A484" s="40"/>
      <c r="B484" s="41"/>
      <c r="C484" s="42"/>
      <c r="D484" s="228" t="s">
        <v>193</v>
      </c>
      <c r="E484" s="42"/>
      <c r="F484" s="229" t="s">
        <v>1006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193</v>
      </c>
      <c r="AU484" s="19" t="s">
        <v>82</v>
      </c>
    </row>
    <row r="485" s="13" customFormat="1">
      <c r="A485" s="13"/>
      <c r="B485" s="233"/>
      <c r="C485" s="234"/>
      <c r="D485" s="235" t="s">
        <v>195</v>
      </c>
      <c r="E485" s="236" t="s">
        <v>19</v>
      </c>
      <c r="F485" s="237" t="s">
        <v>1149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195</v>
      </c>
      <c r="AU485" s="243" t="s">
        <v>82</v>
      </c>
      <c r="AV485" s="13" t="s">
        <v>80</v>
      </c>
      <c r="AW485" s="13" t="s">
        <v>35</v>
      </c>
      <c r="AX485" s="13" t="s">
        <v>73</v>
      </c>
      <c r="AY485" s="243" t="s">
        <v>185</v>
      </c>
    </row>
    <row r="486" s="13" customFormat="1">
      <c r="A486" s="13"/>
      <c r="B486" s="233"/>
      <c r="C486" s="234"/>
      <c r="D486" s="235" t="s">
        <v>195</v>
      </c>
      <c r="E486" s="236" t="s">
        <v>19</v>
      </c>
      <c r="F486" s="237" t="s">
        <v>994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195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995</v>
      </c>
      <c r="G487" s="245"/>
      <c r="H487" s="248">
        <v>18.285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5" customFormat="1">
      <c r="A488" s="15"/>
      <c r="B488" s="255"/>
      <c r="C488" s="256"/>
      <c r="D488" s="235" t="s">
        <v>195</v>
      </c>
      <c r="E488" s="257" t="s">
        <v>19</v>
      </c>
      <c r="F488" s="258" t="s">
        <v>226</v>
      </c>
      <c r="G488" s="256"/>
      <c r="H488" s="259">
        <v>18.285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5" t="s">
        <v>195</v>
      </c>
      <c r="AU488" s="265" t="s">
        <v>82</v>
      </c>
      <c r="AV488" s="15" t="s">
        <v>135</v>
      </c>
      <c r="AW488" s="15" t="s">
        <v>35</v>
      </c>
      <c r="AX488" s="15" t="s">
        <v>80</v>
      </c>
      <c r="AY488" s="265" t="s">
        <v>185</v>
      </c>
    </row>
    <row r="489" s="2" customFormat="1" ht="24.15" customHeight="1">
      <c r="A489" s="40"/>
      <c r="B489" s="41"/>
      <c r="C489" s="215" t="s">
        <v>968</v>
      </c>
      <c r="D489" s="215" t="s">
        <v>187</v>
      </c>
      <c r="E489" s="216" t="s">
        <v>1015</v>
      </c>
      <c r="F489" s="217" t="s">
        <v>1016</v>
      </c>
      <c r="G489" s="218" t="s">
        <v>240</v>
      </c>
      <c r="H489" s="219">
        <v>153.40000000000001</v>
      </c>
      <c r="I489" s="220"/>
      <c r="J489" s="221">
        <f>ROUND(I489*H489,2)</f>
        <v>0</v>
      </c>
      <c r="K489" s="217" t="s">
        <v>191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0.00021000000000000001</v>
      </c>
      <c r="R489" s="224">
        <f>Q489*H489</f>
        <v>0.032214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187</v>
      </c>
      <c r="AU489" s="226" t="s">
        <v>82</v>
      </c>
      <c r="AY489" s="19" t="s">
        <v>185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1199</v>
      </c>
    </row>
    <row r="490" s="2" customFormat="1">
      <c r="A490" s="40"/>
      <c r="B490" s="41"/>
      <c r="C490" s="42"/>
      <c r="D490" s="228" t="s">
        <v>193</v>
      </c>
      <c r="E490" s="42"/>
      <c r="F490" s="229" t="s">
        <v>1018</v>
      </c>
      <c r="G490" s="42"/>
      <c r="H490" s="42"/>
      <c r="I490" s="230"/>
      <c r="J490" s="42"/>
      <c r="K490" s="42"/>
      <c r="L490" s="46"/>
      <c r="M490" s="231"/>
      <c r="N490" s="232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193</v>
      </c>
      <c r="AU490" s="19" t="s">
        <v>82</v>
      </c>
    </row>
    <row r="491" s="13" customFormat="1">
      <c r="A491" s="13"/>
      <c r="B491" s="233"/>
      <c r="C491" s="234"/>
      <c r="D491" s="235" t="s">
        <v>195</v>
      </c>
      <c r="E491" s="236" t="s">
        <v>19</v>
      </c>
      <c r="F491" s="237" t="s">
        <v>1149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195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185</v>
      </c>
    </row>
    <row r="492" s="14" customFormat="1">
      <c r="A492" s="14"/>
      <c r="B492" s="244"/>
      <c r="C492" s="245"/>
      <c r="D492" s="235" t="s">
        <v>195</v>
      </c>
      <c r="E492" s="246" t="s">
        <v>19</v>
      </c>
      <c r="F492" s="247" t="s">
        <v>1200</v>
      </c>
      <c r="G492" s="245"/>
      <c r="H492" s="248">
        <v>153.40000000000001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195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185</v>
      </c>
    </row>
    <row r="493" s="15" customFormat="1">
      <c r="A493" s="15"/>
      <c r="B493" s="255"/>
      <c r="C493" s="256"/>
      <c r="D493" s="235" t="s">
        <v>195</v>
      </c>
      <c r="E493" s="257" t="s">
        <v>19</v>
      </c>
      <c r="F493" s="258" t="s">
        <v>226</v>
      </c>
      <c r="G493" s="256"/>
      <c r="H493" s="259">
        <v>153.40000000000001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5" t="s">
        <v>195</v>
      </c>
      <c r="AU493" s="265" t="s">
        <v>82</v>
      </c>
      <c r="AV493" s="15" t="s">
        <v>135</v>
      </c>
      <c r="AW493" s="15" t="s">
        <v>35</v>
      </c>
      <c r="AX493" s="15" t="s">
        <v>80</v>
      </c>
      <c r="AY493" s="265" t="s">
        <v>185</v>
      </c>
    </row>
    <row r="494" s="2" customFormat="1" ht="16.5" customHeight="1">
      <c r="A494" s="40"/>
      <c r="B494" s="41"/>
      <c r="C494" s="215" t="s">
        <v>975</v>
      </c>
      <c r="D494" s="215" t="s">
        <v>187</v>
      </c>
      <c r="E494" s="216" t="s">
        <v>1021</v>
      </c>
      <c r="F494" s="217" t="s">
        <v>1022</v>
      </c>
      <c r="G494" s="218" t="s">
        <v>499</v>
      </c>
      <c r="H494" s="219">
        <v>3.2000000000000002</v>
      </c>
      <c r="I494" s="220"/>
      <c r="J494" s="221">
        <f>ROUND(I494*H494,2)</f>
        <v>0</v>
      </c>
      <c r="K494" s="217" t="s">
        <v>449</v>
      </c>
      <c r="L494" s="46"/>
      <c r="M494" s="222" t="s">
        <v>19</v>
      </c>
      <c r="N494" s="223" t="s">
        <v>44</v>
      </c>
      <c r="O494" s="86"/>
      <c r="P494" s="224">
        <f>O494*H494</f>
        <v>0</v>
      </c>
      <c r="Q494" s="224">
        <v>0.002</v>
      </c>
      <c r="R494" s="224">
        <f>Q494*H494</f>
        <v>0.0064000000000000003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135</v>
      </c>
      <c r="AT494" s="226" t="s">
        <v>187</v>
      </c>
      <c r="AU494" s="226" t="s">
        <v>82</v>
      </c>
      <c r="AY494" s="19" t="s">
        <v>185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135</v>
      </c>
      <c r="BM494" s="226" t="s">
        <v>1201</v>
      </c>
    </row>
    <row r="495" s="13" customFormat="1">
      <c r="A495" s="13"/>
      <c r="B495" s="233"/>
      <c r="C495" s="234"/>
      <c r="D495" s="235" t="s">
        <v>195</v>
      </c>
      <c r="E495" s="236" t="s">
        <v>19</v>
      </c>
      <c r="F495" s="237" t="s">
        <v>1024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195</v>
      </c>
      <c r="AU495" s="243" t="s">
        <v>82</v>
      </c>
      <c r="AV495" s="13" t="s">
        <v>80</v>
      </c>
      <c r="AW495" s="13" t="s">
        <v>35</v>
      </c>
      <c r="AX495" s="13" t="s">
        <v>73</v>
      </c>
      <c r="AY495" s="243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1202</v>
      </c>
      <c r="G496" s="245"/>
      <c r="H496" s="248">
        <v>3.2000000000000002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5" customFormat="1">
      <c r="A497" s="15"/>
      <c r="B497" s="255"/>
      <c r="C497" s="256"/>
      <c r="D497" s="235" t="s">
        <v>195</v>
      </c>
      <c r="E497" s="257" t="s">
        <v>19</v>
      </c>
      <c r="F497" s="258" t="s">
        <v>226</v>
      </c>
      <c r="G497" s="256"/>
      <c r="H497" s="259">
        <v>3.2000000000000002</v>
      </c>
      <c r="I497" s="260"/>
      <c r="J497" s="256"/>
      <c r="K497" s="256"/>
      <c r="L497" s="261"/>
      <c r="M497" s="262"/>
      <c r="N497" s="263"/>
      <c r="O497" s="263"/>
      <c r="P497" s="263"/>
      <c r="Q497" s="263"/>
      <c r="R497" s="263"/>
      <c r="S497" s="263"/>
      <c r="T497" s="26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5" t="s">
        <v>195</v>
      </c>
      <c r="AU497" s="265" t="s">
        <v>82</v>
      </c>
      <c r="AV497" s="15" t="s">
        <v>135</v>
      </c>
      <c r="AW497" s="15" t="s">
        <v>35</v>
      </c>
      <c r="AX497" s="15" t="s">
        <v>80</v>
      </c>
      <c r="AY497" s="265" t="s">
        <v>185</v>
      </c>
    </row>
    <row r="498" s="2" customFormat="1" ht="16.5" customHeight="1">
      <c r="A498" s="40"/>
      <c r="B498" s="41"/>
      <c r="C498" s="215" t="s">
        <v>980</v>
      </c>
      <c r="D498" s="215" t="s">
        <v>187</v>
      </c>
      <c r="E498" s="216" t="s">
        <v>1027</v>
      </c>
      <c r="F498" s="217" t="s">
        <v>1028</v>
      </c>
      <c r="G498" s="218" t="s">
        <v>499</v>
      </c>
      <c r="H498" s="219">
        <v>5.5999999999999996</v>
      </c>
      <c r="I498" s="220"/>
      <c r="J498" s="221">
        <f>ROUND(I498*H498,2)</f>
        <v>0</v>
      </c>
      <c r="K498" s="217" t="s">
        <v>449</v>
      </c>
      <c r="L498" s="46"/>
      <c r="M498" s="222" t="s">
        <v>19</v>
      </c>
      <c r="N498" s="223" t="s">
        <v>44</v>
      </c>
      <c r="O498" s="86"/>
      <c r="P498" s="224">
        <f>O498*H498</f>
        <v>0</v>
      </c>
      <c r="Q498" s="224">
        <v>0.0028800000000000002</v>
      </c>
      <c r="R498" s="224">
        <f>Q498*H498</f>
        <v>0.016128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135</v>
      </c>
      <c r="AT498" s="226" t="s">
        <v>187</v>
      </c>
      <c r="AU498" s="226" t="s">
        <v>82</v>
      </c>
      <c r="AY498" s="19" t="s">
        <v>185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135</v>
      </c>
      <c r="BM498" s="226" t="s">
        <v>1203</v>
      </c>
    </row>
    <row r="499" s="13" customFormat="1">
      <c r="A499" s="13"/>
      <c r="B499" s="233"/>
      <c r="C499" s="234"/>
      <c r="D499" s="235" t="s">
        <v>195</v>
      </c>
      <c r="E499" s="236" t="s">
        <v>19</v>
      </c>
      <c r="F499" s="237" t="s">
        <v>1024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195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1204</v>
      </c>
      <c r="G500" s="245"/>
      <c r="H500" s="248">
        <v>5.5999999999999996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5" customFormat="1">
      <c r="A501" s="15"/>
      <c r="B501" s="255"/>
      <c r="C501" s="256"/>
      <c r="D501" s="235" t="s">
        <v>195</v>
      </c>
      <c r="E501" s="257" t="s">
        <v>19</v>
      </c>
      <c r="F501" s="258" t="s">
        <v>226</v>
      </c>
      <c r="G501" s="256"/>
      <c r="H501" s="259">
        <v>5.5999999999999996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195</v>
      </c>
      <c r="AU501" s="265" t="s">
        <v>82</v>
      </c>
      <c r="AV501" s="15" t="s">
        <v>135</v>
      </c>
      <c r="AW501" s="15" t="s">
        <v>35</v>
      </c>
      <c r="AX501" s="15" t="s">
        <v>80</v>
      </c>
      <c r="AY501" s="265" t="s">
        <v>185</v>
      </c>
    </row>
    <row r="502" s="2" customFormat="1" ht="16.5" customHeight="1">
      <c r="A502" s="40"/>
      <c r="B502" s="41"/>
      <c r="C502" s="215" t="s">
        <v>984</v>
      </c>
      <c r="D502" s="215" t="s">
        <v>187</v>
      </c>
      <c r="E502" s="216" t="s">
        <v>1205</v>
      </c>
      <c r="F502" s="217" t="s">
        <v>1206</v>
      </c>
      <c r="G502" s="218" t="s">
        <v>499</v>
      </c>
      <c r="H502" s="219">
        <v>2.3999999999999999</v>
      </c>
      <c r="I502" s="220"/>
      <c r="J502" s="221">
        <f>ROUND(I502*H502,2)</f>
        <v>0</v>
      </c>
      <c r="K502" s="217" t="s">
        <v>449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0.0028800000000000002</v>
      </c>
      <c r="R502" s="224">
        <f>Q502*H502</f>
        <v>0.0069120000000000006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187</v>
      </c>
      <c r="AU502" s="226" t="s">
        <v>82</v>
      </c>
      <c r="AY502" s="19" t="s">
        <v>185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1207</v>
      </c>
    </row>
    <row r="503" s="13" customFormat="1">
      <c r="A503" s="13"/>
      <c r="B503" s="233"/>
      <c r="C503" s="234"/>
      <c r="D503" s="235" t="s">
        <v>195</v>
      </c>
      <c r="E503" s="236" t="s">
        <v>19</v>
      </c>
      <c r="F503" s="237" t="s">
        <v>1024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195</v>
      </c>
      <c r="AU503" s="243" t="s">
        <v>82</v>
      </c>
      <c r="AV503" s="13" t="s">
        <v>80</v>
      </c>
      <c r="AW503" s="13" t="s">
        <v>35</v>
      </c>
      <c r="AX503" s="13" t="s">
        <v>73</v>
      </c>
      <c r="AY503" s="243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1025</v>
      </c>
      <c r="G504" s="245"/>
      <c r="H504" s="248">
        <v>2.3999999999999999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5" customFormat="1">
      <c r="A505" s="15"/>
      <c r="B505" s="255"/>
      <c r="C505" s="256"/>
      <c r="D505" s="235" t="s">
        <v>195</v>
      </c>
      <c r="E505" s="257" t="s">
        <v>19</v>
      </c>
      <c r="F505" s="258" t="s">
        <v>226</v>
      </c>
      <c r="G505" s="256"/>
      <c r="H505" s="259">
        <v>2.3999999999999999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5" t="s">
        <v>195</v>
      </c>
      <c r="AU505" s="265" t="s">
        <v>82</v>
      </c>
      <c r="AV505" s="15" t="s">
        <v>135</v>
      </c>
      <c r="AW505" s="15" t="s">
        <v>35</v>
      </c>
      <c r="AX505" s="15" t="s">
        <v>80</v>
      </c>
      <c r="AY505" s="265" t="s">
        <v>185</v>
      </c>
    </row>
    <row r="506" s="12" customFormat="1" ht="22.8" customHeight="1">
      <c r="A506" s="12"/>
      <c r="B506" s="199"/>
      <c r="C506" s="200"/>
      <c r="D506" s="201" t="s">
        <v>72</v>
      </c>
      <c r="E506" s="213" t="s">
        <v>398</v>
      </c>
      <c r="F506" s="213" t="s">
        <v>399</v>
      </c>
      <c r="G506" s="200"/>
      <c r="H506" s="200"/>
      <c r="I506" s="203"/>
      <c r="J506" s="214">
        <f>BK506</f>
        <v>0</v>
      </c>
      <c r="K506" s="200"/>
      <c r="L506" s="205"/>
      <c r="M506" s="206"/>
      <c r="N506" s="207"/>
      <c r="O506" s="207"/>
      <c r="P506" s="208">
        <f>SUM(P507:P508)</f>
        <v>0</v>
      </c>
      <c r="Q506" s="207"/>
      <c r="R506" s="208">
        <f>SUM(R507:R508)</f>
        <v>0</v>
      </c>
      <c r="S506" s="207"/>
      <c r="T506" s="209">
        <f>SUM(T507:T508)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0" t="s">
        <v>80</v>
      </c>
      <c r="AT506" s="211" t="s">
        <v>72</v>
      </c>
      <c r="AU506" s="211" t="s">
        <v>80</v>
      </c>
      <c r="AY506" s="210" t="s">
        <v>185</v>
      </c>
      <c r="BK506" s="212">
        <f>SUM(BK507:BK508)</f>
        <v>0</v>
      </c>
    </row>
    <row r="507" s="2" customFormat="1" ht="37.8" customHeight="1">
      <c r="A507" s="40"/>
      <c r="B507" s="41"/>
      <c r="C507" s="215" t="s">
        <v>987</v>
      </c>
      <c r="D507" s="215" t="s">
        <v>187</v>
      </c>
      <c r="E507" s="216" t="s">
        <v>615</v>
      </c>
      <c r="F507" s="217" t="s">
        <v>616</v>
      </c>
      <c r="G507" s="218" t="s">
        <v>342</v>
      </c>
      <c r="H507" s="219">
        <v>209.43600000000001</v>
      </c>
      <c r="I507" s="220"/>
      <c r="J507" s="221">
        <f>ROUND(I507*H507,2)</f>
        <v>0</v>
      </c>
      <c r="K507" s="217" t="s">
        <v>191</v>
      </c>
      <c r="L507" s="46"/>
      <c r="M507" s="222" t="s">
        <v>19</v>
      </c>
      <c r="N507" s="223" t="s">
        <v>44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135</v>
      </c>
      <c r="AT507" s="226" t="s">
        <v>187</v>
      </c>
      <c r="AU507" s="226" t="s">
        <v>82</v>
      </c>
      <c r="AY507" s="19" t="s">
        <v>185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135</v>
      </c>
      <c r="BM507" s="226" t="s">
        <v>1208</v>
      </c>
    </row>
    <row r="508" s="2" customFormat="1">
      <c r="A508" s="40"/>
      <c r="B508" s="41"/>
      <c r="C508" s="42"/>
      <c r="D508" s="228" t="s">
        <v>193</v>
      </c>
      <c r="E508" s="42"/>
      <c r="F508" s="229" t="s">
        <v>618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193</v>
      </c>
      <c r="AU508" s="19" t="s">
        <v>82</v>
      </c>
    </row>
    <row r="509" s="12" customFormat="1" ht="25.92" customHeight="1">
      <c r="A509" s="12"/>
      <c r="B509" s="199"/>
      <c r="C509" s="200"/>
      <c r="D509" s="201" t="s">
        <v>72</v>
      </c>
      <c r="E509" s="202" t="s">
        <v>405</v>
      </c>
      <c r="F509" s="202" t="s">
        <v>406</v>
      </c>
      <c r="G509" s="200"/>
      <c r="H509" s="200"/>
      <c r="I509" s="203"/>
      <c r="J509" s="204">
        <f>BK509</f>
        <v>0</v>
      </c>
      <c r="K509" s="200"/>
      <c r="L509" s="205"/>
      <c r="M509" s="206"/>
      <c r="N509" s="207"/>
      <c r="O509" s="207"/>
      <c r="P509" s="208">
        <f>P510+P518+P566+P610+P651+P721+P761</f>
        <v>0</v>
      </c>
      <c r="Q509" s="207"/>
      <c r="R509" s="208">
        <f>R510+R518+R566+R610+R651+R721+R761</f>
        <v>4.7936089800000001</v>
      </c>
      <c r="S509" s="207"/>
      <c r="T509" s="209">
        <f>T510+T518+T566+T610+T651+T721+T761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82</v>
      </c>
      <c r="AT509" s="211" t="s">
        <v>72</v>
      </c>
      <c r="AU509" s="211" t="s">
        <v>73</v>
      </c>
      <c r="AY509" s="210" t="s">
        <v>185</v>
      </c>
      <c r="BK509" s="212">
        <f>BK510+BK518+BK566+BK610+BK651+BK721+BK761</f>
        <v>0</v>
      </c>
    </row>
    <row r="510" s="12" customFormat="1" ht="22.8" customHeight="1">
      <c r="A510" s="12"/>
      <c r="B510" s="199"/>
      <c r="C510" s="200"/>
      <c r="D510" s="201" t="s">
        <v>72</v>
      </c>
      <c r="E510" s="213" t="s">
        <v>1209</v>
      </c>
      <c r="F510" s="213" t="s">
        <v>1210</v>
      </c>
      <c r="G510" s="200"/>
      <c r="H510" s="200"/>
      <c r="I510" s="203"/>
      <c r="J510" s="214">
        <f>BK510</f>
        <v>0</v>
      </c>
      <c r="K510" s="200"/>
      <c r="L510" s="205"/>
      <c r="M510" s="206"/>
      <c r="N510" s="207"/>
      <c r="O510" s="207"/>
      <c r="P510" s="208">
        <f>SUM(P511:P517)</f>
        <v>0</v>
      </c>
      <c r="Q510" s="207"/>
      <c r="R510" s="208">
        <f>SUM(R511:R517)</f>
        <v>0.0044399999999999995</v>
      </c>
      <c r="S510" s="207"/>
      <c r="T510" s="209">
        <f>SUM(T511:T517)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0" t="s">
        <v>82</v>
      </c>
      <c r="AT510" s="211" t="s">
        <v>72</v>
      </c>
      <c r="AU510" s="211" t="s">
        <v>80</v>
      </c>
      <c r="AY510" s="210" t="s">
        <v>185</v>
      </c>
      <c r="BK510" s="212">
        <f>SUM(BK511:BK517)</f>
        <v>0</v>
      </c>
    </row>
    <row r="511" s="2" customFormat="1" ht="16.5" customHeight="1">
      <c r="A511" s="40"/>
      <c r="B511" s="41"/>
      <c r="C511" s="215" t="s">
        <v>989</v>
      </c>
      <c r="D511" s="215" t="s">
        <v>187</v>
      </c>
      <c r="E511" s="216" t="s">
        <v>1211</v>
      </c>
      <c r="F511" s="217" t="s">
        <v>1212</v>
      </c>
      <c r="G511" s="218" t="s">
        <v>439</v>
      </c>
      <c r="H511" s="219">
        <v>3</v>
      </c>
      <c r="I511" s="220"/>
      <c r="J511" s="221">
        <f>ROUND(I511*H511,2)</f>
        <v>0</v>
      </c>
      <c r="K511" s="217" t="s">
        <v>191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0.00148</v>
      </c>
      <c r="R511" s="224">
        <f>Q511*H511</f>
        <v>0.0044399999999999995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339</v>
      </c>
      <c r="AT511" s="226" t="s">
        <v>187</v>
      </c>
      <c r="AU511" s="226" t="s">
        <v>82</v>
      </c>
      <c r="AY511" s="19" t="s">
        <v>185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339</v>
      </c>
      <c r="BM511" s="226" t="s">
        <v>1213</v>
      </c>
    </row>
    <row r="512" s="2" customFormat="1">
      <c r="A512" s="40"/>
      <c r="B512" s="41"/>
      <c r="C512" s="42"/>
      <c r="D512" s="228" t="s">
        <v>193</v>
      </c>
      <c r="E512" s="42"/>
      <c r="F512" s="229" t="s">
        <v>1214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193</v>
      </c>
      <c r="AU512" s="19" t="s">
        <v>82</v>
      </c>
    </row>
    <row r="513" s="13" customFormat="1">
      <c r="A513" s="13"/>
      <c r="B513" s="233"/>
      <c r="C513" s="234"/>
      <c r="D513" s="235" t="s">
        <v>195</v>
      </c>
      <c r="E513" s="236" t="s">
        <v>19</v>
      </c>
      <c r="F513" s="237" t="s">
        <v>1149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195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129</v>
      </c>
      <c r="G514" s="245"/>
      <c r="H514" s="248">
        <v>3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5" customFormat="1">
      <c r="A515" s="15"/>
      <c r="B515" s="255"/>
      <c r="C515" s="256"/>
      <c r="D515" s="235" t="s">
        <v>195</v>
      </c>
      <c r="E515" s="257" t="s">
        <v>19</v>
      </c>
      <c r="F515" s="258" t="s">
        <v>226</v>
      </c>
      <c r="G515" s="256"/>
      <c r="H515" s="259">
        <v>3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5" t="s">
        <v>195</v>
      </c>
      <c r="AU515" s="265" t="s">
        <v>82</v>
      </c>
      <c r="AV515" s="15" t="s">
        <v>135</v>
      </c>
      <c r="AW515" s="15" t="s">
        <v>35</v>
      </c>
      <c r="AX515" s="15" t="s">
        <v>80</v>
      </c>
      <c r="AY515" s="265" t="s">
        <v>185</v>
      </c>
    </row>
    <row r="516" s="2" customFormat="1" ht="24.15" customHeight="1">
      <c r="A516" s="40"/>
      <c r="B516" s="41"/>
      <c r="C516" s="215" t="s">
        <v>996</v>
      </c>
      <c r="D516" s="215" t="s">
        <v>187</v>
      </c>
      <c r="E516" s="216" t="s">
        <v>1215</v>
      </c>
      <c r="F516" s="217" t="s">
        <v>1216</v>
      </c>
      <c r="G516" s="218" t="s">
        <v>457</v>
      </c>
      <c r="H516" s="266"/>
      <c r="I516" s="220"/>
      <c r="J516" s="221">
        <f>ROUND(I516*H516,2)</f>
        <v>0</v>
      </c>
      <c r="K516" s="217" t="s">
        <v>191</v>
      </c>
      <c r="L516" s="46"/>
      <c r="M516" s="222" t="s">
        <v>19</v>
      </c>
      <c r="N516" s="223" t="s">
        <v>44</v>
      </c>
      <c r="O516" s="86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339</v>
      </c>
      <c r="AT516" s="226" t="s">
        <v>187</v>
      </c>
      <c r="AU516" s="226" t="s">
        <v>82</v>
      </c>
      <c r="AY516" s="19" t="s">
        <v>185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80</v>
      </c>
      <c r="BK516" s="227">
        <f>ROUND(I516*H516,2)</f>
        <v>0</v>
      </c>
      <c r="BL516" s="19" t="s">
        <v>339</v>
      </c>
      <c r="BM516" s="226" t="s">
        <v>1217</v>
      </c>
    </row>
    <row r="517" s="2" customFormat="1">
      <c r="A517" s="40"/>
      <c r="B517" s="41"/>
      <c r="C517" s="42"/>
      <c r="D517" s="228" t="s">
        <v>193</v>
      </c>
      <c r="E517" s="42"/>
      <c r="F517" s="229" t="s">
        <v>1218</v>
      </c>
      <c r="G517" s="42"/>
      <c r="H517" s="42"/>
      <c r="I517" s="230"/>
      <c r="J517" s="42"/>
      <c r="K517" s="42"/>
      <c r="L517" s="46"/>
      <c r="M517" s="231"/>
      <c r="N517" s="232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193</v>
      </c>
      <c r="AU517" s="19" t="s">
        <v>82</v>
      </c>
    </row>
    <row r="518" s="12" customFormat="1" ht="22.8" customHeight="1">
      <c r="A518" s="12"/>
      <c r="B518" s="199"/>
      <c r="C518" s="200"/>
      <c r="D518" s="201" t="s">
        <v>72</v>
      </c>
      <c r="E518" s="213" t="s">
        <v>1219</v>
      </c>
      <c r="F518" s="213" t="s">
        <v>1220</v>
      </c>
      <c r="G518" s="200"/>
      <c r="H518" s="200"/>
      <c r="I518" s="203"/>
      <c r="J518" s="214">
        <f>BK518</f>
        <v>0</v>
      </c>
      <c r="K518" s="200"/>
      <c r="L518" s="205"/>
      <c r="M518" s="206"/>
      <c r="N518" s="207"/>
      <c r="O518" s="207"/>
      <c r="P518" s="208">
        <f>SUM(P519:P565)</f>
        <v>0</v>
      </c>
      <c r="Q518" s="207"/>
      <c r="R518" s="208">
        <f>SUM(R519:R565)</f>
        <v>2.3546484999999997</v>
      </c>
      <c r="S518" s="207"/>
      <c r="T518" s="209">
        <f>SUM(T519:T565)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0" t="s">
        <v>82</v>
      </c>
      <c r="AT518" s="211" t="s">
        <v>72</v>
      </c>
      <c r="AU518" s="211" t="s">
        <v>80</v>
      </c>
      <c r="AY518" s="210" t="s">
        <v>185</v>
      </c>
      <c r="BK518" s="212">
        <f>SUM(BK519:BK565)</f>
        <v>0</v>
      </c>
    </row>
    <row r="519" s="2" customFormat="1" ht="33" customHeight="1">
      <c r="A519" s="40"/>
      <c r="B519" s="41"/>
      <c r="C519" s="215" t="s">
        <v>1002</v>
      </c>
      <c r="D519" s="215" t="s">
        <v>187</v>
      </c>
      <c r="E519" s="216" t="s">
        <v>1221</v>
      </c>
      <c r="F519" s="217" t="s">
        <v>1222</v>
      </c>
      <c r="G519" s="218" t="s">
        <v>240</v>
      </c>
      <c r="H519" s="219">
        <v>66.219999999999999</v>
      </c>
      <c r="I519" s="220"/>
      <c r="J519" s="221">
        <f>ROUND(I519*H519,2)</f>
        <v>0</v>
      </c>
      <c r="K519" s="217" t="s">
        <v>191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0.03209</v>
      </c>
      <c r="R519" s="224">
        <f>Q519*H519</f>
        <v>2.1249997999999999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339</v>
      </c>
      <c r="AT519" s="226" t="s">
        <v>187</v>
      </c>
      <c r="AU519" s="226" t="s">
        <v>82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339</v>
      </c>
      <c r="BM519" s="226" t="s">
        <v>1223</v>
      </c>
    </row>
    <row r="520" s="2" customFormat="1">
      <c r="A520" s="40"/>
      <c r="B520" s="41"/>
      <c r="C520" s="42"/>
      <c r="D520" s="228" t="s">
        <v>193</v>
      </c>
      <c r="E520" s="42"/>
      <c r="F520" s="229" t="s">
        <v>1224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193</v>
      </c>
      <c r="AU520" s="19" t="s">
        <v>82</v>
      </c>
    </row>
    <row r="521" s="13" customFormat="1">
      <c r="A521" s="13"/>
      <c r="B521" s="233"/>
      <c r="C521" s="234"/>
      <c r="D521" s="235" t="s">
        <v>195</v>
      </c>
      <c r="E521" s="236" t="s">
        <v>19</v>
      </c>
      <c r="F521" s="237" t="s">
        <v>1149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195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1225</v>
      </c>
      <c r="G522" s="245"/>
      <c r="H522" s="248">
        <v>17.503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1226</v>
      </c>
      <c r="G523" s="245"/>
      <c r="H523" s="248">
        <v>11.130000000000001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1158</v>
      </c>
      <c r="G524" s="245"/>
      <c r="H524" s="248">
        <v>-1.7729999999999999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1050</v>
      </c>
      <c r="G525" s="245"/>
      <c r="H525" s="248">
        <v>3.4449999999999998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4" customFormat="1">
      <c r="A526" s="14"/>
      <c r="B526" s="244"/>
      <c r="C526" s="245"/>
      <c r="D526" s="235" t="s">
        <v>195</v>
      </c>
      <c r="E526" s="246" t="s">
        <v>19</v>
      </c>
      <c r="F526" s="247" t="s">
        <v>1158</v>
      </c>
      <c r="G526" s="245"/>
      <c r="H526" s="248">
        <v>-1.7729999999999999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195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185</v>
      </c>
    </row>
    <row r="527" s="14" customFormat="1">
      <c r="A527" s="14"/>
      <c r="B527" s="244"/>
      <c r="C527" s="245"/>
      <c r="D527" s="235" t="s">
        <v>195</v>
      </c>
      <c r="E527" s="246" t="s">
        <v>19</v>
      </c>
      <c r="F527" s="247" t="s">
        <v>1227</v>
      </c>
      <c r="G527" s="245"/>
      <c r="H527" s="248">
        <v>5.6710000000000003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195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185</v>
      </c>
    </row>
    <row r="528" s="14" customFormat="1">
      <c r="A528" s="14"/>
      <c r="B528" s="244"/>
      <c r="C528" s="245"/>
      <c r="D528" s="235" t="s">
        <v>195</v>
      </c>
      <c r="E528" s="246" t="s">
        <v>19</v>
      </c>
      <c r="F528" s="247" t="s">
        <v>1049</v>
      </c>
      <c r="G528" s="245"/>
      <c r="H528" s="248">
        <v>11.872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195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185</v>
      </c>
    </row>
    <row r="529" s="14" customFormat="1">
      <c r="A529" s="14"/>
      <c r="B529" s="244"/>
      <c r="C529" s="245"/>
      <c r="D529" s="235" t="s">
        <v>195</v>
      </c>
      <c r="E529" s="246" t="s">
        <v>19</v>
      </c>
      <c r="F529" s="247" t="s">
        <v>1228</v>
      </c>
      <c r="G529" s="245"/>
      <c r="H529" s="248">
        <v>7.0490000000000004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195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185</v>
      </c>
    </row>
    <row r="530" s="14" customFormat="1">
      <c r="A530" s="14"/>
      <c r="B530" s="244"/>
      <c r="C530" s="245"/>
      <c r="D530" s="235" t="s">
        <v>195</v>
      </c>
      <c r="E530" s="246" t="s">
        <v>19</v>
      </c>
      <c r="F530" s="247" t="s">
        <v>1049</v>
      </c>
      <c r="G530" s="245"/>
      <c r="H530" s="248">
        <v>11.872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195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1158</v>
      </c>
      <c r="G531" s="245"/>
      <c r="H531" s="248">
        <v>-1.7729999999999999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4" customFormat="1">
      <c r="A532" s="14"/>
      <c r="B532" s="244"/>
      <c r="C532" s="245"/>
      <c r="D532" s="235" t="s">
        <v>195</v>
      </c>
      <c r="E532" s="246" t="s">
        <v>19</v>
      </c>
      <c r="F532" s="247" t="s">
        <v>1229</v>
      </c>
      <c r="G532" s="245"/>
      <c r="H532" s="248">
        <v>4.7699999999999996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195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185</v>
      </c>
    </row>
    <row r="533" s="14" customFormat="1">
      <c r="A533" s="14"/>
      <c r="B533" s="244"/>
      <c r="C533" s="245"/>
      <c r="D533" s="235" t="s">
        <v>195</v>
      </c>
      <c r="E533" s="246" t="s">
        <v>19</v>
      </c>
      <c r="F533" s="247" t="s">
        <v>1158</v>
      </c>
      <c r="G533" s="245"/>
      <c r="H533" s="248">
        <v>-1.7729999999999999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195</v>
      </c>
      <c r="AU533" s="254" t="s">
        <v>82</v>
      </c>
      <c r="AV533" s="14" t="s">
        <v>82</v>
      </c>
      <c r="AW533" s="14" t="s">
        <v>35</v>
      </c>
      <c r="AX533" s="14" t="s">
        <v>73</v>
      </c>
      <c r="AY533" s="254" t="s">
        <v>185</v>
      </c>
    </row>
    <row r="534" s="15" customFormat="1">
      <c r="A534" s="15"/>
      <c r="B534" s="255"/>
      <c r="C534" s="256"/>
      <c r="D534" s="235" t="s">
        <v>195</v>
      </c>
      <c r="E534" s="257" t="s">
        <v>19</v>
      </c>
      <c r="F534" s="258" t="s">
        <v>226</v>
      </c>
      <c r="G534" s="256"/>
      <c r="H534" s="259">
        <v>66.220000000000013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5" t="s">
        <v>195</v>
      </c>
      <c r="AU534" s="265" t="s">
        <v>82</v>
      </c>
      <c r="AV534" s="15" t="s">
        <v>135</v>
      </c>
      <c r="AW534" s="15" t="s">
        <v>35</v>
      </c>
      <c r="AX534" s="15" t="s">
        <v>80</v>
      </c>
      <c r="AY534" s="265" t="s">
        <v>185</v>
      </c>
    </row>
    <row r="535" s="2" customFormat="1" ht="24.15" customHeight="1">
      <c r="A535" s="40"/>
      <c r="B535" s="41"/>
      <c r="C535" s="215" t="s">
        <v>1007</v>
      </c>
      <c r="D535" s="215" t="s">
        <v>187</v>
      </c>
      <c r="E535" s="216" t="s">
        <v>1230</v>
      </c>
      <c r="F535" s="217" t="s">
        <v>1231</v>
      </c>
      <c r="G535" s="218" t="s">
        <v>240</v>
      </c>
      <c r="H535" s="219">
        <v>74.010999999999996</v>
      </c>
      <c r="I535" s="220"/>
      <c r="J535" s="221">
        <f>ROUND(I535*H535,2)</f>
        <v>0</v>
      </c>
      <c r="K535" s="217" t="s">
        <v>191</v>
      </c>
      <c r="L535" s="46"/>
      <c r="M535" s="222" t="s">
        <v>19</v>
      </c>
      <c r="N535" s="223" t="s">
        <v>44</v>
      </c>
      <c r="O535" s="86"/>
      <c r="P535" s="224">
        <f>O535*H535</f>
        <v>0</v>
      </c>
      <c r="Q535" s="224">
        <v>0.00020000000000000001</v>
      </c>
      <c r="R535" s="224">
        <f>Q535*H535</f>
        <v>0.0148022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339</v>
      </c>
      <c r="AT535" s="226" t="s">
        <v>187</v>
      </c>
      <c r="AU535" s="226" t="s">
        <v>82</v>
      </c>
      <c r="AY535" s="19" t="s">
        <v>185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80</v>
      </c>
      <c r="BK535" s="227">
        <f>ROUND(I535*H535,2)</f>
        <v>0</v>
      </c>
      <c r="BL535" s="19" t="s">
        <v>339</v>
      </c>
      <c r="BM535" s="226" t="s">
        <v>1232</v>
      </c>
    </row>
    <row r="536" s="2" customFormat="1">
      <c r="A536" s="40"/>
      <c r="B536" s="41"/>
      <c r="C536" s="42"/>
      <c r="D536" s="228" t="s">
        <v>193</v>
      </c>
      <c r="E536" s="42"/>
      <c r="F536" s="229" t="s">
        <v>1233</v>
      </c>
      <c r="G536" s="42"/>
      <c r="H536" s="42"/>
      <c r="I536" s="230"/>
      <c r="J536" s="42"/>
      <c r="K536" s="42"/>
      <c r="L536" s="46"/>
      <c r="M536" s="231"/>
      <c r="N536" s="232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193</v>
      </c>
      <c r="AU536" s="19" t="s">
        <v>82</v>
      </c>
    </row>
    <row r="537" s="14" customFormat="1">
      <c r="A537" s="14"/>
      <c r="B537" s="244"/>
      <c r="C537" s="245"/>
      <c r="D537" s="235" t="s">
        <v>195</v>
      </c>
      <c r="E537" s="246" t="s">
        <v>19</v>
      </c>
      <c r="F537" s="247" t="s">
        <v>1234</v>
      </c>
      <c r="G537" s="245"/>
      <c r="H537" s="248">
        <v>66.219999999999999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195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1235</v>
      </c>
      <c r="G538" s="245"/>
      <c r="H538" s="248">
        <v>1.5900000000000001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1236</v>
      </c>
      <c r="G539" s="245"/>
      <c r="H539" s="248">
        <v>2.3849999999999998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1237</v>
      </c>
      <c r="G540" s="245"/>
      <c r="H540" s="248">
        <v>3.8159999999999998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5" customFormat="1">
      <c r="A541" s="15"/>
      <c r="B541" s="255"/>
      <c r="C541" s="256"/>
      <c r="D541" s="235" t="s">
        <v>195</v>
      </c>
      <c r="E541" s="257" t="s">
        <v>19</v>
      </c>
      <c r="F541" s="258" t="s">
        <v>226</v>
      </c>
      <c r="G541" s="256"/>
      <c r="H541" s="259">
        <v>74.01100000000001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5" t="s">
        <v>195</v>
      </c>
      <c r="AU541" s="265" t="s">
        <v>82</v>
      </c>
      <c r="AV541" s="15" t="s">
        <v>135</v>
      </c>
      <c r="AW541" s="15" t="s">
        <v>35</v>
      </c>
      <c r="AX541" s="15" t="s">
        <v>80</v>
      </c>
      <c r="AY541" s="265" t="s">
        <v>185</v>
      </c>
    </row>
    <row r="542" s="2" customFormat="1" ht="16.5" customHeight="1">
      <c r="A542" s="40"/>
      <c r="B542" s="41"/>
      <c r="C542" s="215" t="s">
        <v>1009</v>
      </c>
      <c r="D542" s="215" t="s">
        <v>187</v>
      </c>
      <c r="E542" s="216" t="s">
        <v>1238</v>
      </c>
      <c r="F542" s="217" t="s">
        <v>1239</v>
      </c>
      <c r="G542" s="218" t="s">
        <v>240</v>
      </c>
      <c r="H542" s="219">
        <v>74.010999999999996</v>
      </c>
      <c r="I542" s="220"/>
      <c r="J542" s="221">
        <f>ROUND(I542*H542,2)</f>
        <v>0</v>
      </c>
      <c r="K542" s="217" t="s">
        <v>191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0.0014</v>
      </c>
      <c r="R542" s="224">
        <f>Q542*H542</f>
        <v>0.1036154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339</v>
      </c>
      <c r="AT542" s="226" t="s">
        <v>187</v>
      </c>
      <c r="AU542" s="226" t="s">
        <v>82</v>
      </c>
      <c r="AY542" s="19" t="s">
        <v>185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339</v>
      </c>
      <c r="BM542" s="226" t="s">
        <v>1240</v>
      </c>
    </row>
    <row r="543" s="2" customFormat="1">
      <c r="A543" s="40"/>
      <c r="B543" s="41"/>
      <c r="C543" s="42"/>
      <c r="D543" s="228" t="s">
        <v>193</v>
      </c>
      <c r="E543" s="42"/>
      <c r="F543" s="229" t="s">
        <v>1241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193</v>
      </c>
      <c r="AU543" s="19" t="s">
        <v>82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1234</v>
      </c>
      <c r="G544" s="245"/>
      <c r="H544" s="248">
        <v>66.219999999999999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4" customFormat="1">
      <c r="A545" s="14"/>
      <c r="B545" s="244"/>
      <c r="C545" s="245"/>
      <c r="D545" s="235" t="s">
        <v>195</v>
      </c>
      <c r="E545" s="246" t="s">
        <v>19</v>
      </c>
      <c r="F545" s="247" t="s">
        <v>1235</v>
      </c>
      <c r="G545" s="245"/>
      <c r="H545" s="248">
        <v>1.5900000000000001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195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1236</v>
      </c>
      <c r="G546" s="245"/>
      <c r="H546" s="248">
        <v>2.3849999999999998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1237</v>
      </c>
      <c r="G547" s="245"/>
      <c r="H547" s="248">
        <v>3.8159999999999998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5" customFormat="1">
      <c r="A548" s="15"/>
      <c r="B548" s="255"/>
      <c r="C548" s="256"/>
      <c r="D548" s="235" t="s">
        <v>195</v>
      </c>
      <c r="E548" s="257" t="s">
        <v>19</v>
      </c>
      <c r="F548" s="258" t="s">
        <v>226</v>
      </c>
      <c r="G548" s="256"/>
      <c r="H548" s="259">
        <v>74.01100000000001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5" t="s">
        <v>195</v>
      </c>
      <c r="AU548" s="265" t="s">
        <v>82</v>
      </c>
      <c r="AV548" s="15" t="s">
        <v>135</v>
      </c>
      <c r="AW548" s="15" t="s">
        <v>35</v>
      </c>
      <c r="AX548" s="15" t="s">
        <v>80</v>
      </c>
      <c r="AY548" s="265" t="s">
        <v>185</v>
      </c>
    </row>
    <row r="549" s="2" customFormat="1" ht="24.15" customHeight="1">
      <c r="A549" s="40"/>
      <c r="B549" s="41"/>
      <c r="C549" s="215" t="s">
        <v>1012</v>
      </c>
      <c r="D549" s="215" t="s">
        <v>187</v>
      </c>
      <c r="E549" s="216" t="s">
        <v>1242</v>
      </c>
      <c r="F549" s="217" t="s">
        <v>1243</v>
      </c>
      <c r="G549" s="218" t="s">
        <v>499</v>
      </c>
      <c r="H549" s="219">
        <v>2.6499999999999999</v>
      </c>
      <c r="I549" s="220"/>
      <c r="J549" s="221">
        <f>ROUND(I549*H549,2)</f>
        <v>0</v>
      </c>
      <c r="K549" s="217" t="s">
        <v>191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0.011220000000000001</v>
      </c>
      <c r="R549" s="224">
        <f>Q549*H549</f>
        <v>0.029733000000000002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339</v>
      </c>
      <c r="AT549" s="226" t="s">
        <v>187</v>
      </c>
      <c r="AU549" s="226" t="s">
        <v>82</v>
      </c>
      <c r="AY549" s="19" t="s">
        <v>185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339</v>
      </c>
      <c r="BM549" s="226" t="s">
        <v>1244</v>
      </c>
    </row>
    <row r="550" s="2" customFormat="1">
      <c r="A550" s="40"/>
      <c r="B550" s="41"/>
      <c r="C550" s="42"/>
      <c r="D550" s="228" t="s">
        <v>193</v>
      </c>
      <c r="E550" s="42"/>
      <c r="F550" s="229" t="s">
        <v>1245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193</v>
      </c>
      <c r="AU550" s="19" t="s">
        <v>82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1149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1246</v>
      </c>
      <c r="G552" s="245"/>
      <c r="H552" s="248">
        <v>2.6499999999999999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5" customFormat="1">
      <c r="A553" s="15"/>
      <c r="B553" s="255"/>
      <c r="C553" s="256"/>
      <c r="D553" s="235" t="s">
        <v>195</v>
      </c>
      <c r="E553" s="257" t="s">
        <v>19</v>
      </c>
      <c r="F553" s="258" t="s">
        <v>226</v>
      </c>
      <c r="G553" s="256"/>
      <c r="H553" s="259">
        <v>2.6499999999999999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5" t="s">
        <v>195</v>
      </c>
      <c r="AU553" s="265" t="s">
        <v>82</v>
      </c>
      <c r="AV553" s="15" t="s">
        <v>135</v>
      </c>
      <c r="AW553" s="15" t="s">
        <v>35</v>
      </c>
      <c r="AX553" s="15" t="s">
        <v>80</v>
      </c>
      <c r="AY553" s="265" t="s">
        <v>185</v>
      </c>
    </row>
    <row r="554" s="2" customFormat="1" ht="24.15" customHeight="1">
      <c r="A554" s="40"/>
      <c r="B554" s="41"/>
      <c r="C554" s="215" t="s">
        <v>1014</v>
      </c>
      <c r="D554" s="215" t="s">
        <v>187</v>
      </c>
      <c r="E554" s="216" t="s">
        <v>1247</v>
      </c>
      <c r="F554" s="217" t="s">
        <v>1248</v>
      </c>
      <c r="G554" s="218" t="s">
        <v>240</v>
      </c>
      <c r="H554" s="219">
        <v>2.3849999999999998</v>
      </c>
      <c r="I554" s="220"/>
      <c r="J554" s="221">
        <f>ROUND(I554*H554,2)</f>
        <v>0</v>
      </c>
      <c r="K554" s="217" t="s">
        <v>191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0.01566</v>
      </c>
      <c r="R554" s="224">
        <f>Q554*H554</f>
        <v>0.037349099999999996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339</v>
      </c>
      <c r="AT554" s="226" t="s">
        <v>187</v>
      </c>
      <c r="AU554" s="226" t="s">
        <v>82</v>
      </c>
      <c r="AY554" s="19" t="s">
        <v>185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339</v>
      </c>
      <c r="BM554" s="226" t="s">
        <v>1249</v>
      </c>
    </row>
    <row r="555" s="2" customFormat="1">
      <c r="A555" s="40"/>
      <c r="B555" s="41"/>
      <c r="C555" s="42"/>
      <c r="D555" s="228" t="s">
        <v>193</v>
      </c>
      <c r="E555" s="42"/>
      <c r="F555" s="229" t="s">
        <v>1250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193</v>
      </c>
      <c r="AU555" s="19" t="s">
        <v>82</v>
      </c>
    </row>
    <row r="556" s="13" customFormat="1">
      <c r="A556" s="13"/>
      <c r="B556" s="233"/>
      <c r="C556" s="234"/>
      <c r="D556" s="235" t="s">
        <v>195</v>
      </c>
      <c r="E556" s="236" t="s">
        <v>19</v>
      </c>
      <c r="F556" s="237" t="s">
        <v>1149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195</v>
      </c>
      <c r="AU556" s="243" t="s">
        <v>82</v>
      </c>
      <c r="AV556" s="13" t="s">
        <v>80</v>
      </c>
      <c r="AW556" s="13" t="s">
        <v>35</v>
      </c>
      <c r="AX556" s="13" t="s">
        <v>73</v>
      </c>
      <c r="AY556" s="243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1251</v>
      </c>
      <c r="G557" s="245"/>
      <c r="H557" s="248">
        <v>2.3849999999999998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5" customFormat="1">
      <c r="A558" s="15"/>
      <c r="B558" s="255"/>
      <c r="C558" s="256"/>
      <c r="D558" s="235" t="s">
        <v>195</v>
      </c>
      <c r="E558" s="257" t="s">
        <v>19</v>
      </c>
      <c r="F558" s="258" t="s">
        <v>226</v>
      </c>
      <c r="G558" s="256"/>
      <c r="H558" s="259">
        <v>2.3849999999999998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5" t="s">
        <v>195</v>
      </c>
      <c r="AU558" s="265" t="s">
        <v>82</v>
      </c>
      <c r="AV558" s="15" t="s">
        <v>135</v>
      </c>
      <c r="AW558" s="15" t="s">
        <v>35</v>
      </c>
      <c r="AX558" s="15" t="s">
        <v>80</v>
      </c>
      <c r="AY558" s="265" t="s">
        <v>185</v>
      </c>
    </row>
    <row r="559" s="2" customFormat="1" ht="24.15" customHeight="1">
      <c r="A559" s="40"/>
      <c r="B559" s="41"/>
      <c r="C559" s="215" t="s">
        <v>1020</v>
      </c>
      <c r="D559" s="215" t="s">
        <v>187</v>
      </c>
      <c r="E559" s="216" t="s">
        <v>1252</v>
      </c>
      <c r="F559" s="217" t="s">
        <v>1253</v>
      </c>
      <c r="G559" s="218" t="s">
        <v>499</v>
      </c>
      <c r="H559" s="219">
        <v>2.6499999999999999</v>
      </c>
      <c r="I559" s="220"/>
      <c r="J559" s="221">
        <f>ROUND(I559*H559,2)</f>
        <v>0</v>
      </c>
      <c r="K559" s="217" t="s">
        <v>191</v>
      </c>
      <c r="L559" s="46"/>
      <c r="M559" s="222" t="s">
        <v>19</v>
      </c>
      <c r="N559" s="223" t="s">
        <v>44</v>
      </c>
      <c r="O559" s="86"/>
      <c r="P559" s="224">
        <f>O559*H559</f>
        <v>0</v>
      </c>
      <c r="Q559" s="224">
        <v>0.016660000000000001</v>
      </c>
      <c r="R559" s="224">
        <f>Q559*H559</f>
        <v>0.044149000000000001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339</v>
      </c>
      <c r="AT559" s="226" t="s">
        <v>187</v>
      </c>
      <c r="AU559" s="226" t="s">
        <v>82</v>
      </c>
      <c r="AY559" s="19" t="s">
        <v>185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339</v>
      </c>
      <c r="BM559" s="226" t="s">
        <v>1254</v>
      </c>
    </row>
    <row r="560" s="2" customFormat="1">
      <c r="A560" s="40"/>
      <c r="B560" s="41"/>
      <c r="C560" s="42"/>
      <c r="D560" s="228" t="s">
        <v>193</v>
      </c>
      <c r="E560" s="42"/>
      <c r="F560" s="229" t="s">
        <v>1255</v>
      </c>
      <c r="G560" s="42"/>
      <c r="H560" s="42"/>
      <c r="I560" s="230"/>
      <c r="J560" s="42"/>
      <c r="K560" s="42"/>
      <c r="L560" s="46"/>
      <c r="M560" s="231"/>
      <c r="N560" s="23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193</v>
      </c>
      <c r="AU560" s="19" t="s">
        <v>82</v>
      </c>
    </row>
    <row r="561" s="13" customFormat="1">
      <c r="A561" s="13"/>
      <c r="B561" s="233"/>
      <c r="C561" s="234"/>
      <c r="D561" s="235" t="s">
        <v>195</v>
      </c>
      <c r="E561" s="236" t="s">
        <v>19</v>
      </c>
      <c r="F561" s="237" t="s">
        <v>1149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195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1246</v>
      </c>
      <c r="G562" s="245"/>
      <c r="H562" s="248">
        <v>2.6499999999999999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5" customFormat="1">
      <c r="A563" s="15"/>
      <c r="B563" s="255"/>
      <c r="C563" s="256"/>
      <c r="D563" s="235" t="s">
        <v>195</v>
      </c>
      <c r="E563" s="257" t="s">
        <v>19</v>
      </c>
      <c r="F563" s="258" t="s">
        <v>226</v>
      </c>
      <c r="G563" s="256"/>
      <c r="H563" s="259">
        <v>2.6499999999999999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195</v>
      </c>
      <c r="AU563" s="265" t="s">
        <v>82</v>
      </c>
      <c r="AV563" s="15" t="s">
        <v>135</v>
      </c>
      <c r="AW563" s="15" t="s">
        <v>35</v>
      </c>
      <c r="AX563" s="15" t="s">
        <v>80</v>
      </c>
      <c r="AY563" s="265" t="s">
        <v>185</v>
      </c>
    </row>
    <row r="564" s="2" customFormat="1" ht="24.15" customHeight="1">
      <c r="A564" s="40"/>
      <c r="B564" s="41"/>
      <c r="C564" s="215" t="s">
        <v>1026</v>
      </c>
      <c r="D564" s="215" t="s">
        <v>187</v>
      </c>
      <c r="E564" s="216" t="s">
        <v>1256</v>
      </c>
      <c r="F564" s="217" t="s">
        <v>1257</v>
      </c>
      <c r="G564" s="218" t="s">
        <v>457</v>
      </c>
      <c r="H564" s="266"/>
      <c r="I564" s="220"/>
      <c r="J564" s="221">
        <f>ROUND(I564*H564,2)</f>
        <v>0</v>
      </c>
      <c r="K564" s="217" t="s">
        <v>191</v>
      </c>
      <c r="L564" s="46"/>
      <c r="M564" s="222" t="s">
        <v>19</v>
      </c>
      <c r="N564" s="223" t="s">
        <v>44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339</v>
      </c>
      <c r="AT564" s="226" t="s">
        <v>187</v>
      </c>
      <c r="AU564" s="226" t="s">
        <v>82</v>
      </c>
      <c r="AY564" s="19" t="s">
        <v>185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339</v>
      </c>
      <c r="BM564" s="226" t="s">
        <v>1258</v>
      </c>
    </row>
    <row r="565" s="2" customFormat="1">
      <c r="A565" s="40"/>
      <c r="B565" s="41"/>
      <c r="C565" s="42"/>
      <c r="D565" s="228" t="s">
        <v>193</v>
      </c>
      <c r="E565" s="42"/>
      <c r="F565" s="229" t="s">
        <v>1259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193</v>
      </c>
      <c r="AU565" s="19" t="s">
        <v>82</v>
      </c>
    </row>
    <row r="566" s="12" customFormat="1" ht="22.8" customHeight="1">
      <c r="A566" s="12"/>
      <c r="B566" s="199"/>
      <c r="C566" s="200"/>
      <c r="D566" s="201" t="s">
        <v>72</v>
      </c>
      <c r="E566" s="213" t="s">
        <v>1260</v>
      </c>
      <c r="F566" s="213" t="s">
        <v>1261</v>
      </c>
      <c r="G566" s="200"/>
      <c r="H566" s="200"/>
      <c r="I566" s="203"/>
      <c r="J566" s="214">
        <f>BK566</f>
        <v>0</v>
      </c>
      <c r="K566" s="200"/>
      <c r="L566" s="205"/>
      <c r="M566" s="206"/>
      <c r="N566" s="207"/>
      <c r="O566" s="207"/>
      <c r="P566" s="208">
        <f>SUM(P567:P609)</f>
        <v>0</v>
      </c>
      <c r="Q566" s="207"/>
      <c r="R566" s="208">
        <f>SUM(R567:R609)</f>
        <v>0.48562669999999997</v>
      </c>
      <c r="S566" s="207"/>
      <c r="T566" s="209">
        <f>SUM(T567:T609)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10" t="s">
        <v>82</v>
      </c>
      <c r="AT566" s="211" t="s">
        <v>72</v>
      </c>
      <c r="AU566" s="211" t="s">
        <v>80</v>
      </c>
      <c r="AY566" s="210" t="s">
        <v>185</v>
      </c>
      <c r="BK566" s="212">
        <f>SUM(BK567:BK609)</f>
        <v>0</v>
      </c>
    </row>
    <row r="567" s="2" customFormat="1" ht="16.5" customHeight="1">
      <c r="A567" s="40"/>
      <c r="B567" s="41"/>
      <c r="C567" s="215" t="s">
        <v>1030</v>
      </c>
      <c r="D567" s="215" t="s">
        <v>187</v>
      </c>
      <c r="E567" s="216" t="s">
        <v>1262</v>
      </c>
      <c r="F567" s="217" t="s">
        <v>1263</v>
      </c>
      <c r="G567" s="218" t="s">
        <v>499</v>
      </c>
      <c r="H567" s="219">
        <v>137.47999999999999</v>
      </c>
      <c r="I567" s="220"/>
      <c r="J567" s="221">
        <f>ROUND(I567*H567,2)</f>
        <v>0</v>
      </c>
      <c r="K567" s="217" t="s">
        <v>191</v>
      </c>
      <c r="L567" s="46"/>
      <c r="M567" s="222" t="s">
        <v>19</v>
      </c>
      <c r="N567" s="223" t="s">
        <v>44</v>
      </c>
      <c r="O567" s="86"/>
      <c r="P567" s="224">
        <f>O567*H567</f>
        <v>0</v>
      </c>
      <c r="Q567" s="224">
        <v>4.0000000000000003E-05</v>
      </c>
      <c r="R567" s="224">
        <f>Q567*H567</f>
        <v>0.0054992000000000001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339</v>
      </c>
      <c r="AT567" s="226" t="s">
        <v>187</v>
      </c>
      <c r="AU567" s="226" t="s">
        <v>82</v>
      </c>
      <c r="AY567" s="19" t="s">
        <v>185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339</v>
      </c>
      <c r="BM567" s="226" t="s">
        <v>1264</v>
      </c>
    </row>
    <row r="568" s="2" customFormat="1">
      <c r="A568" s="40"/>
      <c r="B568" s="41"/>
      <c r="C568" s="42"/>
      <c r="D568" s="228" t="s">
        <v>193</v>
      </c>
      <c r="E568" s="42"/>
      <c r="F568" s="229" t="s">
        <v>1265</v>
      </c>
      <c r="G568" s="42"/>
      <c r="H568" s="42"/>
      <c r="I568" s="230"/>
      <c r="J568" s="42"/>
      <c r="K568" s="42"/>
      <c r="L568" s="46"/>
      <c r="M568" s="231"/>
      <c r="N568" s="23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193</v>
      </c>
      <c r="AU568" s="19" t="s">
        <v>82</v>
      </c>
    </row>
    <row r="569" s="13" customFormat="1">
      <c r="A569" s="13"/>
      <c r="B569" s="233"/>
      <c r="C569" s="234"/>
      <c r="D569" s="235" t="s">
        <v>195</v>
      </c>
      <c r="E569" s="236" t="s">
        <v>19</v>
      </c>
      <c r="F569" s="237" t="s">
        <v>1266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195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185</v>
      </c>
    </row>
    <row r="570" s="13" customFormat="1">
      <c r="A570" s="13"/>
      <c r="B570" s="233"/>
      <c r="C570" s="234"/>
      <c r="D570" s="235" t="s">
        <v>195</v>
      </c>
      <c r="E570" s="236" t="s">
        <v>19</v>
      </c>
      <c r="F570" s="237" t="s">
        <v>1267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195</v>
      </c>
      <c r="AU570" s="243" t="s">
        <v>82</v>
      </c>
      <c r="AV570" s="13" t="s">
        <v>80</v>
      </c>
      <c r="AW570" s="13" t="s">
        <v>35</v>
      </c>
      <c r="AX570" s="13" t="s">
        <v>73</v>
      </c>
      <c r="AY570" s="243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1026</v>
      </c>
      <c r="G571" s="245"/>
      <c r="H571" s="248">
        <v>57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3" customFormat="1">
      <c r="A572" s="13"/>
      <c r="B572" s="233"/>
      <c r="C572" s="234"/>
      <c r="D572" s="235" t="s">
        <v>195</v>
      </c>
      <c r="E572" s="236" t="s">
        <v>19</v>
      </c>
      <c r="F572" s="237" t="s">
        <v>1268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195</v>
      </c>
      <c r="AU572" s="243" t="s">
        <v>82</v>
      </c>
      <c r="AV572" s="13" t="s">
        <v>80</v>
      </c>
      <c r="AW572" s="13" t="s">
        <v>35</v>
      </c>
      <c r="AX572" s="13" t="s">
        <v>73</v>
      </c>
      <c r="AY572" s="243" t="s">
        <v>185</v>
      </c>
    </row>
    <row r="573" s="14" customFormat="1">
      <c r="A573" s="14"/>
      <c r="B573" s="244"/>
      <c r="C573" s="245"/>
      <c r="D573" s="235" t="s">
        <v>195</v>
      </c>
      <c r="E573" s="246" t="s">
        <v>19</v>
      </c>
      <c r="F573" s="247" t="s">
        <v>1269</v>
      </c>
      <c r="G573" s="245"/>
      <c r="H573" s="248">
        <v>21.5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195</v>
      </c>
      <c r="AU573" s="254" t="s">
        <v>82</v>
      </c>
      <c r="AV573" s="14" t="s">
        <v>82</v>
      </c>
      <c r="AW573" s="14" t="s">
        <v>35</v>
      </c>
      <c r="AX573" s="14" t="s">
        <v>73</v>
      </c>
      <c r="AY573" s="254" t="s">
        <v>185</v>
      </c>
    </row>
    <row r="574" s="13" customFormat="1">
      <c r="A574" s="13"/>
      <c r="B574" s="233"/>
      <c r="C574" s="234"/>
      <c r="D574" s="235" t="s">
        <v>195</v>
      </c>
      <c r="E574" s="236" t="s">
        <v>19</v>
      </c>
      <c r="F574" s="237" t="s">
        <v>1270</v>
      </c>
      <c r="G574" s="234"/>
      <c r="H574" s="236" t="s">
        <v>19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195</v>
      </c>
      <c r="AU574" s="243" t="s">
        <v>82</v>
      </c>
      <c r="AV574" s="13" t="s">
        <v>80</v>
      </c>
      <c r="AW574" s="13" t="s">
        <v>35</v>
      </c>
      <c r="AX574" s="13" t="s">
        <v>73</v>
      </c>
      <c r="AY574" s="243" t="s">
        <v>185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260</v>
      </c>
      <c r="G575" s="245"/>
      <c r="H575" s="248">
        <v>7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3" customFormat="1">
      <c r="A576" s="13"/>
      <c r="B576" s="233"/>
      <c r="C576" s="234"/>
      <c r="D576" s="235" t="s">
        <v>195</v>
      </c>
      <c r="E576" s="236" t="s">
        <v>19</v>
      </c>
      <c r="F576" s="237" t="s">
        <v>1271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195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1272</v>
      </c>
      <c r="G577" s="245"/>
      <c r="H577" s="248">
        <v>1.98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3" customFormat="1">
      <c r="A578" s="13"/>
      <c r="B578" s="233"/>
      <c r="C578" s="234"/>
      <c r="D578" s="235" t="s">
        <v>195</v>
      </c>
      <c r="E578" s="236" t="s">
        <v>19</v>
      </c>
      <c r="F578" s="237" t="s">
        <v>1273</v>
      </c>
      <c r="G578" s="234"/>
      <c r="H578" s="236" t="s">
        <v>19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195</v>
      </c>
      <c r="AU578" s="243" t="s">
        <v>82</v>
      </c>
      <c r="AV578" s="13" t="s">
        <v>80</v>
      </c>
      <c r="AW578" s="13" t="s">
        <v>35</v>
      </c>
      <c r="AX578" s="13" t="s">
        <v>73</v>
      </c>
      <c r="AY578" s="243" t="s">
        <v>185</v>
      </c>
    </row>
    <row r="579" s="14" customFormat="1">
      <c r="A579" s="14"/>
      <c r="B579" s="244"/>
      <c r="C579" s="245"/>
      <c r="D579" s="235" t="s">
        <v>195</v>
      </c>
      <c r="E579" s="246" t="s">
        <v>19</v>
      </c>
      <c r="F579" s="247" t="s">
        <v>996</v>
      </c>
      <c r="G579" s="245"/>
      <c r="H579" s="248">
        <v>50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195</v>
      </c>
      <c r="AU579" s="254" t="s">
        <v>82</v>
      </c>
      <c r="AV579" s="14" t="s">
        <v>82</v>
      </c>
      <c r="AW579" s="14" t="s">
        <v>35</v>
      </c>
      <c r="AX579" s="14" t="s">
        <v>73</v>
      </c>
      <c r="AY579" s="254" t="s">
        <v>185</v>
      </c>
    </row>
    <row r="580" s="15" customFormat="1">
      <c r="A580" s="15"/>
      <c r="B580" s="255"/>
      <c r="C580" s="256"/>
      <c r="D580" s="235" t="s">
        <v>195</v>
      </c>
      <c r="E580" s="257" t="s">
        <v>19</v>
      </c>
      <c r="F580" s="258" t="s">
        <v>226</v>
      </c>
      <c r="G580" s="256"/>
      <c r="H580" s="259">
        <v>137.48000000000002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195</v>
      </c>
      <c r="AU580" s="265" t="s">
        <v>82</v>
      </c>
      <c r="AV580" s="15" t="s">
        <v>135</v>
      </c>
      <c r="AW580" s="15" t="s">
        <v>35</v>
      </c>
      <c r="AX580" s="15" t="s">
        <v>80</v>
      </c>
      <c r="AY580" s="265" t="s">
        <v>185</v>
      </c>
    </row>
    <row r="581" s="2" customFormat="1" ht="21.75" customHeight="1">
      <c r="A581" s="40"/>
      <c r="B581" s="41"/>
      <c r="C581" s="215" t="s">
        <v>1032</v>
      </c>
      <c r="D581" s="215" t="s">
        <v>187</v>
      </c>
      <c r="E581" s="216" t="s">
        <v>1274</v>
      </c>
      <c r="F581" s="217" t="s">
        <v>1275</v>
      </c>
      <c r="G581" s="218" t="s">
        <v>499</v>
      </c>
      <c r="H581" s="219">
        <v>57</v>
      </c>
      <c r="I581" s="220"/>
      <c r="J581" s="221">
        <f>ROUND(I581*H581,2)</f>
        <v>0</v>
      </c>
      <c r="K581" s="217" t="s">
        <v>191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4.0000000000000003E-05</v>
      </c>
      <c r="R581" s="224">
        <f>Q581*H581</f>
        <v>0.0022800000000000003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339</v>
      </c>
      <c r="AT581" s="226" t="s">
        <v>187</v>
      </c>
      <c r="AU581" s="226" t="s">
        <v>82</v>
      </c>
      <c r="AY581" s="19" t="s">
        <v>185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339</v>
      </c>
      <c r="BM581" s="226" t="s">
        <v>1276</v>
      </c>
    </row>
    <row r="582" s="2" customFormat="1">
      <c r="A582" s="40"/>
      <c r="B582" s="41"/>
      <c r="C582" s="42"/>
      <c r="D582" s="228" t="s">
        <v>193</v>
      </c>
      <c r="E582" s="42"/>
      <c r="F582" s="229" t="s">
        <v>1277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193</v>
      </c>
      <c r="AU582" s="19" t="s">
        <v>82</v>
      </c>
    </row>
    <row r="583" s="13" customFormat="1">
      <c r="A583" s="13"/>
      <c r="B583" s="233"/>
      <c r="C583" s="234"/>
      <c r="D583" s="235" t="s">
        <v>195</v>
      </c>
      <c r="E583" s="236" t="s">
        <v>19</v>
      </c>
      <c r="F583" s="237" t="s">
        <v>1266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195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185</v>
      </c>
    </row>
    <row r="584" s="13" customFormat="1">
      <c r="A584" s="13"/>
      <c r="B584" s="233"/>
      <c r="C584" s="234"/>
      <c r="D584" s="235" t="s">
        <v>195</v>
      </c>
      <c r="E584" s="236" t="s">
        <v>19</v>
      </c>
      <c r="F584" s="237" t="s">
        <v>1278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195</v>
      </c>
      <c r="AU584" s="243" t="s">
        <v>82</v>
      </c>
      <c r="AV584" s="13" t="s">
        <v>80</v>
      </c>
      <c r="AW584" s="13" t="s">
        <v>35</v>
      </c>
      <c r="AX584" s="13" t="s">
        <v>73</v>
      </c>
      <c r="AY584" s="243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1026</v>
      </c>
      <c r="G585" s="245"/>
      <c r="H585" s="248">
        <v>57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5" customFormat="1">
      <c r="A586" s="15"/>
      <c r="B586" s="255"/>
      <c r="C586" s="256"/>
      <c r="D586" s="235" t="s">
        <v>195</v>
      </c>
      <c r="E586" s="257" t="s">
        <v>19</v>
      </c>
      <c r="F586" s="258" t="s">
        <v>226</v>
      </c>
      <c r="G586" s="256"/>
      <c r="H586" s="259">
        <v>57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5" t="s">
        <v>195</v>
      </c>
      <c r="AU586" s="265" t="s">
        <v>82</v>
      </c>
      <c r="AV586" s="15" t="s">
        <v>135</v>
      </c>
      <c r="AW586" s="15" t="s">
        <v>35</v>
      </c>
      <c r="AX586" s="15" t="s">
        <v>80</v>
      </c>
      <c r="AY586" s="265" t="s">
        <v>185</v>
      </c>
    </row>
    <row r="587" s="2" customFormat="1" ht="16.5" customHeight="1">
      <c r="A587" s="40"/>
      <c r="B587" s="41"/>
      <c r="C587" s="272" t="s">
        <v>1279</v>
      </c>
      <c r="D587" s="272" t="s">
        <v>520</v>
      </c>
      <c r="E587" s="273" t="s">
        <v>1280</v>
      </c>
      <c r="F587" s="274" t="s">
        <v>1281</v>
      </c>
      <c r="G587" s="275" t="s">
        <v>240</v>
      </c>
      <c r="H587" s="276">
        <v>63.713000000000001</v>
      </c>
      <c r="I587" s="277"/>
      <c r="J587" s="278">
        <f>ROUND(I587*H587,2)</f>
        <v>0</v>
      </c>
      <c r="K587" s="274" t="s">
        <v>191</v>
      </c>
      <c r="L587" s="279"/>
      <c r="M587" s="280" t="s">
        <v>19</v>
      </c>
      <c r="N587" s="281" t="s">
        <v>44</v>
      </c>
      <c r="O587" s="86"/>
      <c r="P587" s="224">
        <f>O587*H587</f>
        <v>0</v>
      </c>
      <c r="Q587" s="224">
        <v>0.0074999999999999997</v>
      </c>
      <c r="R587" s="224">
        <f>Q587*H587</f>
        <v>0.47784749999999998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627</v>
      </c>
      <c r="AT587" s="226" t="s">
        <v>520</v>
      </c>
      <c r="AU587" s="226" t="s">
        <v>82</v>
      </c>
      <c r="AY587" s="19" t="s">
        <v>185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80</v>
      </c>
      <c r="BK587" s="227">
        <f>ROUND(I587*H587,2)</f>
        <v>0</v>
      </c>
      <c r="BL587" s="19" t="s">
        <v>339</v>
      </c>
      <c r="BM587" s="226" t="s">
        <v>1282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1266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3" customFormat="1">
      <c r="A589" s="13"/>
      <c r="B589" s="233"/>
      <c r="C589" s="234"/>
      <c r="D589" s="235" t="s">
        <v>195</v>
      </c>
      <c r="E589" s="236" t="s">
        <v>19</v>
      </c>
      <c r="F589" s="237" t="s">
        <v>1267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195</v>
      </c>
      <c r="AU589" s="243" t="s">
        <v>82</v>
      </c>
      <c r="AV589" s="13" t="s">
        <v>80</v>
      </c>
      <c r="AW589" s="13" t="s">
        <v>35</v>
      </c>
      <c r="AX589" s="13" t="s">
        <v>73</v>
      </c>
      <c r="AY589" s="243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1283</v>
      </c>
      <c r="G590" s="245"/>
      <c r="H590" s="248">
        <v>22.23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3" customFormat="1">
      <c r="A591" s="13"/>
      <c r="B591" s="233"/>
      <c r="C591" s="234"/>
      <c r="D591" s="235" t="s">
        <v>195</v>
      </c>
      <c r="E591" s="236" t="s">
        <v>19</v>
      </c>
      <c r="F591" s="237" t="s">
        <v>1268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195</v>
      </c>
      <c r="AU591" s="243" t="s">
        <v>82</v>
      </c>
      <c r="AV591" s="13" t="s">
        <v>80</v>
      </c>
      <c r="AW591" s="13" t="s">
        <v>35</v>
      </c>
      <c r="AX591" s="13" t="s">
        <v>73</v>
      </c>
      <c r="AY591" s="243" t="s">
        <v>185</v>
      </c>
    </row>
    <row r="592" s="14" customFormat="1">
      <c r="A592" s="14"/>
      <c r="B592" s="244"/>
      <c r="C592" s="245"/>
      <c r="D592" s="235" t="s">
        <v>195</v>
      </c>
      <c r="E592" s="246" t="s">
        <v>19</v>
      </c>
      <c r="F592" s="247" t="s">
        <v>1284</v>
      </c>
      <c r="G592" s="245"/>
      <c r="H592" s="248">
        <v>2.1499999999999999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195</v>
      </c>
      <c r="AU592" s="254" t="s">
        <v>82</v>
      </c>
      <c r="AV592" s="14" t="s">
        <v>82</v>
      </c>
      <c r="AW592" s="14" t="s">
        <v>35</v>
      </c>
      <c r="AX592" s="14" t="s">
        <v>73</v>
      </c>
      <c r="AY592" s="254" t="s">
        <v>185</v>
      </c>
    </row>
    <row r="593" s="13" customFormat="1">
      <c r="A593" s="13"/>
      <c r="B593" s="233"/>
      <c r="C593" s="234"/>
      <c r="D593" s="235" t="s">
        <v>195</v>
      </c>
      <c r="E593" s="236" t="s">
        <v>19</v>
      </c>
      <c r="F593" s="237" t="s">
        <v>1270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195</v>
      </c>
      <c r="AU593" s="243" t="s">
        <v>82</v>
      </c>
      <c r="AV593" s="13" t="s">
        <v>80</v>
      </c>
      <c r="AW593" s="13" t="s">
        <v>35</v>
      </c>
      <c r="AX593" s="13" t="s">
        <v>73</v>
      </c>
      <c r="AY593" s="243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1285</v>
      </c>
      <c r="G594" s="245"/>
      <c r="H594" s="248">
        <v>2.3450000000000002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3" customFormat="1">
      <c r="A595" s="13"/>
      <c r="B595" s="233"/>
      <c r="C595" s="234"/>
      <c r="D595" s="235" t="s">
        <v>195</v>
      </c>
      <c r="E595" s="236" t="s">
        <v>19</v>
      </c>
      <c r="F595" s="237" t="s">
        <v>1271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195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185</v>
      </c>
    </row>
    <row r="596" s="14" customFormat="1">
      <c r="A596" s="14"/>
      <c r="B596" s="244"/>
      <c r="C596" s="245"/>
      <c r="D596" s="235" t="s">
        <v>195</v>
      </c>
      <c r="E596" s="246" t="s">
        <v>19</v>
      </c>
      <c r="F596" s="247" t="s">
        <v>1286</v>
      </c>
      <c r="G596" s="245"/>
      <c r="H596" s="248">
        <v>0.19800000000000001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195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185</v>
      </c>
    </row>
    <row r="597" s="13" customFormat="1">
      <c r="A597" s="13"/>
      <c r="B597" s="233"/>
      <c r="C597" s="234"/>
      <c r="D597" s="235" t="s">
        <v>195</v>
      </c>
      <c r="E597" s="236" t="s">
        <v>19</v>
      </c>
      <c r="F597" s="237" t="s">
        <v>1273</v>
      </c>
      <c r="G597" s="234"/>
      <c r="H597" s="236" t="s">
        <v>19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195</v>
      </c>
      <c r="AU597" s="243" t="s">
        <v>82</v>
      </c>
      <c r="AV597" s="13" t="s">
        <v>80</v>
      </c>
      <c r="AW597" s="13" t="s">
        <v>35</v>
      </c>
      <c r="AX597" s="13" t="s">
        <v>73</v>
      </c>
      <c r="AY597" s="243" t="s">
        <v>185</v>
      </c>
    </row>
    <row r="598" s="14" customFormat="1">
      <c r="A598" s="14"/>
      <c r="B598" s="244"/>
      <c r="C598" s="245"/>
      <c r="D598" s="235" t="s">
        <v>195</v>
      </c>
      <c r="E598" s="246" t="s">
        <v>19</v>
      </c>
      <c r="F598" s="247" t="s">
        <v>1287</v>
      </c>
      <c r="G598" s="245"/>
      <c r="H598" s="248">
        <v>10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195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185</v>
      </c>
    </row>
    <row r="599" s="16" customFormat="1">
      <c r="A599" s="16"/>
      <c r="B599" s="282"/>
      <c r="C599" s="283"/>
      <c r="D599" s="235" t="s">
        <v>195</v>
      </c>
      <c r="E599" s="284" t="s">
        <v>19</v>
      </c>
      <c r="F599" s="285" t="s">
        <v>727</v>
      </c>
      <c r="G599" s="283"/>
      <c r="H599" s="286">
        <v>36.923000000000002</v>
      </c>
      <c r="I599" s="287"/>
      <c r="J599" s="283"/>
      <c r="K599" s="283"/>
      <c r="L599" s="288"/>
      <c r="M599" s="289"/>
      <c r="N599" s="290"/>
      <c r="O599" s="290"/>
      <c r="P599" s="290"/>
      <c r="Q599" s="290"/>
      <c r="R599" s="290"/>
      <c r="S599" s="290"/>
      <c r="T599" s="291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92" t="s">
        <v>195</v>
      </c>
      <c r="AU599" s="292" t="s">
        <v>82</v>
      </c>
      <c r="AV599" s="16" t="s">
        <v>129</v>
      </c>
      <c r="AW599" s="16" t="s">
        <v>35</v>
      </c>
      <c r="AX599" s="16" t="s">
        <v>73</v>
      </c>
      <c r="AY599" s="292" t="s">
        <v>185</v>
      </c>
    </row>
    <row r="600" s="13" customFormat="1">
      <c r="A600" s="13"/>
      <c r="B600" s="233"/>
      <c r="C600" s="234"/>
      <c r="D600" s="235" t="s">
        <v>195</v>
      </c>
      <c r="E600" s="236" t="s">
        <v>19</v>
      </c>
      <c r="F600" s="237" t="s">
        <v>1278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195</v>
      </c>
      <c r="AU600" s="243" t="s">
        <v>82</v>
      </c>
      <c r="AV600" s="13" t="s">
        <v>80</v>
      </c>
      <c r="AW600" s="13" t="s">
        <v>35</v>
      </c>
      <c r="AX600" s="13" t="s">
        <v>73</v>
      </c>
      <c r="AY600" s="243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1288</v>
      </c>
      <c r="G601" s="245"/>
      <c r="H601" s="248">
        <v>26.789999999999999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6" customFormat="1">
      <c r="A602" s="16"/>
      <c r="B602" s="282"/>
      <c r="C602" s="283"/>
      <c r="D602" s="235" t="s">
        <v>195</v>
      </c>
      <c r="E602" s="284" t="s">
        <v>19</v>
      </c>
      <c r="F602" s="285" t="s">
        <v>727</v>
      </c>
      <c r="G602" s="283"/>
      <c r="H602" s="286">
        <v>26.789999999999999</v>
      </c>
      <c r="I602" s="287"/>
      <c r="J602" s="283"/>
      <c r="K602" s="283"/>
      <c r="L602" s="288"/>
      <c r="M602" s="289"/>
      <c r="N602" s="290"/>
      <c r="O602" s="290"/>
      <c r="P602" s="290"/>
      <c r="Q602" s="290"/>
      <c r="R602" s="290"/>
      <c r="S602" s="290"/>
      <c r="T602" s="291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92" t="s">
        <v>195</v>
      </c>
      <c r="AU602" s="292" t="s">
        <v>82</v>
      </c>
      <c r="AV602" s="16" t="s">
        <v>129</v>
      </c>
      <c r="AW602" s="16" t="s">
        <v>35</v>
      </c>
      <c r="AX602" s="16" t="s">
        <v>73</v>
      </c>
      <c r="AY602" s="292" t="s">
        <v>185</v>
      </c>
    </row>
    <row r="603" s="15" customFormat="1">
      <c r="A603" s="15"/>
      <c r="B603" s="255"/>
      <c r="C603" s="256"/>
      <c r="D603" s="235" t="s">
        <v>195</v>
      </c>
      <c r="E603" s="257" t="s">
        <v>19</v>
      </c>
      <c r="F603" s="258" t="s">
        <v>226</v>
      </c>
      <c r="G603" s="256"/>
      <c r="H603" s="259">
        <v>63.713000000000001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5" t="s">
        <v>195</v>
      </c>
      <c r="AU603" s="265" t="s">
        <v>82</v>
      </c>
      <c r="AV603" s="15" t="s">
        <v>135</v>
      </c>
      <c r="AW603" s="15" t="s">
        <v>35</v>
      </c>
      <c r="AX603" s="15" t="s">
        <v>80</v>
      </c>
      <c r="AY603" s="265" t="s">
        <v>185</v>
      </c>
    </row>
    <row r="604" s="2" customFormat="1" ht="24.15" customHeight="1">
      <c r="A604" s="40"/>
      <c r="B604" s="41"/>
      <c r="C604" s="215" t="s">
        <v>1289</v>
      </c>
      <c r="D604" s="215" t="s">
        <v>187</v>
      </c>
      <c r="E604" s="216" t="s">
        <v>1290</v>
      </c>
      <c r="F604" s="217" t="s">
        <v>1291</v>
      </c>
      <c r="G604" s="218" t="s">
        <v>439</v>
      </c>
      <c r="H604" s="219">
        <v>6</v>
      </c>
      <c r="I604" s="220"/>
      <c r="J604" s="221">
        <f>ROUND(I604*H604,2)</f>
        <v>0</v>
      </c>
      <c r="K604" s="217" t="s">
        <v>191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339</v>
      </c>
      <c r="AT604" s="226" t="s">
        <v>187</v>
      </c>
      <c r="AU604" s="226" t="s">
        <v>82</v>
      </c>
      <c r="AY604" s="19" t="s">
        <v>185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339</v>
      </c>
      <c r="BM604" s="226" t="s">
        <v>1292</v>
      </c>
    </row>
    <row r="605" s="2" customFormat="1">
      <c r="A605" s="40"/>
      <c r="B605" s="41"/>
      <c r="C605" s="42"/>
      <c r="D605" s="228" t="s">
        <v>193</v>
      </c>
      <c r="E605" s="42"/>
      <c r="F605" s="229" t="s">
        <v>1293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193</v>
      </c>
      <c r="AU605" s="19" t="s">
        <v>82</v>
      </c>
    </row>
    <row r="606" s="14" customFormat="1">
      <c r="A606" s="14"/>
      <c r="B606" s="244"/>
      <c r="C606" s="245"/>
      <c r="D606" s="235" t="s">
        <v>195</v>
      </c>
      <c r="E606" s="246" t="s">
        <v>19</v>
      </c>
      <c r="F606" s="247" t="s">
        <v>255</v>
      </c>
      <c r="G606" s="245"/>
      <c r="H606" s="248">
        <v>6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195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185</v>
      </c>
    </row>
    <row r="607" s="15" customFormat="1">
      <c r="A607" s="15"/>
      <c r="B607" s="255"/>
      <c r="C607" s="256"/>
      <c r="D607" s="235" t="s">
        <v>195</v>
      </c>
      <c r="E607" s="257" t="s">
        <v>19</v>
      </c>
      <c r="F607" s="258" t="s">
        <v>226</v>
      </c>
      <c r="G607" s="256"/>
      <c r="H607" s="259">
        <v>6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195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185</v>
      </c>
    </row>
    <row r="608" s="2" customFormat="1" ht="24.15" customHeight="1">
      <c r="A608" s="40"/>
      <c r="B608" s="41"/>
      <c r="C608" s="215" t="s">
        <v>1294</v>
      </c>
      <c r="D608" s="215" t="s">
        <v>187</v>
      </c>
      <c r="E608" s="216" t="s">
        <v>1295</v>
      </c>
      <c r="F608" s="217" t="s">
        <v>1296</v>
      </c>
      <c r="G608" s="218" t="s">
        <v>457</v>
      </c>
      <c r="H608" s="266"/>
      <c r="I608" s="220"/>
      <c r="J608" s="221">
        <f>ROUND(I608*H608,2)</f>
        <v>0</v>
      </c>
      <c r="K608" s="217" t="s">
        <v>191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339</v>
      </c>
      <c r="AT608" s="226" t="s">
        <v>187</v>
      </c>
      <c r="AU608" s="226" t="s">
        <v>82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339</v>
      </c>
      <c r="BM608" s="226" t="s">
        <v>1297</v>
      </c>
    </row>
    <row r="609" s="2" customFormat="1">
      <c r="A609" s="40"/>
      <c r="B609" s="41"/>
      <c r="C609" s="42"/>
      <c r="D609" s="228" t="s">
        <v>193</v>
      </c>
      <c r="E609" s="42"/>
      <c r="F609" s="229" t="s">
        <v>1298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193</v>
      </c>
      <c r="AU609" s="19" t="s">
        <v>82</v>
      </c>
    </row>
    <row r="610" s="12" customFormat="1" ht="22.8" customHeight="1">
      <c r="A610" s="12"/>
      <c r="B610" s="199"/>
      <c r="C610" s="200"/>
      <c r="D610" s="201" t="s">
        <v>72</v>
      </c>
      <c r="E610" s="213" t="s">
        <v>434</v>
      </c>
      <c r="F610" s="213" t="s">
        <v>435</v>
      </c>
      <c r="G610" s="200"/>
      <c r="H610" s="200"/>
      <c r="I610" s="203"/>
      <c r="J610" s="214">
        <f>BK610</f>
        <v>0</v>
      </c>
      <c r="K610" s="200"/>
      <c r="L610" s="205"/>
      <c r="M610" s="206"/>
      <c r="N610" s="207"/>
      <c r="O610" s="207"/>
      <c r="P610" s="208">
        <f>SUM(P611:P650)</f>
        <v>0</v>
      </c>
      <c r="Q610" s="207"/>
      <c r="R610" s="208">
        <f>SUM(R611:R650)</f>
        <v>0.1885</v>
      </c>
      <c r="S610" s="207"/>
      <c r="T610" s="209">
        <f>SUM(T611:T650)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10" t="s">
        <v>82</v>
      </c>
      <c r="AT610" s="211" t="s">
        <v>72</v>
      </c>
      <c r="AU610" s="211" t="s">
        <v>80</v>
      </c>
      <c r="AY610" s="210" t="s">
        <v>185</v>
      </c>
      <c r="BK610" s="212">
        <f>SUM(BK611:BK650)</f>
        <v>0</v>
      </c>
    </row>
    <row r="611" s="2" customFormat="1" ht="16.5" customHeight="1">
      <c r="A611" s="40"/>
      <c r="B611" s="41"/>
      <c r="C611" s="215" t="s">
        <v>1299</v>
      </c>
      <c r="D611" s="215" t="s">
        <v>187</v>
      </c>
      <c r="E611" s="216" t="s">
        <v>1300</v>
      </c>
      <c r="F611" s="217" t="s">
        <v>1301</v>
      </c>
      <c r="G611" s="218" t="s">
        <v>499</v>
      </c>
      <c r="H611" s="219">
        <v>5.2530000000000001</v>
      </c>
      <c r="I611" s="220"/>
      <c r="J611" s="221">
        <f>ROUND(I611*H611,2)</f>
        <v>0</v>
      </c>
      <c r="K611" s="217" t="s">
        <v>191</v>
      </c>
      <c r="L611" s="46"/>
      <c r="M611" s="222" t="s">
        <v>19</v>
      </c>
      <c r="N611" s="223" t="s">
        <v>44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339</v>
      </c>
      <c r="AT611" s="226" t="s">
        <v>187</v>
      </c>
      <c r="AU611" s="226" t="s">
        <v>82</v>
      </c>
      <c r="AY611" s="19" t="s">
        <v>185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339</v>
      </c>
      <c r="BM611" s="226" t="s">
        <v>1302</v>
      </c>
    </row>
    <row r="612" s="2" customFormat="1">
      <c r="A612" s="40"/>
      <c r="B612" s="41"/>
      <c r="C612" s="42"/>
      <c r="D612" s="228" t="s">
        <v>193</v>
      </c>
      <c r="E612" s="42"/>
      <c r="F612" s="229" t="s">
        <v>1303</v>
      </c>
      <c r="G612" s="42"/>
      <c r="H612" s="42"/>
      <c r="I612" s="230"/>
      <c r="J612" s="42"/>
      <c r="K612" s="42"/>
      <c r="L612" s="46"/>
      <c r="M612" s="231"/>
      <c r="N612" s="232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193</v>
      </c>
      <c r="AU612" s="19" t="s">
        <v>82</v>
      </c>
    </row>
    <row r="613" s="13" customFormat="1">
      <c r="A613" s="13"/>
      <c r="B613" s="233"/>
      <c r="C613" s="234"/>
      <c r="D613" s="235" t="s">
        <v>195</v>
      </c>
      <c r="E613" s="236" t="s">
        <v>19</v>
      </c>
      <c r="F613" s="237" t="s">
        <v>1304</v>
      </c>
      <c r="G613" s="234"/>
      <c r="H613" s="236" t="s">
        <v>19</v>
      </c>
      <c r="I613" s="238"/>
      <c r="J613" s="234"/>
      <c r="K613" s="234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195</v>
      </c>
      <c r="AU613" s="243" t="s">
        <v>82</v>
      </c>
      <c r="AV613" s="13" t="s">
        <v>80</v>
      </c>
      <c r="AW613" s="13" t="s">
        <v>35</v>
      </c>
      <c r="AX613" s="13" t="s">
        <v>73</v>
      </c>
      <c r="AY613" s="243" t="s">
        <v>185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1305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1306</v>
      </c>
      <c r="G615" s="245"/>
      <c r="H615" s="248">
        <v>5.2530000000000001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5" customFormat="1">
      <c r="A616" s="15"/>
      <c r="B616" s="255"/>
      <c r="C616" s="256"/>
      <c r="D616" s="235" t="s">
        <v>195</v>
      </c>
      <c r="E616" s="257" t="s">
        <v>19</v>
      </c>
      <c r="F616" s="258" t="s">
        <v>226</v>
      </c>
      <c r="G616" s="256"/>
      <c r="H616" s="259">
        <v>5.2530000000000001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5" t="s">
        <v>195</v>
      </c>
      <c r="AU616" s="265" t="s">
        <v>82</v>
      </c>
      <c r="AV616" s="15" t="s">
        <v>135</v>
      </c>
      <c r="AW616" s="15" t="s">
        <v>35</v>
      </c>
      <c r="AX616" s="15" t="s">
        <v>80</v>
      </c>
      <c r="AY616" s="265" t="s">
        <v>185</v>
      </c>
    </row>
    <row r="617" s="2" customFormat="1" ht="16.5" customHeight="1">
      <c r="A617" s="40"/>
      <c r="B617" s="41"/>
      <c r="C617" s="272" t="s">
        <v>1307</v>
      </c>
      <c r="D617" s="272" t="s">
        <v>520</v>
      </c>
      <c r="E617" s="273" t="s">
        <v>1308</v>
      </c>
      <c r="F617" s="274" t="s">
        <v>1309</v>
      </c>
      <c r="G617" s="275" t="s">
        <v>499</v>
      </c>
      <c r="H617" s="276">
        <v>5.2530000000000001</v>
      </c>
      <c r="I617" s="277"/>
      <c r="J617" s="278">
        <f>ROUND(I617*H617,2)</f>
        <v>0</v>
      </c>
      <c r="K617" s="274" t="s">
        <v>449</v>
      </c>
      <c r="L617" s="279"/>
      <c r="M617" s="280" t="s">
        <v>19</v>
      </c>
      <c r="N617" s="281" t="s">
        <v>44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627</v>
      </c>
      <c r="AT617" s="226" t="s">
        <v>520</v>
      </c>
      <c r="AU617" s="226" t="s">
        <v>82</v>
      </c>
      <c r="AY617" s="19" t="s">
        <v>185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80</v>
      </c>
      <c r="BK617" s="227">
        <f>ROUND(I617*H617,2)</f>
        <v>0</v>
      </c>
      <c r="BL617" s="19" t="s">
        <v>339</v>
      </c>
      <c r="BM617" s="226" t="s">
        <v>1310</v>
      </c>
    </row>
    <row r="618" s="13" customFormat="1">
      <c r="A618" s="13"/>
      <c r="B618" s="233"/>
      <c r="C618" s="234"/>
      <c r="D618" s="235" t="s">
        <v>195</v>
      </c>
      <c r="E618" s="236" t="s">
        <v>19</v>
      </c>
      <c r="F618" s="237" t="s">
        <v>1304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195</v>
      </c>
      <c r="AU618" s="243" t="s">
        <v>82</v>
      </c>
      <c r="AV618" s="13" t="s">
        <v>80</v>
      </c>
      <c r="AW618" s="13" t="s">
        <v>35</v>
      </c>
      <c r="AX618" s="13" t="s">
        <v>73</v>
      </c>
      <c r="AY618" s="243" t="s">
        <v>185</v>
      </c>
    </row>
    <row r="619" s="13" customFormat="1">
      <c r="A619" s="13"/>
      <c r="B619" s="233"/>
      <c r="C619" s="234"/>
      <c r="D619" s="235" t="s">
        <v>195</v>
      </c>
      <c r="E619" s="236" t="s">
        <v>19</v>
      </c>
      <c r="F619" s="237" t="s">
        <v>1305</v>
      </c>
      <c r="G619" s="234"/>
      <c r="H619" s="236" t="s">
        <v>19</v>
      </c>
      <c r="I619" s="238"/>
      <c r="J619" s="234"/>
      <c r="K619" s="234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195</v>
      </c>
      <c r="AU619" s="243" t="s">
        <v>82</v>
      </c>
      <c r="AV619" s="13" t="s">
        <v>80</v>
      </c>
      <c r="AW619" s="13" t="s">
        <v>35</v>
      </c>
      <c r="AX619" s="13" t="s">
        <v>73</v>
      </c>
      <c r="AY619" s="243" t="s">
        <v>185</v>
      </c>
    </row>
    <row r="620" s="14" customFormat="1">
      <c r="A620" s="14"/>
      <c r="B620" s="244"/>
      <c r="C620" s="245"/>
      <c r="D620" s="235" t="s">
        <v>195</v>
      </c>
      <c r="E620" s="246" t="s">
        <v>19</v>
      </c>
      <c r="F620" s="247" t="s">
        <v>1306</v>
      </c>
      <c r="G620" s="245"/>
      <c r="H620" s="248">
        <v>5.2530000000000001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195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185</v>
      </c>
    </row>
    <row r="621" s="15" customFormat="1">
      <c r="A621" s="15"/>
      <c r="B621" s="255"/>
      <c r="C621" s="256"/>
      <c r="D621" s="235" t="s">
        <v>195</v>
      </c>
      <c r="E621" s="257" t="s">
        <v>19</v>
      </c>
      <c r="F621" s="258" t="s">
        <v>226</v>
      </c>
      <c r="G621" s="256"/>
      <c r="H621" s="259">
        <v>5.2530000000000001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5" t="s">
        <v>195</v>
      </c>
      <c r="AU621" s="265" t="s">
        <v>82</v>
      </c>
      <c r="AV621" s="15" t="s">
        <v>135</v>
      </c>
      <c r="AW621" s="15" t="s">
        <v>35</v>
      </c>
      <c r="AX621" s="15" t="s">
        <v>80</v>
      </c>
      <c r="AY621" s="265" t="s">
        <v>185</v>
      </c>
    </row>
    <row r="622" s="2" customFormat="1" ht="16.5" customHeight="1">
      <c r="A622" s="40"/>
      <c r="B622" s="41"/>
      <c r="C622" s="272" t="s">
        <v>1311</v>
      </c>
      <c r="D622" s="272" t="s">
        <v>520</v>
      </c>
      <c r="E622" s="273" t="s">
        <v>1312</v>
      </c>
      <c r="F622" s="274" t="s">
        <v>1313</v>
      </c>
      <c r="G622" s="275" t="s">
        <v>1314</v>
      </c>
      <c r="H622" s="276">
        <v>6</v>
      </c>
      <c r="I622" s="277"/>
      <c r="J622" s="278">
        <f>ROUND(I622*H622,2)</f>
        <v>0</v>
      </c>
      <c r="K622" s="274" t="s">
        <v>449</v>
      </c>
      <c r="L622" s="279"/>
      <c r="M622" s="280" t="s">
        <v>19</v>
      </c>
      <c r="N622" s="281" t="s">
        <v>44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627</v>
      </c>
      <c r="AT622" s="226" t="s">
        <v>520</v>
      </c>
      <c r="AU622" s="226" t="s">
        <v>82</v>
      </c>
      <c r="AY622" s="19" t="s">
        <v>185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339</v>
      </c>
      <c r="BM622" s="226" t="s">
        <v>1315</v>
      </c>
    </row>
    <row r="623" s="13" customFormat="1">
      <c r="A623" s="13"/>
      <c r="B623" s="233"/>
      <c r="C623" s="234"/>
      <c r="D623" s="235" t="s">
        <v>195</v>
      </c>
      <c r="E623" s="236" t="s">
        <v>19</v>
      </c>
      <c r="F623" s="237" t="s">
        <v>1304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195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185</v>
      </c>
    </row>
    <row r="624" s="13" customFormat="1">
      <c r="A624" s="13"/>
      <c r="B624" s="233"/>
      <c r="C624" s="234"/>
      <c r="D624" s="235" t="s">
        <v>195</v>
      </c>
      <c r="E624" s="236" t="s">
        <v>19</v>
      </c>
      <c r="F624" s="237" t="s">
        <v>1305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195</v>
      </c>
      <c r="AU624" s="243" t="s">
        <v>82</v>
      </c>
      <c r="AV624" s="13" t="s">
        <v>80</v>
      </c>
      <c r="AW624" s="13" t="s">
        <v>35</v>
      </c>
      <c r="AX624" s="13" t="s">
        <v>73</v>
      </c>
      <c r="AY624" s="243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1316</v>
      </c>
      <c r="G625" s="245"/>
      <c r="H625" s="248">
        <v>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5" customFormat="1">
      <c r="A626" s="15"/>
      <c r="B626" s="255"/>
      <c r="C626" s="256"/>
      <c r="D626" s="235" t="s">
        <v>195</v>
      </c>
      <c r="E626" s="257" t="s">
        <v>19</v>
      </c>
      <c r="F626" s="258" t="s">
        <v>226</v>
      </c>
      <c r="G626" s="256"/>
      <c r="H626" s="259">
        <v>6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5" t="s">
        <v>195</v>
      </c>
      <c r="AU626" s="265" t="s">
        <v>82</v>
      </c>
      <c r="AV626" s="15" t="s">
        <v>135</v>
      </c>
      <c r="AW626" s="15" t="s">
        <v>35</v>
      </c>
      <c r="AX626" s="15" t="s">
        <v>80</v>
      </c>
      <c r="AY626" s="265" t="s">
        <v>185</v>
      </c>
    </row>
    <row r="627" s="2" customFormat="1" ht="24.15" customHeight="1">
      <c r="A627" s="40"/>
      <c r="B627" s="41"/>
      <c r="C627" s="215" t="s">
        <v>1317</v>
      </c>
      <c r="D627" s="215" t="s">
        <v>187</v>
      </c>
      <c r="E627" s="216" t="s">
        <v>1318</v>
      </c>
      <c r="F627" s="217" t="s">
        <v>1319</v>
      </c>
      <c r="G627" s="218" t="s">
        <v>439</v>
      </c>
      <c r="H627" s="219">
        <v>5</v>
      </c>
      <c r="I627" s="220"/>
      <c r="J627" s="221">
        <f>ROUND(I627*H627,2)</f>
        <v>0</v>
      </c>
      <c r="K627" s="217" t="s">
        <v>191</v>
      </c>
      <c r="L627" s="46"/>
      <c r="M627" s="222" t="s">
        <v>19</v>
      </c>
      <c r="N627" s="223" t="s">
        <v>44</v>
      </c>
      <c r="O627" s="86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339</v>
      </c>
      <c r="AT627" s="226" t="s">
        <v>187</v>
      </c>
      <c r="AU627" s="226" t="s">
        <v>82</v>
      </c>
      <c r="AY627" s="19" t="s">
        <v>185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80</v>
      </c>
      <c r="BK627" s="227">
        <f>ROUND(I627*H627,2)</f>
        <v>0</v>
      </c>
      <c r="BL627" s="19" t="s">
        <v>339</v>
      </c>
      <c r="BM627" s="226" t="s">
        <v>1320</v>
      </c>
    </row>
    <row r="628" s="2" customFormat="1">
      <c r="A628" s="40"/>
      <c r="B628" s="41"/>
      <c r="C628" s="42"/>
      <c r="D628" s="228" t="s">
        <v>193</v>
      </c>
      <c r="E628" s="42"/>
      <c r="F628" s="229" t="s">
        <v>1321</v>
      </c>
      <c r="G628" s="42"/>
      <c r="H628" s="42"/>
      <c r="I628" s="230"/>
      <c r="J628" s="42"/>
      <c r="K628" s="42"/>
      <c r="L628" s="46"/>
      <c r="M628" s="231"/>
      <c r="N628" s="232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193</v>
      </c>
      <c r="AU628" s="19" t="s">
        <v>82</v>
      </c>
    </row>
    <row r="629" s="13" customFormat="1">
      <c r="A629" s="13"/>
      <c r="B629" s="233"/>
      <c r="C629" s="234"/>
      <c r="D629" s="235" t="s">
        <v>195</v>
      </c>
      <c r="E629" s="236" t="s">
        <v>19</v>
      </c>
      <c r="F629" s="237" t="s">
        <v>1149</v>
      </c>
      <c r="G629" s="234"/>
      <c r="H629" s="236" t="s">
        <v>19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195</v>
      </c>
      <c r="AU629" s="243" t="s">
        <v>82</v>
      </c>
      <c r="AV629" s="13" t="s">
        <v>80</v>
      </c>
      <c r="AW629" s="13" t="s">
        <v>35</v>
      </c>
      <c r="AX629" s="13" t="s">
        <v>73</v>
      </c>
      <c r="AY629" s="243" t="s">
        <v>185</v>
      </c>
    </row>
    <row r="630" s="13" customFormat="1">
      <c r="A630" s="13"/>
      <c r="B630" s="233"/>
      <c r="C630" s="234"/>
      <c r="D630" s="235" t="s">
        <v>195</v>
      </c>
      <c r="E630" s="236" t="s">
        <v>19</v>
      </c>
      <c r="F630" s="237" t="s">
        <v>1188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195</v>
      </c>
      <c r="AU630" s="243" t="s">
        <v>82</v>
      </c>
      <c r="AV630" s="13" t="s">
        <v>80</v>
      </c>
      <c r="AW630" s="13" t="s">
        <v>35</v>
      </c>
      <c r="AX630" s="13" t="s">
        <v>73</v>
      </c>
      <c r="AY630" s="243" t="s">
        <v>185</v>
      </c>
    </row>
    <row r="631" s="14" customFormat="1">
      <c r="A631" s="14"/>
      <c r="B631" s="244"/>
      <c r="C631" s="245"/>
      <c r="D631" s="235" t="s">
        <v>195</v>
      </c>
      <c r="E631" s="246" t="s">
        <v>19</v>
      </c>
      <c r="F631" s="247" t="s">
        <v>250</v>
      </c>
      <c r="G631" s="245"/>
      <c r="H631" s="248">
        <v>5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195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185</v>
      </c>
    </row>
    <row r="632" s="15" customFormat="1">
      <c r="A632" s="15"/>
      <c r="B632" s="255"/>
      <c r="C632" s="256"/>
      <c r="D632" s="235" t="s">
        <v>195</v>
      </c>
      <c r="E632" s="257" t="s">
        <v>19</v>
      </c>
      <c r="F632" s="258" t="s">
        <v>226</v>
      </c>
      <c r="G632" s="256"/>
      <c r="H632" s="259">
        <v>5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5" t="s">
        <v>195</v>
      </c>
      <c r="AU632" s="265" t="s">
        <v>82</v>
      </c>
      <c r="AV632" s="15" t="s">
        <v>135</v>
      </c>
      <c r="AW632" s="15" t="s">
        <v>35</v>
      </c>
      <c r="AX632" s="15" t="s">
        <v>80</v>
      </c>
      <c r="AY632" s="265" t="s">
        <v>185</v>
      </c>
    </row>
    <row r="633" s="2" customFormat="1" ht="16.5" customHeight="1">
      <c r="A633" s="40"/>
      <c r="B633" s="41"/>
      <c r="C633" s="272" t="s">
        <v>1322</v>
      </c>
      <c r="D633" s="272" t="s">
        <v>520</v>
      </c>
      <c r="E633" s="273" t="s">
        <v>1323</v>
      </c>
      <c r="F633" s="274" t="s">
        <v>1324</v>
      </c>
      <c r="G633" s="275" t="s">
        <v>439</v>
      </c>
      <c r="H633" s="276">
        <v>5</v>
      </c>
      <c r="I633" s="277"/>
      <c r="J633" s="278">
        <f>ROUND(I633*H633,2)</f>
        <v>0</v>
      </c>
      <c r="K633" s="274" t="s">
        <v>191</v>
      </c>
      <c r="L633" s="279"/>
      <c r="M633" s="280" t="s">
        <v>19</v>
      </c>
      <c r="N633" s="281" t="s">
        <v>44</v>
      </c>
      <c r="O633" s="86"/>
      <c r="P633" s="224">
        <f>O633*H633</f>
        <v>0</v>
      </c>
      <c r="Q633" s="224">
        <v>0.020500000000000001</v>
      </c>
      <c r="R633" s="224">
        <f>Q633*H633</f>
        <v>0.10250000000000001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627</v>
      </c>
      <c r="AT633" s="226" t="s">
        <v>520</v>
      </c>
      <c r="AU633" s="226" t="s">
        <v>82</v>
      </c>
      <c r="AY633" s="19" t="s">
        <v>185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339</v>
      </c>
      <c r="BM633" s="226" t="s">
        <v>1325</v>
      </c>
    </row>
    <row r="634" s="13" customFormat="1">
      <c r="A634" s="13"/>
      <c r="B634" s="233"/>
      <c r="C634" s="234"/>
      <c r="D634" s="235" t="s">
        <v>195</v>
      </c>
      <c r="E634" s="236" t="s">
        <v>19</v>
      </c>
      <c r="F634" s="237" t="s">
        <v>1149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195</v>
      </c>
      <c r="AU634" s="243" t="s">
        <v>82</v>
      </c>
      <c r="AV634" s="13" t="s">
        <v>80</v>
      </c>
      <c r="AW634" s="13" t="s">
        <v>35</v>
      </c>
      <c r="AX634" s="13" t="s">
        <v>73</v>
      </c>
      <c r="AY634" s="243" t="s">
        <v>185</v>
      </c>
    </row>
    <row r="635" s="13" customFormat="1">
      <c r="A635" s="13"/>
      <c r="B635" s="233"/>
      <c r="C635" s="234"/>
      <c r="D635" s="235" t="s">
        <v>195</v>
      </c>
      <c r="E635" s="236" t="s">
        <v>19</v>
      </c>
      <c r="F635" s="237" t="s">
        <v>1188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195</v>
      </c>
      <c r="AU635" s="243" t="s">
        <v>82</v>
      </c>
      <c r="AV635" s="13" t="s">
        <v>80</v>
      </c>
      <c r="AW635" s="13" t="s">
        <v>35</v>
      </c>
      <c r="AX635" s="13" t="s">
        <v>73</v>
      </c>
      <c r="AY635" s="243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250</v>
      </c>
      <c r="G636" s="245"/>
      <c r="H636" s="248">
        <v>5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5" customFormat="1">
      <c r="A637" s="15"/>
      <c r="B637" s="255"/>
      <c r="C637" s="256"/>
      <c r="D637" s="235" t="s">
        <v>195</v>
      </c>
      <c r="E637" s="257" t="s">
        <v>19</v>
      </c>
      <c r="F637" s="258" t="s">
        <v>226</v>
      </c>
      <c r="G637" s="256"/>
      <c r="H637" s="259">
        <v>5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5" t="s">
        <v>195</v>
      </c>
      <c r="AU637" s="265" t="s">
        <v>82</v>
      </c>
      <c r="AV637" s="15" t="s">
        <v>135</v>
      </c>
      <c r="AW637" s="15" t="s">
        <v>35</v>
      </c>
      <c r="AX637" s="15" t="s">
        <v>80</v>
      </c>
      <c r="AY637" s="265" t="s">
        <v>185</v>
      </c>
    </row>
    <row r="638" s="2" customFormat="1" ht="24.15" customHeight="1">
      <c r="A638" s="40"/>
      <c r="B638" s="41"/>
      <c r="C638" s="215" t="s">
        <v>1326</v>
      </c>
      <c r="D638" s="215" t="s">
        <v>187</v>
      </c>
      <c r="E638" s="216" t="s">
        <v>1327</v>
      </c>
      <c r="F638" s="217" t="s">
        <v>1328</v>
      </c>
      <c r="G638" s="218" t="s">
        <v>439</v>
      </c>
      <c r="H638" s="219">
        <v>2</v>
      </c>
      <c r="I638" s="220"/>
      <c r="J638" s="221">
        <f>ROUND(I638*H638,2)</f>
        <v>0</v>
      </c>
      <c r="K638" s="217" t="s">
        <v>191</v>
      </c>
      <c r="L638" s="46"/>
      <c r="M638" s="222" t="s">
        <v>19</v>
      </c>
      <c r="N638" s="223" t="s">
        <v>44</v>
      </c>
      <c r="O638" s="86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339</v>
      </c>
      <c r="AT638" s="226" t="s">
        <v>187</v>
      </c>
      <c r="AU638" s="226" t="s">
        <v>82</v>
      </c>
      <c r="AY638" s="19" t="s">
        <v>185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80</v>
      </c>
      <c r="BK638" s="227">
        <f>ROUND(I638*H638,2)</f>
        <v>0</v>
      </c>
      <c r="BL638" s="19" t="s">
        <v>339</v>
      </c>
      <c r="BM638" s="226" t="s">
        <v>1329</v>
      </c>
    </row>
    <row r="639" s="2" customFormat="1">
      <c r="A639" s="40"/>
      <c r="B639" s="41"/>
      <c r="C639" s="42"/>
      <c r="D639" s="228" t="s">
        <v>193</v>
      </c>
      <c r="E639" s="42"/>
      <c r="F639" s="229" t="s">
        <v>1330</v>
      </c>
      <c r="G639" s="42"/>
      <c r="H639" s="42"/>
      <c r="I639" s="230"/>
      <c r="J639" s="42"/>
      <c r="K639" s="42"/>
      <c r="L639" s="46"/>
      <c r="M639" s="231"/>
      <c r="N639" s="232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193</v>
      </c>
      <c r="AU639" s="19" t="s">
        <v>82</v>
      </c>
    </row>
    <row r="640" s="13" customFormat="1">
      <c r="A640" s="13"/>
      <c r="B640" s="233"/>
      <c r="C640" s="234"/>
      <c r="D640" s="235" t="s">
        <v>195</v>
      </c>
      <c r="E640" s="236" t="s">
        <v>19</v>
      </c>
      <c r="F640" s="237" t="s">
        <v>1149</v>
      </c>
      <c r="G640" s="234"/>
      <c r="H640" s="236" t="s">
        <v>19</v>
      </c>
      <c r="I640" s="238"/>
      <c r="J640" s="234"/>
      <c r="K640" s="234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195</v>
      </c>
      <c r="AU640" s="243" t="s">
        <v>82</v>
      </c>
      <c r="AV640" s="13" t="s">
        <v>80</v>
      </c>
      <c r="AW640" s="13" t="s">
        <v>35</v>
      </c>
      <c r="AX640" s="13" t="s">
        <v>73</v>
      </c>
      <c r="AY640" s="243" t="s">
        <v>185</v>
      </c>
    </row>
    <row r="641" s="13" customFormat="1">
      <c r="A641" s="13"/>
      <c r="B641" s="233"/>
      <c r="C641" s="234"/>
      <c r="D641" s="235" t="s">
        <v>195</v>
      </c>
      <c r="E641" s="236" t="s">
        <v>19</v>
      </c>
      <c r="F641" s="237" t="s">
        <v>1189</v>
      </c>
      <c r="G641" s="234"/>
      <c r="H641" s="236" t="s">
        <v>19</v>
      </c>
      <c r="I641" s="238"/>
      <c r="J641" s="234"/>
      <c r="K641" s="234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195</v>
      </c>
      <c r="AU641" s="243" t="s">
        <v>82</v>
      </c>
      <c r="AV641" s="13" t="s">
        <v>80</v>
      </c>
      <c r="AW641" s="13" t="s">
        <v>35</v>
      </c>
      <c r="AX641" s="13" t="s">
        <v>73</v>
      </c>
      <c r="AY641" s="243" t="s">
        <v>185</v>
      </c>
    </row>
    <row r="642" s="14" customFormat="1">
      <c r="A642" s="14"/>
      <c r="B642" s="244"/>
      <c r="C642" s="245"/>
      <c r="D642" s="235" t="s">
        <v>195</v>
      </c>
      <c r="E642" s="246" t="s">
        <v>19</v>
      </c>
      <c r="F642" s="247" t="s">
        <v>82</v>
      </c>
      <c r="G642" s="245"/>
      <c r="H642" s="248">
        <v>2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195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185</v>
      </c>
    </row>
    <row r="643" s="15" customFormat="1">
      <c r="A643" s="15"/>
      <c r="B643" s="255"/>
      <c r="C643" s="256"/>
      <c r="D643" s="235" t="s">
        <v>195</v>
      </c>
      <c r="E643" s="257" t="s">
        <v>19</v>
      </c>
      <c r="F643" s="258" t="s">
        <v>226</v>
      </c>
      <c r="G643" s="256"/>
      <c r="H643" s="259">
        <v>2</v>
      </c>
      <c r="I643" s="260"/>
      <c r="J643" s="256"/>
      <c r="K643" s="256"/>
      <c r="L643" s="261"/>
      <c r="M643" s="262"/>
      <c r="N643" s="263"/>
      <c r="O643" s="263"/>
      <c r="P643" s="263"/>
      <c r="Q643" s="263"/>
      <c r="R643" s="263"/>
      <c r="S643" s="263"/>
      <c r="T643" s="264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5" t="s">
        <v>195</v>
      </c>
      <c r="AU643" s="265" t="s">
        <v>82</v>
      </c>
      <c r="AV643" s="15" t="s">
        <v>135</v>
      </c>
      <c r="AW643" s="15" t="s">
        <v>35</v>
      </c>
      <c r="AX643" s="15" t="s">
        <v>80</v>
      </c>
      <c r="AY643" s="265" t="s">
        <v>185</v>
      </c>
    </row>
    <row r="644" s="2" customFormat="1" ht="21.75" customHeight="1">
      <c r="A644" s="40"/>
      <c r="B644" s="41"/>
      <c r="C644" s="272" t="s">
        <v>1331</v>
      </c>
      <c r="D644" s="272" t="s">
        <v>520</v>
      </c>
      <c r="E644" s="273" t="s">
        <v>1332</v>
      </c>
      <c r="F644" s="274" t="s">
        <v>1333</v>
      </c>
      <c r="G644" s="275" t="s">
        <v>439</v>
      </c>
      <c r="H644" s="276">
        <v>2</v>
      </c>
      <c r="I644" s="277"/>
      <c r="J644" s="278">
        <f>ROUND(I644*H644,2)</f>
        <v>0</v>
      </c>
      <c r="K644" s="274" t="s">
        <v>191</v>
      </c>
      <c r="L644" s="279"/>
      <c r="M644" s="280" t="s">
        <v>19</v>
      </c>
      <c r="N644" s="281" t="s">
        <v>44</v>
      </c>
      <c r="O644" s="86"/>
      <c r="P644" s="224">
        <f>O644*H644</f>
        <v>0</v>
      </c>
      <c r="Q644" s="224">
        <v>0.042999999999999997</v>
      </c>
      <c r="R644" s="224">
        <f>Q644*H644</f>
        <v>0.085999999999999993</v>
      </c>
      <c r="S644" s="224">
        <v>0</v>
      </c>
      <c r="T644" s="225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6" t="s">
        <v>627</v>
      </c>
      <c r="AT644" s="226" t="s">
        <v>520</v>
      </c>
      <c r="AU644" s="226" t="s">
        <v>82</v>
      </c>
      <c r="AY644" s="19" t="s">
        <v>185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9" t="s">
        <v>80</v>
      </c>
      <c r="BK644" s="227">
        <f>ROUND(I644*H644,2)</f>
        <v>0</v>
      </c>
      <c r="BL644" s="19" t="s">
        <v>339</v>
      </c>
      <c r="BM644" s="226" t="s">
        <v>1334</v>
      </c>
    </row>
    <row r="645" s="13" customFormat="1">
      <c r="A645" s="13"/>
      <c r="B645" s="233"/>
      <c r="C645" s="234"/>
      <c r="D645" s="235" t="s">
        <v>195</v>
      </c>
      <c r="E645" s="236" t="s">
        <v>19</v>
      </c>
      <c r="F645" s="237" t="s">
        <v>1149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195</v>
      </c>
      <c r="AU645" s="243" t="s">
        <v>82</v>
      </c>
      <c r="AV645" s="13" t="s">
        <v>80</v>
      </c>
      <c r="AW645" s="13" t="s">
        <v>35</v>
      </c>
      <c r="AX645" s="13" t="s">
        <v>73</v>
      </c>
      <c r="AY645" s="243" t="s">
        <v>185</v>
      </c>
    </row>
    <row r="646" s="13" customFormat="1">
      <c r="A646" s="13"/>
      <c r="B646" s="233"/>
      <c r="C646" s="234"/>
      <c r="D646" s="235" t="s">
        <v>195</v>
      </c>
      <c r="E646" s="236" t="s">
        <v>19</v>
      </c>
      <c r="F646" s="237" t="s">
        <v>1189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195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82</v>
      </c>
      <c r="G647" s="245"/>
      <c r="H647" s="248">
        <v>2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5" customFormat="1">
      <c r="A648" s="15"/>
      <c r="B648" s="255"/>
      <c r="C648" s="256"/>
      <c r="D648" s="235" t="s">
        <v>195</v>
      </c>
      <c r="E648" s="257" t="s">
        <v>19</v>
      </c>
      <c r="F648" s="258" t="s">
        <v>226</v>
      </c>
      <c r="G648" s="256"/>
      <c r="H648" s="259">
        <v>2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5" t="s">
        <v>195</v>
      </c>
      <c r="AU648" s="265" t="s">
        <v>82</v>
      </c>
      <c r="AV648" s="15" t="s">
        <v>135</v>
      </c>
      <c r="AW648" s="15" t="s">
        <v>35</v>
      </c>
      <c r="AX648" s="15" t="s">
        <v>80</v>
      </c>
      <c r="AY648" s="265" t="s">
        <v>185</v>
      </c>
    </row>
    <row r="649" s="2" customFormat="1" ht="24.15" customHeight="1">
      <c r="A649" s="40"/>
      <c r="B649" s="41"/>
      <c r="C649" s="215" t="s">
        <v>1335</v>
      </c>
      <c r="D649" s="215" t="s">
        <v>187</v>
      </c>
      <c r="E649" s="216" t="s">
        <v>1336</v>
      </c>
      <c r="F649" s="217" t="s">
        <v>1337</v>
      </c>
      <c r="G649" s="218" t="s">
        <v>457</v>
      </c>
      <c r="H649" s="266"/>
      <c r="I649" s="220"/>
      <c r="J649" s="221">
        <f>ROUND(I649*H649,2)</f>
        <v>0</v>
      </c>
      <c r="K649" s="217" t="s">
        <v>191</v>
      </c>
      <c r="L649" s="46"/>
      <c r="M649" s="222" t="s">
        <v>19</v>
      </c>
      <c r="N649" s="223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339</v>
      </c>
      <c r="AT649" s="226" t="s">
        <v>187</v>
      </c>
      <c r="AU649" s="226" t="s">
        <v>82</v>
      </c>
      <c r="AY649" s="19" t="s">
        <v>185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339</v>
      </c>
      <c r="BM649" s="226" t="s">
        <v>1338</v>
      </c>
    </row>
    <row r="650" s="2" customFormat="1">
      <c r="A650" s="40"/>
      <c r="B650" s="41"/>
      <c r="C650" s="42"/>
      <c r="D650" s="228" t="s">
        <v>193</v>
      </c>
      <c r="E650" s="42"/>
      <c r="F650" s="229" t="s">
        <v>1339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193</v>
      </c>
      <c r="AU650" s="19" t="s">
        <v>82</v>
      </c>
    </row>
    <row r="651" s="12" customFormat="1" ht="22.8" customHeight="1">
      <c r="A651" s="12"/>
      <c r="B651" s="199"/>
      <c r="C651" s="200"/>
      <c r="D651" s="201" t="s">
        <v>72</v>
      </c>
      <c r="E651" s="213" t="s">
        <v>1340</v>
      </c>
      <c r="F651" s="213" t="s">
        <v>1341</v>
      </c>
      <c r="G651" s="200"/>
      <c r="H651" s="200"/>
      <c r="I651" s="203"/>
      <c r="J651" s="214">
        <f>BK651</f>
        <v>0</v>
      </c>
      <c r="K651" s="200"/>
      <c r="L651" s="205"/>
      <c r="M651" s="206"/>
      <c r="N651" s="207"/>
      <c r="O651" s="207"/>
      <c r="P651" s="208">
        <f>SUM(P652:P720)</f>
        <v>0</v>
      </c>
      <c r="Q651" s="207"/>
      <c r="R651" s="208">
        <f>SUM(R652:R720)</f>
        <v>1.51589464</v>
      </c>
      <c r="S651" s="207"/>
      <c r="T651" s="209">
        <f>SUM(T652:T720)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10" t="s">
        <v>82</v>
      </c>
      <c r="AT651" s="211" t="s">
        <v>72</v>
      </c>
      <c r="AU651" s="211" t="s">
        <v>80</v>
      </c>
      <c r="AY651" s="210" t="s">
        <v>185</v>
      </c>
      <c r="BK651" s="212">
        <f>SUM(BK652:BK720)</f>
        <v>0</v>
      </c>
    </row>
    <row r="652" s="2" customFormat="1" ht="16.5" customHeight="1">
      <c r="A652" s="40"/>
      <c r="B652" s="41"/>
      <c r="C652" s="215" t="s">
        <v>1342</v>
      </c>
      <c r="D652" s="215" t="s">
        <v>187</v>
      </c>
      <c r="E652" s="216" t="s">
        <v>1343</v>
      </c>
      <c r="F652" s="217" t="s">
        <v>1344</v>
      </c>
      <c r="G652" s="218" t="s">
        <v>499</v>
      </c>
      <c r="H652" s="219">
        <v>5.2530000000000001</v>
      </c>
      <c r="I652" s="220"/>
      <c r="J652" s="221">
        <f>ROUND(I652*H652,2)</f>
        <v>0</v>
      </c>
      <c r="K652" s="217" t="s">
        <v>191</v>
      </c>
      <c r="L652" s="46"/>
      <c r="M652" s="222" t="s">
        <v>19</v>
      </c>
      <c r="N652" s="223" t="s">
        <v>44</v>
      </c>
      <c r="O652" s="86"/>
      <c r="P652" s="224">
        <f>O652*H652</f>
        <v>0</v>
      </c>
      <c r="Q652" s="224">
        <v>0.00040000000000000002</v>
      </c>
      <c r="R652" s="224">
        <f>Q652*H652</f>
        <v>0.0021012000000000001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339</v>
      </c>
      <c r="AT652" s="226" t="s">
        <v>187</v>
      </c>
      <c r="AU652" s="226" t="s">
        <v>82</v>
      </c>
      <c r="AY652" s="19" t="s">
        <v>185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80</v>
      </c>
      <c r="BK652" s="227">
        <f>ROUND(I652*H652,2)</f>
        <v>0</v>
      </c>
      <c r="BL652" s="19" t="s">
        <v>339</v>
      </c>
      <c r="BM652" s="226" t="s">
        <v>1345</v>
      </c>
    </row>
    <row r="653" s="2" customFormat="1">
      <c r="A653" s="40"/>
      <c r="B653" s="41"/>
      <c r="C653" s="42"/>
      <c r="D653" s="228" t="s">
        <v>193</v>
      </c>
      <c r="E653" s="42"/>
      <c r="F653" s="229" t="s">
        <v>1346</v>
      </c>
      <c r="G653" s="42"/>
      <c r="H653" s="42"/>
      <c r="I653" s="230"/>
      <c r="J653" s="42"/>
      <c r="K653" s="42"/>
      <c r="L653" s="46"/>
      <c r="M653" s="231"/>
      <c r="N653" s="23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193</v>
      </c>
      <c r="AU653" s="19" t="s">
        <v>82</v>
      </c>
    </row>
    <row r="654" s="13" customFormat="1">
      <c r="A654" s="13"/>
      <c r="B654" s="233"/>
      <c r="C654" s="234"/>
      <c r="D654" s="235" t="s">
        <v>195</v>
      </c>
      <c r="E654" s="236" t="s">
        <v>19</v>
      </c>
      <c r="F654" s="237" t="s">
        <v>1304</v>
      </c>
      <c r="G654" s="234"/>
      <c r="H654" s="236" t="s">
        <v>19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195</v>
      </c>
      <c r="AU654" s="243" t="s">
        <v>82</v>
      </c>
      <c r="AV654" s="13" t="s">
        <v>80</v>
      </c>
      <c r="AW654" s="13" t="s">
        <v>35</v>
      </c>
      <c r="AX654" s="13" t="s">
        <v>73</v>
      </c>
      <c r="AY654" s="243" t="s">
        <v>185</v>
      </c>
    </row>
    <row r="655" s="13" customFormat="1">
      <c r="A655" s="13"/>
      <c r="B655" s="233"/>
      <c r="C655" s="234"/>
      <c r="D655" s="235" t="s">
        <v>195</v>
      </c>
      <c r="E655" s="236" t="s">
        <v>19</v>
      </c>
      <c r="F655" s="237" t="s">
        <v>1347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195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185</v>
      </c>
    </row>
    <row r="656" s="14" customFormat="1">
      <c r="A656" s="14"/>
      <c r="B656" s="244"/>
      <c r="C656" s="245"/>
      <c r="D656" s="235" t="s">
        <v>195</v>
      </c>
      <c r="E656" s="246" t="s">
        <v>19</v>
      </c>
      <c r="F656" s="247" t="s">
        <v>1348</v>
      </c>
      <c r="G656" s="245"/>
      <c r="H656" s="248">
        <v>2.6240000000000001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195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185</v>
      </c>
    </row>
    <row r="657" s="13" customFormat="1">
      <c r="A657" s="13"/>
      <c r="B657" s="233"/>
      <c r="C657" s="234"/>
      <c r="D657" s="235" t="s">
        <v>195</v>
      </c>
      <c r="E657" s="236" t="s">
        <v>19</v>
      </c>
      <c r="F657" s="237" t="s">
        <v>1349</v>
      </c>
      <c r="G657" s="234"/>
      <c r="H657" s="236" t="s">
        <v>19</v>
      </c>
      <c r="I657" s="238"/>
      <c r="J657" s="234"/>
      <c r="K657" s="234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195</v>
      </c>
      <c r="AU657" s="243" t="s">
        <v>82</v>
      </c>
      <c r="AV657" s="13" t="s">
        <v>80</v>
      </c>
      <c r="AW657" s="13" t="s">
        <v>35</v>
      </c>
      <c r="AX657" s="13" t="s">
        <v>73</v>
      </c>
      <c r="AY657" s="243" t="s">
        <v>185</v>
      </c>
    </row>
    <row r="658" s="14" customFormat="1">
      <c r="A658" s="14"/>
      <c r="B658" s="244"/>
      <c r="C658" s="245"/>
      <c r="D658" s="235" t="s">
        <v>195</v>
      </c>
      <c r="E658" s="246" t="s">
        <v>19</v>
      </c>
      <c r="F658" s="247" t="s">
        <v>1350</v>
      </c>
      <c r="G658" s="245"/>
      <c r="H658" s="248">
        <v>2.629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195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185</v>
      </c>
    </row>
    <row r="659" s="15" customFormat="1">
      <c r="A659" s="15"/>
      <c r="B659" s="255"/>
      <c r="C659" s="256"/>
      <c r="D659" s="235" t="s">
        <v>195</v>
      </c>
      <c r="E659" s="257" t="s">
        <v>19</v>
      </c>
      <c r="F659" s="258" t="s">
        <v>226</v>
      </c>
      <c r="G659" s="256"/>
      <c r="H659" s="259">
        <v>5.2530000000000001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5" t="s">
        <v>195</v>
      </c>
      <c r="AU659" s="265" t="s">
        <v>82</v>
      </c>
      <c r="AV659" s="15" t="s">
        <v>135</v>
      </c>
      <c r="AW659" s="15" t="s">
        <v>35</v>
      </c>
      <c r="AX659" s="15" t="s">
        <v>80</v>
      </c>
      <c r="AY659" s="265" t="s">
        <v>185</v>
      </c>
    </row>
    <row r="660" s="2" customFormat="1" ht="16.5" customHeight="1">
      <c r="A660" s="40"/>
      <c r="B660" s="41"/>
      <c r="C660" s="272" t="s">
        <v>1351</v>
      </c>
      <c r="D660" s="272" t="s">
        <v>520</v>
      </c>
      <c r="E660" s="273" t="s">
        <v>1352</v>
      </c>
      <c r="F660" s="274" t="s">
        <v>1353</v>
      </c>
      <c r="G660" s="275" t="s">
        <v>499</v>
      </c>
      <c r="H660" s="276">
        <v>5.2530000000000001</v>
      </c>
      <c r="I660" s="277"/>
      <c r="J660" s="278">
        <f>ROUND(I660*H660,2)</f>
        <v>0</v>
      </c>
      <c r="K660" s="274" t="s">
        <v>191</v>
      </c>
      <c r="L660" s="279"/>
      <c r="M660" s="280" t="s">
        <v>19</v>
      </c>
      <c r="N660" s="281" t="s">
        <v>44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627</v>
      </c>
      <c r="AT660" s="226" t="s">
        <v>520</v>
      </c>
      <c r="AU660" s="226" t="s">
        <v>82</v>
      </c>
      <c r="AY660" s="19" t="s">
        <v>185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339</v>
      </c>
      <c r="BM660" s="226" t="s">
        <v>1354</v>
      </c>
    </row>
    <row r="661" s="13" customFormat="1">
      <c r="A661" s="13"/>
      <c r="B661" s="233"/>
      <c r="C661" s="234"/>
      <c r="D661" s="235" t="s">
        <v>195</v>
      </c>
      <c r="E661" s="236" t="s">
        <v>19</v>
      </c>
      <c r="F661" s="237" t="s">
        <v>1304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195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185</v>
      </c>
    </row>
    <row r="662" s="13" customFormat="1">
      <c r="A662" s="13"/>
      <c r="B662" s="233"/>
      <c r="C662" s="234"/>
      <c r="D662" s="235" t="s">
        <v>195</v>
      </c>
      <c r="E662" s="236" t="s">
        <v>19</v>
      </c>
      <c r="F662" s="237" t="s">
        <v>1347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195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1348</v>
      </c>
      <c r="G663" s="245"/>
      <c r="H663" s="248">
        <v>2.6240000000000001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3" customFormat="1">
      <c r="A664" s="13"/>
      <c r="B664" s="233"/>
      <c r="C664" s="234"/>
      <c r="D664" s="235" t="s">
        <v>195</v>
      </c>
      <c r="E664" s="236" t="s">
        <v>19</v>
      </c>
      <c r="F664" s="237" t="s">
        <v>1349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195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1350</v>
      </c>
      <c r="G665" s="245"/>
      <c r="H665" s="248">
        <v>2.629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5" customFormat="1">
      <c r="A666" s="15"/>
      <c r="B666" s="255"/>
      <c r="C666" s="256"/>
      <c r="D666" s="235" t="s">
        <v>195</v>
      </c>
      <c r="E666" s="257" t="s">
        <v>19</v>
      </c>
      <c r="F666" s="258" t="s">
        <v>226</v>
      </c>
      <c r="G666" s="256"/>
      <c r="H666" s="259">
        <v>5.2530000000000001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5" t="s">
        <v>195</v>
      </c>
      <c r="AU666" s="265" t="s">
        <v>82</v>
      </c>
      <c r="AV666" s="15" t="s">
        <v>135</v>
      </c>
      <c r="AW666" s="15" t="s">
        <v>35</v>
      </c>
      <c r="AX666" s="15" t="s">
        <v>80</v>
      </c>
      <c r="AY666" s="265" t="s">
        <v>185</v>
      </c>
    </row>
    <row r="667" s="2" customFormat="1" ht="16.5" customHeight="1">
      <c r="A667" s="40"/>
      <c r="B667" s="41"/>
      <c r="C667" s="215" t="s">
        <v>1355</v>
      </c>
      <c r="D667" s="215" t="s">
        <v>187</v>
      </c>
      <c r="E667" s="216" t="s">
        <v>1356</v>
      </c>
      <c r="F667" s="217" t="s">
        <v>1357</v>
      </c>
      <c r="G667" s="218" t="s">
        <v>1358</v>
      </c>
      <c r="H667" s="219">
        <v>627.05399999999997</v>
      </c>
      <c r="I667" s="220"/>
      <c r="J667" s="221">
        <f>ROUND(I667*H667,2)</f>
        <v>0</v>
      </c>
      <c r="K667" s="217" t="s">
        <v>191</v>
      </c>
      <c r="L667" s="46"/>
      <c r="M667" s="222" t="s">
        <v>19</v>
      </c>
      <c r="N667" s="223" t="s">
        <v>44</v>
      </c>
      <c r="O667" s="86"/>
      <c r="P667" s="224">
        <f>O667*H667</f>
        <v>0</v>
      </c>
      <c r="Q667" s="224">
        <v>6.9999999999999994E-05</v>
      </c>
      <c r="R667" s="224">
        <f>Q667*H667</f>
        <v>0.043893779999999993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339</v>
      </c>
      <c r="AT667" s="226" t="s">
        <v>187</v>
      </c>
      <c r="AU667" s="226" t="s">
        <v>82</v>
      </c>
      <c r="AY667" s="19" t="s">
        <v>185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80</v>
      </c>
      <c r="BK667" s="227">
        <f>ROUND(I667*H667,2)</f>
        <v>0</v>
      </c>
      <c r="BL667" s="19" t="s">
        <v>339</v>
      </c>
      <c r="BM667" s="226" t="s">
        <v>1359</v>
      </c>
    </row>
    <row r="668" s="2" customFormat="1">
      <c r="A668" s="40"/>
      <c r="B668" s="41"/>
      <c r="C668" s="42"/>
      <c r="D668" s="228" t="s">
        <v>193</v>
      </c>
      <c r="E668" s="42"/>
      <c r="F668" s="229" t="s">
        <v>1360</v>
      </c>
      <c r="G668" s="42"/>
      <c r="H668" s="42"/>
      <c r="I668" s="230"/>
      <c r="J668" s="42"/>
      <c r="K668" s="42"/>
      <c r="L668" s="46"/>
      <c r="M668" s="231"/>
      <c r="N668" s="232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193</v>
      </c>
      <c r="AU668" s="19" t="s">
        <v>82</v>
      </c>
    </row>
    <row r="669" s="13" customFormat="1">
      <c r="A669" s="13"/>
      <c r="B669" s="233"/>
      <c r="C669" s="234"/>
      <c r="D669" s="235" t="s">
        <v>195</v>
      </c>
      <c r="E669" s="236" t="s">
        <v>19</v>
      </c>
      <c r="F669" s="237" t="s">
        <v>1304</v>
      </c>
      <c r="G669" s="234"/>
      <c r="H669" s="236" t="s">
        <v>19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195</v>
      </c>
      <c r="AU669" s="243" t="s">
        <v>82</v>
      </c>
      <c r="AV669" s="13" t="s">
        <v>80</v>
      </c>
      <c r="AW669" s="13" t="s">
        <v>35</v>
      </c>
      <c r="AX669" s="13" t="s">
        <v>73</v>
      </c>
      <c r="AY669" s="243" t="s">
        <v>185</v>
      </c>
    </row>
    <row r="670" s="13" customFormat="1">
      <c r="A670" s="13"/>
      <c r="B670" s="233"/>
      <c r="C670" s="234"/>
      <c r="D670" s="235" t="s">
        <v>195</v>
      </c>
      <c r="E670" s="236" t="s">
        <v>19</v>
      </c>
      <c r="F670" s="237" t="s">
        <v>1361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195</v>
      </c>
      <c r="AU670" s="243" t="s">
        <v>82</v>
      </c>
      <c r="AV670" s="13" t="s">
        <v>80</v>
      </c>
      <c r="AW670" s="13" t="s">
        <v>35</v>
      </c>
      <c r="AX670" s="13" t="s">
        <v>73</v>
      </c>
      <c r="AY670" s="243" t="s">
        <v>185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1362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1363</v>
      </c>
      <c r="G672" s="245"/>
      <c r="H672" s="248">
        <v>382.18000000000001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3" customFormat="1">
      <c r="A673" s="13"/>
      <c r="B673" s="233"/>
      <c r="C673" s="234"/>
      <c r="D673" s="235" t="s">
        <v>195</v>
      </c>
      <c r="E673" s="236" t="s">
        <v>19</v>
      </c>
      <c r="F673" s="237" t="s">
        <v>1364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195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1365</v>
      </c>
      <c r="G674" s="245"/>
      <c r="H674" s="248">
        <v>119.395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3" customFormat="1">
      <c r="A675" s="13"/>
      <c r="B675" s="233"/>
      <c r="C675" s="234"/>
      <c r="D675" s="235" t="s">
        <v>195</v>
      </c>
      <c r="E675" s="236" t="s">
        <v>19</v>
      </c>
      <c r="F675" s="237" t="s">
        <v>1366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195</v>
      </c>
      <c r="AU675" s="243" t="s">
        <v>82</v>
      </c>
      <c r="AV675" s="13" t="s">
        <v>80</v>
      </c>
      <c r="AW675" s="13" t="s">
        <v>35</v>
      </c>
      <c r="AX675" s="13" t="s">
        <v>73</v>
      </c>
      <c r="AY675" s="243" t="s">
        <v>185</v>
      </c>
    </row>
    <row r="676" s="13" customFormat="1">
      <c r="A676" s="13"/>
      <c r="B676" s="233"/>
      <c r="C676" s="234"/>
      <c r="D676" s="235" t="s">
        <v>195</v>
      </c>
      <c r="E676" s="236" t="s">
        <v>19</v>
      </c>
      <c r="F676" s="237" t="s">
        <v>1367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195</v>
      </c>
      <c r="AU676" s="243" t="s">
        <v>82</v>
      </c>
      <c r="AV676" s="13" t="s">
        <v>80</v>
      </c>
      <c r="AW676" s="13" t="s">
        <v>35</v>
      </c>
      <c r="AX676" s="13" t="s">
        <v>73</v>
      </c>
      <c r="AY676" s="243" t="s">
        <v>185</v>
      </c>
    </row>
    <row r="677" s="14" customFormat="1">
      <c r="A677" s="14"/>
      <c r="B677" s="244"/>
      <c r="C677" s="245"/>
      <c r="D677" s="235" t="s">
        <v>195</v>
      </c>
      <c r="E677" s="246" t="s">
        <v>19</v>
      </c>
      <c r="F677" s="247" t="s">
        <v>1368</v>
      </c>
      <c r="G677" s="245"/>
      <c r="H677" s="248">
        <v>125.479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195</v>
      </c>
      <c r="AU677" s="254" t="s">
        <v>82</v>
      </c>
      <c r="AV677" s="14" t="s">
        <v>82</v>
      </c>
      <c r="AW677" s="14" t="s">
        <v>35</v>
      </c>
      <c r="AX677" s="14" t="s">
        <v>73</v>
      </c>
      <c r="AY677" s="254" t="s">
        <v>185</v>
      </c>
    </row>
    <row r="678" s="15" customFormat="1">
      <c r="A678" s="15"/>
      <c r="B678" s="255"/>
      <c r="C678" s="256"/>
      <c r="D678" s="235" t="s">
        <v>195</v>
      </c>
      <c r="E678" s="257" t="s">
        <v>19</v>
      </c>
      <c r="F678" s="258" t="s">
        <v>226</v>
      </c>
      <c r="G678" s="256"/>
      <c r="H678" s="259">
        <v>627.05399999999997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5" t="s">
        <v>195</v>
      </c>
      <c r="AU678" s="265" t="s">
        <v>82</v>
      </c>
      <c r="AV678" s="15" t="s">
        <v>135</v>
      </c>
      <c r="AW678" s="15" t="s">
        <v>35</v>
      </c>
      <c r="AX678" s="15" t="s">
        <v>80</v>
      </c>
      <c r="AY678" s="265" t="s">
        <v>185</v>
      </c>
    </row>
    <row r="679" s="2" customFormat="1" ht="16.5" customHeight="1">
      <c r="A679" s="40"/>
      <c r="B679" s="41"/>
      <c r="C679" s="272" t="s">
        <v>1369</v>
      </c>
      <c r="D679" s="272" t="s">
        <v>520</v>
      </c>
      <c r="E679" s="273" t="s">
        <v>1370</v>
      </c>
      <c r="F679" s="274" t="s">
        <v>1371</v>
      </c>
      <c r="G679" s="275" t="s">
        <v>342</v>
      </c>
      <c r="H679" s="276">
        <v>0.38200000000000001</v>
      </c>
      <c r="I679" s="277"/>
      <c r="J679" s="278">
        <f>ROUND(I679*H679,2)</f>
        <v>0</v>
      </c>
      <c r="K679" s="274" t="s">
        <v>449</v>
      </c>
      <c r="L679" s="279"/>
      <c r="M679" s="280" t="s">
        <v>19</v>
      </c>
      <c r="N679" s="281" t="s">
        <v>44</v>
      </c>
      <c r="O679" s="86"/>
      <c r="P679" s="224">
        <f>O679*H679</f>
        <v>0</v>
      </c>
      <c r="Q679" s="224">
        <v>1</v>
      </c>
      <c r="R679" s="224">
        <f>Q679*H679</f>
        <v>0.38200000000000001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627</v>
      </c>
      <c r="AT679" s="226" t="s">
        <v>520</v>
      </c>
      <c r="AU679" s="226" t="s">
        <v>82</v>
      </c>
      <c r="AY679" s="19" t="s">
        <v>185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339</v>
      </c>
      <c r="BM679" s="226" t="s">
        <v>1372</v>
      </c>
    </row>
    <row r="680" s="13" customFormat="1">
      <c r="A680" s="13"/>
      <c r="B680" s="233"/>
      <c r="C680" s="234"/>
      <c r="D680" s="235" t="s">
        <v>195</v>
      </c>
      <c r="E680" s="236" t="s">
        <v>19</v>
      </c>
      <c r="F680" s="237" t="s">
        <v>1304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195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185</v>
      </c>
    </row>
    <row r="681" s="13" customFormat="1">
      <c r="A681" s="13"/>
      <c r="B681" s="233"/>
      <c r="C681" s="234"/>
      <c r="D681" s="235" t="s">
        <v>195</v>
      </c>
      <c r="E681" s="236" t="s">
        <v>19</v>
      </c>
      <c r="F681" s="237" t="s">
        <v>1361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195</v>
      </c>
      <c r="AU681" s="243" t="s">
        <v>82</v>
      </c>
      <c r="AV681" s="13" t="s">
        <v>80</v>
      </c>
      <c r="AW681" s="13" t="s">
        <v>35</v>
      </c>
      <c r="AX681" s="13" t="s">
        <v>73</v>
      </c>
      <c r="AY681" s="243" t="s">
        <v>185</v>
      </c>
    </row>
    <row r="682" s="13" customFormat="1">
      <c r="A682" s="13"/>
      <c r="B682" s="233"/>
      <c r="C682" s="234"/>
      <c r="D682" s="235" t="s">
        <v>195</v>
      </c>
      <c r="E682" s="236" t="s">
        <v>19</v>
      </c>
      <c r="F682" s="237" t="s">
        <v>1362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195</v>
      </c>
      <c r="AU682" s="243" t="s">
        <v>82</v>
      </c>
      <c r="AV682" s="13" t="s">
        <v>80</v>
      </c>
      <c r="AW682" s="13" t="s">
        <v>35</v>
      </c>
      <c r="AX682" s="13" t="s">
        <v>73</v>
      </c>
      <c r="AY682" s="243" t="s">
        <v>185</v>
      </c>
    </row>
    <row r="683" s="14" customFormat="1">
      <c r="A683" s="14"/>
      <c r="B683" s="244"/>
      <c r="C683" s="245"/>
      <c r="D683" s="235" t="s">
        <v>195</v>
      </c>
      <c r="E683" s="246" t="s">
        <v>19</v>
      </c>
      <c r="F683" s="247" t="s">
        <v>1373</v>
      </c>
      <c r="G683" s="245"/>
      <c r="H683" s="248">
        <v>0.38200000000000001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195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185</v>
      </c>
    </row>
    <row r="684" s="15" customFormat="1">
      <c r="A684" s="15"/>
      <c r="B684" s="255"/>
      <c r="C684" s="256"/>
      <c r="D684" s="235" t="s">
        <v>195</v>
      </c>
      <c r="E684" s="257" t="s">
        <v>19</v>
      </c>
      <c r="F684" s="258" t="s">
        <v>226</v>
      </c>
      <c r="G684" s="256"/>
      <c r="H684" s="259">
        <v>0.38200000000000001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5" t="s">
        <v>195</v>
      </c>
      <c r="AU684" s="265" t="s">
        <v>82</v>
      </c>
      <c r="AV684" s="15" t="s">
        <v>135</v>
      </c>
      <c r="AW684" s="15" t="s">
        <v>35</v>
      </c>
      <c r="AX684" s="15" t="s">
        <v>80</v>
      </c>
      <c r="AY684" s="265" t="s">
        <v>185</v>
      </c>
    </row>
    <row r="685" s="2" customFormat="1" ht="16.5" customHeight="1">
      <c r="A685" s="40"/>
      <c r="B685" s="41"/>
      <c r="C685" s="272" t="s">
        <v>1374</v>
      </c>
      <c r="D685" s="272" t="s">
        <v>520</v>
      </c>
      <c r="E685" s="273" t="s">
        <v>1375</v>
      </c>
      <c r="F685" s="274" t="s">
        <v>1376</v>
      </c>
      <c r="G685" s="275" t="s">
        <v>342</v>
      </c>
      <c r="H685" s="276">
        <v>0.119</v>
      </c>
      <c r="I685" s="277"/>
      <c r="J685" s="278">
        <f>ROUND(I685*H685,2)</f>
        <v>0</v>
      </c>
      <c r="K685" s="274" t="s">
        <v>449</v>
      </c>
      <c r="L685" s="279"/>
      <c r="M685" s="280" t="s">
        <v>19</v>
      </c>
      <c r="N685" s="281" t="s">
        <v>44</v>
      </c>
      <c r="O685" s="86"/>
      <c r="P685" s="224">
        <f>O685*H685</f>
        <v>0</v>
      </c>
      <c r="Q685" s="224">
        <v>1</v>
      </c>
      <c r="R685" s="224">
        <f>Q685*H685</f>
        <v>0.119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627</v>
      </c>
      <c r="AT685" s="226" t="s">
        <v>520</v>
      </c>
      <c r="AU685" s="226" t="s">
        <v>82</v>
      </c>
      <c r="AY685" s="19" t="s">
        <v>185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339</v>
      </c>
      <c r="BM685" s="226" t="s">
        <v>1377</v>
      </c>
    </row>
    <row r="686" s="13" customFormat="1">
      <c r="A686" s="13"/>
      <c r="B686" s="233"/>
      <c r="C686" s="234"/>
      <c r="D686" s="235" t="s">
        <v>195</v>
      </c>
      <c r="E686" s="236" t="s">
        <v>19</v>
      </c>
      <c r="F686" s="237" t="s">
        <v>1304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195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185</v>
      </c>
    </row>
    <row r="687" s="13" customFormat="1">
      <c r="A687" s="13"/>
      <c r="B687" s="233"/>
      <c r="C687" s="234"/>
      <c r="D687" s="235" t="s">
        <v>195</v>
      </c>
      <c r="E687" s="236" t="s">
        <v>19</v>
      </c>
      <c r="F687" s="237" t="s">
        <v>1361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195</v>
      </c>
      <c r="AU687" s="243" t="s">
        <v>82</v>
      </c>
      <c r="AV687" s="13" t="s">
        <v>80</v>
      </c>
      <c r="AW687" s="13" t="s">
        <v>35</v>
      </c>
      <c r="AX687" s="13" t="s">
        <v>73</v>
      </c>
      <c r="AY687" s="243" t="s">
        <v>185</v>
      </c>
    </row>
    <row r="688" s="13" customFormat="1">
      <c r="A688" s="13"/>
      <c r="B688" s="233"/>
      <c r="C688" s="234"/>
      <c r="D688" s="235" t="s">
        <v>195</v>
      </c>
      <c r="E688" s="236" t="s">
        <v>19</v>
      </c>
      <c r="F688" s="237" t="s">
        <v>1364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195</v>
      </c>
      <c r="AU688" s="243" t="s">
        <v>82</v>
      </c>
      <c r="AV688" s="13" t="s">
        <v>80</v>
      </c>
      <c r="AW688" s="13" t="s">
        <v>35</v>
      </c>
      <c r="AX688" s="13" t="s">
        <v>73</v>
      </c>
      <c r="AY688" s="243" t="s">
        <v>185</v>
      </c>
    </row>
    <row r="689" s="14" customFormat="1">
      <c r="A689" s="14"/>
      <c r="B689" s="244"/>
      <c r="C689" s="245"/>
      <c r="D689" s="235" t="s">
        <v>195</v>
      </c>
      <c r="E689" s="246" t="s">
        <v>19</v>
      </c>
      <c r="F689" s="247" t="s">
        <v>1378</v>
      </c>
      <c r="G689" s="245"/>
      <c r="H689" s="248">
        <v>0.119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195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185</v>
      </c>
    </row>
    <row r="690" s="15" customFormat="1">
      <c r="A690" s="15"/>
      <c r="B690" s="255"/>
      <c r="C690" s="256"/>
      <c r="D690" s="235" t="s">
        <v>195</v>
      </c>
      <c r="E690" s="257" t="s">
        <v>19</v>
      </c>
      <c r="F690" s="258" t="s">
        <v>226</v>
      </c>
      <c r="G690" s="256"/>
      <c r="H690" s="259">
        <v>0.119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5" t="s">
        <v>195</v>
      </c>
      <c r="AU690" s="265" t="s">
        <v>82</v>
      </c>
      <c r="AV690" s="15" t="s">
        <v>135</v>
      </c>
      <c r="AW690" s="15" t="s">
        <v>35</v>
      </c>
      <c r="AX690" s="15" t="s">
        <v>80</v>
      </c>
      <c r="AY690" s="265" t="s">
        <v>185</v>
      </c>
    </row>
    <row r="691" s="2" customFormat="1" ht="16.5" customHeight="1">
      <c r="A691" s="40"/>
      <c r="B691" s="41"/>
      <c r="C691" s="272" t="s">
        <v>1379</v>
      </c>
      <c r="D691" s="272" t="s">
        <v>520</v>
      </c>
      <c r="E691" s="273" t="s">
        <v>1380</v>
      </c>
      <c r="F691" s="274" t="s">
        <v>1381</v>
      </c>
      <c r="G691" s="275" t="s">
        <v>342</v>
      </c>
      <c r="H691" s="276">
        <v>0.125</v>
      </c>
      <c r="I691" s="277"/>
      <c r="J691" s="278">
        <f>ROUND(I691*H691,2)</f>
        <v>0</v>
      </c>
      <c r="K691" s="274" t="s">
        <v>191</v>
      </c>
      <c r="L691" s="279"/>
      <c r="M691" s="280" t="s">
        <v>19</v>
      </c>
      <c r="N691" s="281" t="s">
        <v>44</v>
      </c>
      <c r="O691" s="86"/>
      <c r="P691" s="224">
        <f>O691*H691</f>
        <v>0</v>
      </c>
      <c r="Q691" s="224">
        <v>1</v>
      </c>
      <c r="R691" s="224">
        <f>Q691*H691</f>
        <v>0.125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627</v>
      </c>
      <c r="AT691" s="226" t="s">
        <v>520</v>
      </c>
      <c r="AU691" s="226" t="s">
        <v>82</v>
      </c>
      <c r="AY691" s="19" t="s">
        <v>185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339</v>
      </c>
      <c r="BM691" s="226" t="s">
        <v>1382</v>
      </c>
    </row>
    <row r="692" s="13" customFormat="1">
      <c r="A692" s="13"/>
      <c r="B692" s="233"/>
      <c r="C692" s="234"/>
      <c r="D692" s="235" t="s">
        <v>195</v>
      </c>
      <c r="E692" s="236" t="s">
        <v>19</v>
      </c>
      <c r="F692" s="237" t="s">
        <v>1304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195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185</v>
      </c>
    </row>
    <row r="693" s="13" customFormat="1">
      <c r="A693" s="13"/>
      <c r="B693" s="233"/>
      <c r="C693" s="234"/>
      <c r="D693" s="235" t="s">
        <v>195</v>
      </c>
      <c r="E693" s="236" t="s">
        <v>19</v>
      </c>
      <c r="F693" s="237" t="s">
        <v>1366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195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185</v>
      </c>
    </row>
    <row r="694" s="13" customFormat="1">
      <c r="A694" s="13"/>
      <c r="B694" s="233"/>
      <c r="C694" s="234"/>
      <c r="D694" s="235" t="s">
        <v>195</v>
      </c>
      <c r="E694" s="236" t="s">
        <v>19</v>
      </c>
      <c r="F694" s="237" t="s">
        <v>1367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195</v>
      </c>
      <c r="AU694" s="243" t="s">
        <v>82</v>
      </c>
      <c r="AV694" s="13" t="s">
        <v>80</v>
      </c>
      <c r="AW694" s="13" t="s">
        <v>35</v>
      </c>
      <c r="AX694" s="13" t="s">
        <v>73</v>
      </c>
      <c r="AY694" s="243" t="s">
        <v>185</v>
      </c>
    </row>
    <row r="695" s="14" customFormat="1">
      <c r="A695" s="14"/>
      <c r="B695" s="244"/>
      <c r="C695" s="245"/>
      <c r="D695" s="235" t="s">
        <v>195</v>
      </c>
      <c r="E695" s="246" t="s">
        <v>19</v>
      </c>
      <c r="F695" s="247" t="s">
        <v>1383</v>
      </c>
      <c r="G695" s="245"/>
      <c r="H695" s="248">
        <v>0.125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195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185</v>
      </c>
    </row>
    <row r="696" s="15" customFormat="1">
      <c r="A696" s="15"/>
      <c r="B696" s="255"/>
      <c r="C696" s="256"/>
      <c r="D696" s="235" t="s">
        <v>195</v>
      </c>
      <c r="E696" s="257" t="s">
        <v>19</v>
      </c>
      <c r="F696" s="258" t="s">
        <v>226</v>
      </c>
      <c r="G696" s="256"/>
      <c r="H696" s="259">
        <v>0.125</v>
      </c>
      <c r="I696" s="260"/>
      <c r="J696" s="256"/>
      <c r="K696" s="256"/>
      <c r="L696" s="261"/>
      <c r="M696" s="262"/>
      <c r="N696" s="263"/>
      <c r="O696" s="263"/>
      <c r="P696" s="263"/>
      <c r="Q696" s="263"/>
      <c r="R696" s="263"/>
      <c r="S696" s="263"/>
      <c r="T696" s="264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5" t="s">
        <v>195</v>
      </c>
      <c r="AU696" s="265" t="s">
        <v>82</v>
      </c>
      <c r="AV696" s="15" t="s">
        <v>135</v>
      </c>
      <c r="AW696" s="15" t="s">
        <v>35</v>
      </c>
      <c r="AX696" s="15" t="s">
        <v>80</v>
      </c>
      <c r="AY696" s="265" t="s">
        <v>185</v>
      </c>
    </row>
    <row r="697" s="2" customFormat="1" ht="16.5" customHeight="1">
      <c r="A697" s="40"/>
      <c r="B697" s="41"/>
      <c r="C697" s="215" t="s">
        <v>1384</v>
      </c>
      <c r="D697" s="215" t="s">
        <v>187</v>
      </c>
      <c r="E697" s="216" t="s">
        <v>1385</v>
      </c>
      <c r="F697" s="217" t="s">
        <v>1386</v>
      </c>
      <c r="G697" s="218" t="s">
        <v>1358</v>
      </c>
      <c r="H697" s="219">
        <v>592.66099999999994</v>
      </c>
      <c r="I697" s="220"/>
      <c r="J697" s="221">
        <f>ROUND(I697*H697,2)</f>
        <v>0</v>
      </c>
      <c r="K697" s="217" t="s">
        <v>191</v>
      </c>
      <c r="L697" s="46"/>
      <c r="M697" s="222" t="s">
        <v>19</v>
      </c>
      <c r="N697" s="223" t="s">
        <v>44</v>
      </c>
      <c r="O697" s="86"/>
      <c r="P697" s="224">
        <f>O697*H697</f>
        <v>0</v>
      </c>
      <c r="Q697" s="224">
        <v>6.0000000000000002E-05</v>
      </c>
      <c r="R697" s="224">
        <f>Q697*H697</f>
        <v>0.03555966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339</v>
      </c>
      <c r="AT697" s="226" t="s">
        <v>187</v>
      </c>
      <c r="AU697" s="226" t="s">
        <v>82</v>
      </c>
      <c r="AY697" s="19" t="s">
        <v>185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339</v>
      </c>
      <c r="BM697" s="226" t="s">
        <v>1387</v>
      </c>
    </row>
    <row r="698" s="2" customFormat="1">
      <c r="A698" s="40"/>
      <c r="B698" s="41"/>
      <c r="C698" s="42"/>
      <c r="D698" s="228" t="s">
        <v>193</v>
      </c>
      <c r="E698" s="42"/>
      <c r="F698" s="229" t="s">
        <v>1388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193</v>
      </c>
      <c r="AU698" s="19" t="s">
        <v>82</v>
      </c>
    </row>
    <row r="699" s="13" customFormat="1">
      <c r="A699" s="13"/>
      <c r="B699" s="233"/>
      <c r="C699" s="234"/>
      <c r="D699" s="235" t="s">
        <v>195</v>
      </c>
      <c r="E699" s="236" t="s">
        <v>19</v>
      </c>
      <c r="F699" s="237" t="s">
        <v>1304</v>
      </c>
      <c r="G699" s="234"/>
      <c r="H699" s="236" t="s">
        <v>19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195</v>
      </c>
      <c r="AU699" s="243" t="s">
        <v>82</v>
      </c>
      <c r="AV699" s="13" t="s">
        <v>80</v>
      </c>
      <c r="AW699" s="13" t="s">
        <v>35</v>
      </c>
      <c r="AX699" s="13" t="s">
        <v>73</v>
      </c>
      <c r="AY699" s="243" t="s">
        <v>185</v>
      </c>
    </row>
    <row r="700" s="13" customFormat="1">
      <c r="A700" s="13"/>
      <c r="B700" s="233"/>
      <c r="C700" s="234"/>
      <c r="D700" s="235" t="s">
        <v>195</v>
      </c>
      <c r="E700" s="236" t="s">
        <v>19</v>
      </c>
      <c r="F700" s="237" t="s">
        <v>1361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195</v>
      </c>
      <c r="AU700" s="243" t="s">
        <v>82</v>
      </c>
      <c r="AV700" s="13" t="s">
        <v>80</v>
      </c>
      <c r="AW700" s="13" t="s">
        <v>35</v>
      </c>
      <c r="AX700" s="13" t="s">
        <v>73</v>
      </c>
      <c r="AY700" s="243" t="s">
        <v>185</v>
      </c>
    </row>
    <row r="701" s="13" customFormat="1">
      <c r="A701" s="13"/>
      <c r="B701" s="233"/>
      <c r="C701" s="234"/>
      <c r="D701" s="235" t="s">
        <v>195</v>
      </c>
      <c r="E701" s="236" t="s">
        <v>19</v>
      </c>
      <c r="F701" s="237" t="s">
        <v>1389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195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185</v>
      </c>
    </row>
    <row r="702" s="14" customFormat="1">
      <c r="A702" s="14"/>
      <c r="B702" s="244"/>
      <c r="C702" s="245"/>
      <c r="D702" s="235" t="s">
        <v>195</v>
      </c>
      <c r="E702" s="246" t="s">
        <v>19</v>
      </c>
      <c r="F702" s="247" t="s">
        <v>1390</v>
      </c>
      <c r="G702" s="245"/>
      <c r="H702" s="248">
        <v>592.66099999999994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195</v>
      </c>
      <c r="AU702" s="254" t="s">
        <v>82</v>
      </c>
      <c r="AV702" s="14" t="s">
        <v>82</v>
      </c>
      <c r="AW702" s="14" t="s">
        <v>35</v>
      </c>
      <c r="AX702" s="14" t="s">
        <v>73</v>
      </c>
      <c r="AY702" s="254" t="s">
        <v>185</v>
      </c>
    </row>
    <row r="703" s="15" customFormat="1">
      <c r="A703" s="15"/>
      <c r="B703" s="255"/>
      <c r="C703" s="256"/>
      <c r="D703" s="235" t="s">
        <v>195</v>
      </c>
      <c r="E703" s="257" t="s">
        <v>19</v>
      </c>
      <c r="F703" s="258" t="s">
        <v>226</v>
      </c>
      <c r="G703" s="256"/>
      <c r="H703" s="259">
        <v>592.66099999999994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5" t="s">
        <v>195</v>
      </c>
      <c r="AU703" s="265" t="s">
        <v>82</v>
      </c>
      <c r="AV703" s="15" t="s">
        <v>135</v>
      </c>
      <c r="AW703" s="15" t="s">
        <v>35</v>
      </c>
      <c r="AX703" s="15" t="s">
        <v>80</v>
      </c>
      <c r="AY703" s="265" t="s">
        <v>185</v>
      </c>
    </row>
    <row r="704" s="2" customFormat="1" ht="16.5" customHeight="1">
      <c r="A704" s="40"/>
      <c r="B704" s="41"/>
      <c r="C704" s="272" t="s">
        <v>1391</v>
      </c>
      <c r="D704" s="272" t="s">
        <v>520</v>
      </c>
      <c r="E704" s="273" t="s">
        <v>1392</v>
      </c>
      <c r="F704" s="274" t="s">
        <v>1393</v>
      </c>
      <c r="G704" s="275" t="s">
        <v>342</v>
      </c>
      <c r="H704" s="276">
        <v>0.59299999999999997</v>
      </c>
      <c r="I704" s="277"/>
      <c r="J704" s="278">
        <f>ROUND(I704*H704,2)</f>
        <v>0</v>
      </c>
      <c r="K704" s="274" t="s">
        <v>191</v>
      </c>
      <c r="L704" s="279"/>
      <c r="M704" s="280" t="s">
        <v>19</v>
      </c>
      <c r="N704" s="281" t="s">
        <v>44</v>
      </c>
      <c r="O704" s="86"/>
      <c r="P704" s="224">
        <f>O704*H704</f>
        <v>0</v>
      </c>
      <c r="Q704" s="224">
        <v>1</v>
      </c>
      <c r="R704" s="224">
        <f>Q704*H704</f>
        <v>0.59299999999999997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627</v>
      </c>
      <c r="AT704" s="226" t="s">
        <v>520</v>
      </c>
      <c r="AU704" s="226" t="s">
        <v>82</v>
      </c>
      <c r="AY704" s="19" t="s">
        <v>185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339</v>
      </c>
      <c r="BM704" s="226" t="s">
        <v>1394</v>
      </c>
    </row>
    <row r="705" s="13" customFormat="1">
      <c r="A705" s="13"/>
      <c r="B705" s="233"/>
      <c r="C705" s="234"/>
      <c r="D705" s="235" t="s">
        <v>195</v>
      </c>
      <c r="E705" s="236" t="s">
        <v>19</v>
      </c>
      <c r="F705" s="237" t="s">
        <v>1304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195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1361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3" customFormat="1">
      <c r="A707" s="13"/>
      <c r="B707" s="233"/>
      <c r="C707" s="234"/>
      <c r="D707" s="235" t="s">
        <v>195</v>
      </c>
      <c r="E707" s="236" t="s">
        <v>19</v>
      </c>
      <c r="F707" s="237" t="s">
        <v>1389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195</v>
      </c>
      <c r="AU707" s="243" t="s">
        <v>82</v>
      </c>
      <c r="AV707" s="13" t="s">
        <v>80</v>
      </c>
      <c r="AW707" s="13" t="s">
        <v>35</v>
      </c>
      <c r="AX707" s="13" t="s">
        <v>73</v>
      </c>
      <c r="AY707" s="243" t="s">
        <v>185</v>
      </c>
    </row>
    <row r="708" s="14" customFormat="1">
      <c r="A708" s="14"/>
      <c r="B708" s="244"/>
      <c r="C708" s="245"/>
      <c r="D708" s="235" t="s">
        <v>195</v>
      </c>
      <c r="E708" s="246" t="s">
        <v>19</v>
      </c>
      <c r="F708" s="247" t="s">
        <v>1395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195</v>
      </c>
      <c r="AU708" s="254" t="s">
        <v>82</v>
      </c>
      <c r="AV708" s="14" t="s">
        <v>82</v>
      </c>
      <c r="AW708" s="14" t="s">
        <v>35</v>
      </c>
      <c r="AX708" s="14" t="s">
        <v>73</v>
      </c>
      <c r="AY708" s="254" t="s">
        <v>185</v>
      </c>
    </row>
    <row r="709" s="15" customFormat="1">
      <c r="A709" s="15"/>
      <c r="B709" s="255"/>
      <c r="C709" s="256"/>
      <c r="D709" s="235" t="s">
        <v>195</v>
      </c>
      <c r="E709" s="257" t="s">
        <v>19</v>
      </c>
      <c r="F709" s="258" t="s">
        <v>226</v>
      </c>
      <c r="G709" s="256"/>
      <c r="H709" s="259">
        <v>0.59299999999999997</v>
      </c>
      <c r="I709" s="260"/>
      <c r="J709" s="256"/>
      <c r="K709" s="256"/>
      <c r="L709" s="261"/>
      <c r="M709" s="262"/>
      <c r="N709" s="263"/>
      <c r="O709" s="263"/>
      <c r="P709" s="263"/>
      <c r="Q709" s="263"/>
      <c r="R709" s="263"/>
      <c r="S709" s="263"/>
      <c r="T709" s="264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5" t="s">
        <v>195</v>
      </c>
      <c r="AU709" s="265" t="s">
        <v>82</v>
      </c>
      <c r="AV709" s="15" t="s">
        <v>135</v>
      </c>
      <c r="AW709" s="15" t="s">
        <v>35</v>
      </c>
      <c r="AX709" s="15" t="s">
        <v>80</v>
      </c>
      <c r="AY709" s="265" t="s">
        <v>185</v>
      </c>
    </row>
    <row r="710" s="2" customFormat="1" ht="21.75" customHeight="1">
      <c r="A710" s="40"/>
      <c r="B710" s="41"/>
      <c r="C710" s="215" t="s">
        <v>1396</v>
      </c>
      <c r="D710" s="215" t="s">
        <v>187</v>
      </c>
      <c r="E710" s="216" t="s">
        <v>1397</v>
      </c>
      <c r="F710" s="217" t="s">
        <v>1398</v>
      </c>
      <c r="G710" s="218" t="s">
        <v>439</v>
      </c>
      <c r="H710" s="219">
        <v>582</v>
      </c>
      <c r="I710" s="220"/>
      <c r="J710" s="221">
        <f>ROUND(I710*H710,2)</f>
        <v>0</v>
      </c>
      <c r="K710" s="217" t="s">
        <v>191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0.00036999999999999999</v>
      </c>
      <c r="R710" s="224">
        <f>Q710*H710</f>
        <v>0.21534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187</v>
      </c>
      <c r="AU710" s="226" t="s">
        <v>82</v>
      </c>
      <c r="AY710" s="19" t="s">
        <v>185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1399</v>
      </c>
    </row>
    <row r="711" s="2" customFormat="1">
      <c r="A711" s="40"/>
      <c r="B711" s="41"/>
      <c r="C711" s="42"/>
      <c r="D711" s="228" t="s">
        <v>193</v>
      </c>
      <c r="E711" s="42"/>
      <c r="F711" s="229" t="s">
        <v>1400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193</v>
      </c>
      <c r="AU711" s="19" t="s">
        <v>82</v>
      </c>
    </row>
    <row r="712" s="13" customFormat="1">
      <c r="A712" s="13"/>
      <c r="B712" s="233"/>
      <c r="C712" s="234"/>
      <c r="D712" s="235" t="s">
        <v>195</v>
      </c>
      <c r="E712" s="236" t="s">
        <v>19</v>
      </c>
      <c r="F712" s="237" t="s">
        <v>1304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195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185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1361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1362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1401</v>
      </c>
      <c r="G715" s="245"/>
      <c r="H715" s="248">
        <v>388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3" customFormat="1">
      <c r="A716" s="13"/>
      <c r="B716" s="233"/>
      <c r="C716" s="234"/>
      <c r="D716" s="235" t="s">
        <v>195</v>
      </c>
      <c r="E716" s="236" t="s">
        <v>19</v>
      </c>
      <c r="F716" s="237" t="s">
        <v>1367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195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1402</v>
      </c>
      <c r="G717" s="245"/>
      <c r="H717" s="248">
        <v>194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5" customFormat="1">
      <c r="A718" s="15"/>
      <c r="B718" s="255"/>
      <c r="C718" s="256"/>
      <c r="D718" s="235" t="s">
        <v>195</v>
      </c>
      <c r="E718" s="257" t="s">
        <v>19</v>
      </c>
      <c r="F718" s="258" t="s">
        <v>226</v>
      </c>
      <c r="G718" s="256"/>
      <c r="H718" s="259">
        <v>582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195</v>
      </c>
      <c r="AU718" s="265" t="s">
        <v>82</v>
      </c>
      <c r="AV718" s="15" t="s">
        <v>135</v>
      </c>
      <c r="AW718" s="15" t="s">
        <v>35</v>
      </c>
      <c r="AX718" s="15" t="s">
        <v>80</v>
      </c>
      <c r="AY718" s="265" t="s">
        <v>185</v>
      </c>
    </row>
    <row r="719" s="2" customFormat="1" ht="24.15" customHeight="1">
      <c r="A719" s="40"/>
      <c r="B719" s="41"/>
      <c r="C719" s="215" t="s">
        <v>1403</v>
      </c>
      <c r="D719" s="215" t="s">
        <v>187</v>
      </c>
      <c r="E719" s="216" t="s">
        <v>1404</v>
      </c>
      <c r="F719" s="217" t="s">
        <v>1405</v>
      </c>
      <c r="G719" s="218" t="s">
        <v>457</v>
      </c>
      <c r="H719" s="266"/>
      <c r="I719" s="220"/>
      <c r="J719" s="221">
        <f>ROUND(I719*H719,2)</f>
        <v>0</v>
      </c>
      <c r="K719" s="217" t="s">
        <v>191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339</v>
      </c>
      <c r="AT719" s="226" t="s">
        <v>187</v>
      </c>
      <c r="AU719" s="226" t="s">
        <v>82</v>
      </c>
      <c r="AY719" s="19" t="s">
        <v>185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339</v>
      </c>
      <c r="BM719" s="226" t="s">
        <v>1406</v>
      </c>
    </row>
    <row r="720" s="2" customFormat="1">
      <c r="A720" s="40"/>
      <c r="B720" s="41"/>
      <c r="C720" s="42"/>
      <c r="D720" s="228" t="s">
        <v>193</v>
      </c>
      <c r="E720" s="42"/>
      <c r="F720" s="229" t="s">
        <v>1407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193</v>
      </c>
      <c r="AU720" s="19" t="s">
        <v>82</v>
      </c>
    </row>
    <row r="721" s="12" customFormat="1" ht="22.8" customHeight="1">
      <c r="A721" s="12"/>
      <c r="B721" s="199"/>
      <c r="C721" s="200"/>
      <c r="D721" s="201" t="s">
        <v>72</v>
      </c>
      <c r="E721" s="213" t="s">
        <v>1408</v>
      </c>
      <c r="F721" s="213" t="s">
        <v>1409</v>
      </c>
      <c r="G721" s="200"/>
      <c r="H721" s="200"/>
      <c r="I721" s="203"/>
      <c r="J721" s="214">
        <f>BK721</f>
        <v>0</v>
      </c>
      <c r="K721" s="200"/>
      <c r="L721" s="205"/>
      <c r="M721" s="206"/>
      <c r="N721" s="207"/>
      <c r="O721" s="207"/>
      <c r="P721" s="208">
        <f>SUM(P722:P760)</f>
        <v>0</v>
      </c>
      <c r="Q721" s="207"/>
      <c r="R721" s="208">
        <f>SUM(R722:R760)</f>
        <v>0.14411365999999998</v>
      </c>
      <c r="S721" s="207"/>
      <c r="T721" s="209">
        <f>SUM(T722:T760)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10" t="s">
        <v>82</v>
      </c>
      <c r="AT721" s="211" t="s">
        <v>72</v>
      </c>
      <c r="AU721" s="211" t="s">
        <v>80</v>
      </c>
      <c r="AY721" s="210" t="s">
        <v>185</v>
      </c>
      <c r="BK721" s="212">
        <f>SUM(BK722:BK760)</f>
        <v>0</v>
      </c>
    </row>
    <row r="722" s="2" customFormat="1" ht="16.5" customHeight="1">
      <c r="A722" s="40"/>
      <c r="B722" s="41"/>
      <c r="C722" s="215" t="s">
        <v>1410</v>
      </c>
      <c r="D722" s="215" t="s">
        <v>187</v>
      </c>
      <c r="E722" s="216" t="s">
        <v>1411</v>
      </c>
      <c r="F722" s="217" t="s">
        <v>1412</v>
      </c>
      <c r="G722" s="218" t="s">
        <v>240</v>
      </c>
      <c r="H722" s="219">
        <v>156.99799999999999</v>
      </c>
      <c r="I722" s="220"/>
      <c r="J722" s="221">
        <f>ROUND(I722*H722,2)</f>
        <v>0</v>
      </c>
      <c r="K722" s="217" t="s">
        <v>191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4.0000000000000003E-05</v>
      </c>
      <c r="R722" s="224">
        <f>Q722*H722</f>
        <v>0.0062799200000000005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339</v>
      </c>
      <c r="AT722" s="226" t="s">
        <v>187</v>
      </c>
      <c r="AU722" s="226" t="s">
        <v>82</v>
      </c>
      <c r="AY722" s="19" t="s">
        <v>185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339</v>
      </c>
      <c r="BM722" s="226" t="s">
        <v>1413</v>
      </c>
    </row>
    <row r="723" s="2" customFormat="1">
      <c r="A723" s="40"/>
      <c r="B723" s="41"/>
      <c r="C723" s="42"/>
      <c r="D723" s="228" t="s">
        <v>193</v>
      </c>
      <c r="E723" s="42"/>
      <c r="F723" s="229" t="s">
        <v>1414</v>
      </c>
      <c r="G723" s="42"/>
      <c r="H723" s="42"/>
      <c r="I723" s="230"/>
      <c r="J723" s="42"/>
      <c r="K723" s="42"/>
      <c r="L723" s="46"/>
      <c r="M723" s="231"/>
      <c r="N723" s="232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193</v>
      </c>
      <c r="AU723" s="19" t="s">
        <v>82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1149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4" customFormat="1">
      <c r="A725" s="14"/>
      <c r="B725" s="244"/>
      <c r="C725" s="245"/>
      <c r="D725" s="235" t="s">
        <v>195</v>
      </c>
      <c r="E725" s="246" t="s">
        <v>19</v>
      </c>
      <c r="F725" s="247" t="s">
        <v>1415</v>
      </c>
      <c r="G725" s="245"/>
      <c r="H725" s="248">
        <v>140.09999999999999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195</v>
      </c>
      <c r="AU725" s="254" t="s">
        <v>82</v>
      </c>
      <c r="AV725" s="14" t="s">
        <v>82</v>
      </c>
      <c r="AW725" s="14" t="s">
        <v>35</v>
      </c>
      <c r="AX725" s="14" t="s">
        <v>73</v>
      </c>
      <c r="AY725" s="254" t="s">
        <v>185</v>
      </c>
    </row>
    <row r="726" s="14" customFormat="1">
      <c r="A726" s="14"/>
      <c r="B726" s="244"/>
      <c r="C726" s="245"/>
      <c r="D726" s="235" t="s">
        <v>195</v>
      </c>
      <c r="E726" s="246" t="s">
        <v>19</v>
      </c>
      <c r="F726" s="247" t="s">
        <v>1416</v>
      </c>
      <c r="G726" s="245"/>
      <c r="H726" s="248">
        <v>3.4900000000000002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195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185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1417</v>
      </c>
      <c r="G727" s="245"/>
      <c r="H727" s="248">
        <v>4.8179999999999996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4" customFormat="1">
      <c r="A728" s="14"/>
      <c r="B728" s="244"/>
      <c r="C728" s="245"/>
      <c r="D728" s="235" t="s">
        <v>195</v>
      </c>
      <c r="E728" s="246" t="s">
        <v>19</v>
      </c>
      <c r="F728" s="247" t="s">
        <v>1418</v>
      </c>
      <c r="G728" s="245"/>
      <c r="H728" s="248">
        <v>8.5899999999999999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195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185</v>
      </c>
    </row>
    <row r="729" s="15" customFormat="1">
      <c r="A729" s="15"/>
      <c r="B729" s="255"/>
      <c r="C729" s="256"/>
      <c r="D729" s="235" t="s">
        <v>195</v>
      </c>
      <c r="E729" s="257" t="s">
        <v>19</v>
      </c>
      <c r="F729" s="258" t="s">
        <v>226</v>
      </c>
      <c r="G729" s="256"/>
      <c r="H729" s="259">
        <v>156.99800000000002</v>
      </c>
      <c r="I729" s="260"/>
      <c r="J729" s="256"/>
      <c r="K729" s="256"/>
      <c r="L729" s="261"/>
      <c r="M729" s="262"/>
      <c r="N729" s="263"/>
      <c r="O729" s="263"/>
      <c r="P729" s="263"/>
      <c r="Q729" s="263"/>
      <c r="R729" s="263"/>
      <c r="S729" s="263"/>
      <c r="T729" s="264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5" t="s">
        <v>195</v>
      </c>
      <c r="AU729" s="265" t="s">
        <v>82</v>
      </c>
      <c r="AV729" s="15" t="s">
        <v>135</v>
      </c>
      <c r="AW729" s="15" t="s">
        <v>35</v>
      </c>
      <c r="AX729" s="15" t="s">
        <v>80</v>
      </c>
      <c r="AY729" s="265" t="s">
        <v>185</v>
      </c>
    </row>
    <row r="730" s="2" customFormat="1" ht="16.5" customHeight="1">
      <c r="A730" s="40"/>
      <c r="B730" s="41"/>
      <c r="C730" s="215" t="s">
        <v>1419</v>
      </c>
      <c r="D730" s="215" t="s">
        <v>187</v>
      </c>
      <c r="E730" s="216" t="s">
        <v>1420</v>
      </c>
      <c r="F730" s="217" t="s">
        <v>1421</v>
      </c>
      <c r="G730" s="218" t="s">
        <v>240</v>
      </c>
      <c r="H730" s="219">
        <v>148.40799999999999</v>
      </c>
      <c r="I730" s="220"/>
      <c r="J730" s="221">
        <f>ROUND(I730*H730,2)</f>
        <v>0</v>
      </c>
      <c r="K730" s="217" t="s">
        <v>191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0.00054000000000000001</v>
      </c>
      <c r="R730" s="224">
        <f>Q730*H730</f>
        <v>0.080140319999999987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339</v>
      </c>
      <c r="AT730" s="226" t="s">
        <v>187</v>
      </c>
      <c r="AU730" s="226" t="s">
        <v>82</v>
      </c>
      <c r="AY730" s="19" t="s">
        <v>185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339</v>
      </c>
      <c r="BM730" s="226" t="s">
        <v>1422</v>
      </c>
    </row>
    <row r="731" s="2" customFormat="1">
      <c r="A731" s="40"/>
      <c r="B731" s="41"/>
      <c r="C731" s="42"/>
      <c r="D731" s="228" t="s">
        <v>193</v>
      </c>
      <c r="E731" s="42"/>
      <c r="F731" s="229" t="s">
        <v>1423</v>
      </c>
      <c r="G731" s="42"/>
      <c r="H731" s="42"/>
      <c r="I731" s="230"/>
      <c r="J731" s="42"/>
      <c r="K731" s="42"/>
      <c r="L731" s="46"/>
      <c r="M731" s="231"/>
      <c r="N731" s="232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193</v>
      </c>
      <c r="AU731" s="19" t="s">
        <v>82</v>
      </c>
    </row>
    <row r="732" s="13" customFormat="1">
      <c r="A732" s="13"/>
      <c r="B732" s="233"/>
      <c r="C732" s="234"/>
      <c r="D732" s="235" t="s">
        <v>195</v>
      </c>
      <c r="E732" s="236" t="s">
        <v>19</v>
      </c>
      <c r="F732" s="237" t="s">
        <v>1149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195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185</v>
      </c>
    </row>
    <row r="733" s="14" customFormat="1">
      <c r="A733" s="14"/>
      <c r="B733" s="244"/>
      <c r="C733" s="245"/>
      <c r="D733" s="235" t="s">
        <v>195</v>
      </c>
      <c r="E733" s="246" t="s">
        <v>19</v>
      </c>
      <c r="F733" s="247" t="s">
        <v>1415</v>
      </c>
      <c r="G733" s="245"/>
      <c r="H733" s="248">
        <v>140.09999999999999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195</v>
      </c>
      <c r="AU733" s="254" t="s">
        <v>82</v>
      </c>
      <c r="AV733" s="14" t="s">
        <v>82</v>
      </c>
      <c r="AW733" s="14" t="s">
        <v>35</v>
      </c>
      <c r="AX733" s="14" t="s">
        <v>73</v>
      </c>
      <c r="AY733" s="254" t="s">
        <v>185</v>
      </c>
    </row>
    <row r="734" s="14" customFormat="1">
      <c r="A734" s="14"/>
      <c r="B734" s="244"/>
      <c r="C734" s="245"/>
      <c r="D734" s="235" t="s">
        <v>195</v>
      </c>
      <c r="E734" s="246" t="s">
        <v>19</v>
      </c>
      <c r="F734" s="247" t="s">
        <v>1416</v>
      </c>
      <c r="G734" s="245"/>
      <c r="H734" s="248">
        <v>3.4900000000000002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195</v>
      </c>
      <c r="AU734" s="254" t="s">
        <v>82</v>
      </c>
      <c r="AV734" s="14" t="s">
        <v>82</v>
      </c>
      <c r="AW734" s="14" t="s">
        <v>35</v>
      </c>
      <c r="AX734" s="14" t="s">
        <v>73</v>
      </c>
      <c r="AY734" s="254" t="s">
        <v>185</v>
      </c>
    </row>
    <row r="735" s="14" customFormat="1">
      <c r="A735" s="14"/>
      <c r="B735" s="244"/>
      <c r="C735" s="245"/>
      <c r="D735" s="235" t="s">
        <v>195</v>
      </c>
      <c r="E735" s="246" t="s">
        <v>19</v>
      </c>
      <c r="F735" s="247" t="s">
        <v>1417</v>
      </c>
      <c r="G735" s="245"/>
      <c r="H735" s="248">
        <v>4.8179999999999996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195</v>
      </c>
      <c r="AU735" s="254" t="s">
        <v>82</v>
      </c>
      <c r="AV735" s="14" t="s">
        <v>82</v>
      </c>
      <c r="AW735" s="14" t="s">
        <v>35</v>
      </c>
      <c r="AX735" s="14" t="s">
        <v>73</v>
      </c>
      <c r="AY735" s="254" t="s">
        <v>185</v>
      </c>
    </row>
    <row r="736" s="15" customFormat="1">
      <c r="A736" s="15"/>
      <c r="B736" s="255"/>
      <c r="C736" s="256"/>
      <c r="D736" s="235" t="s">
        <v>195</v>
      </c>
      <c r="E736" s="257" t="s">
        <v>19</v>
      </c>
      <c r="F736" s="258" t="s">
        <v>226</v>
      </c>
      <c r="G736" s="256"/>
      <c r="H736" s="259">
        <v>148.40800000000002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5" t="s">
        <v>195</v>
      </c>
      <c r="AU736" s="265" t="s">
        <v>82</v>
      </c>
      <c r="AV736" s="15" t="s">
        <v>135</v>
      </c>
      <c r="AW736" s="15" t="s">
        <v>35</v>
      </c>
      <c r="AX736" s="15" t="s">
        <v>80</v>
      </c>
      <c r="AY736" s="265" t="s">
        <v>185</v>
      </c>
    </row>
    <row r="737" s="2" customFormat="1" ht="16.5" customHeight="1">
      <c r="A737" s="40"/>
      <c r="B737" s="41"/>
      <c r="C737" s="215" t="s">
        <v>1424</v>
      </c>
      <c r="D737" s="215" t="s">
        <v>187</v>
      </c>
      <c r="E737" s="216" t="s">
        <v>1425</v>
      </c>
      <c r="F737" s="217" t="s">
        <v>1426</v>
      </c>
      <c r="G737" s="218" t="s">
        <v>240</v>
      </c>
      <c r="H737" s="219">
        <v>8.5899999999999999</v>
      </c>
      <c r="I737" s="220"/>
      <c r="J737" s="221">
        <f>ROUND(I737*H737,2)</f>
        <v>0</v>
      </c>
      <c r="K737" s="217" t="s">
        <v>191</v>
      </c>
      <c r="L737" s="46"/>
      <c r="M737" s="222" t="s">
        <v>19</v>
      </c>
      <c r="N737" s="223" t="s">
        <v>44</v>
      </c>
      <c r="O737" s="86"/>
      <c r="P737" s="224">
        <f>O737*H737</f>
        <v>0</v>
      </c>
      <c r="Q737" s="224">
        <v>0.00059000000000000003</v>
      </c>
      <c r="R737" s="224">
        <f>Q737*H737</f>
        <v>0.0050680999999999999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339</v>
      </c>
      <c r="AT737" s="226" t="s">
        <v>187</v>
      </c>
      <c r="AU737" s="226" t="s">
        <v>82</v>
      </c>
      <c r="AY737" s="19" t="s">
        <v>185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339</v>
      </c>
      <c r="BM737" s="226" t="s">
        <v>1427</v>
      </c>
    </row>
    <row r="738" s="2" customFormat="1">
      <c r="A738" s="40"/>
      <c r="B738" s="41"/>
      <c r="C738" s="42"/>
      <c r="D738" s="228" t="s">
        <v>193</v>
      </c>
      <c r="E738" s="42"/>
      <c r="F738" s="229" t="s">
        <v>1428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193</v>
      </c>
      <c r="AU738" s="19" t="s">
        <v>82</v>
      </c>
    </row>
    <row r="739" s="13" customFormat="1">
      <c r="A739" s="13"/>
      <c r="B739" s="233"/>
      <c r="C739" s="234"/>
      <c r="D739" s="235" t="s">
        <v>195</v>
      </c>
      <c r="E739" s="236" t="s">
        <v>19</v>
      </c>
      <c r="F739" s="237" t="s">
        <v>1149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195</v>
      </c>
      <c r="AU739" s="243" t="s">
        <v>82</v>
      </c>
      <c r="AV739" s="13" t="s">
        <v>80</v>
      </c>
      <c r="AW739" s="13" t="s">
        <v>35</v>
      </c>
      <c r="AX739" s="13" t="s">
        <v>73</v>
      </c>
      <c r="AY739" s="243" t="s">
        <v>185</v>
      </c>
    </row>
    <row r="740" s="14" customFormat="1">
      <c r="A740" s="14"/>
      <c r="B740" s="244"/>
      <c r="C740" s="245"/>
      <c r="D740" s="235" t="s">
        <v>195</v>
      </c>
      <c r="E740" s="246" t="s">
        <v>19</v>
      </c>
      <c r="F740" s="247" t="s">
        <v>1418</v>
      </c>
      <c r="G740" s="245"/>
      <c r="H740" s="248">
        <v>8.5899999999999999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195</v>
      </c>
      <c r="AU740" s="254" t="s">
        <v>82</v>
      </c>
      <c r="AV740" s="14" t="s">
        <v>82</v>
      </c>
      <c r="AW740" s="14" t="s">
        <v>35</v>
      </c>
      <c r="AX740" s="14" t="s">
        <v>73</v>
      </c>
      <c r="AY740" s="254" t="s">
        <v>185</v>
      </c>
    </row>
    <row r="741" s="15" customFormat="1">
      <c r="A741" s="15"/>
      <c r="B741" s="255"/>
      <c r="C741" s="256"/>
      <c r="D741" s="235" t="s">
        <v>195</v>
      </c>
      <c r="E741" s="257" t="s">
        <v>19</v>
      </c>
      <c r="F741" s="258" t="s">
        <v>226</v>
      </c>
      <c r="G741" s="256"/>
      <c r="H741" s="259">
        <v>8.5899999999999999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195</v>
      </c>
      <c r="AU741" s="265" t="s">
        <v>82</v>
      </c>
      <c r="AV741" s="15" t="s">
        <v>135</v>
      </c>
      <c r="AW741" s="15" t="s">
        <v>35</v>
      </c>
      <c r="AX741" s="15" t="s">
        <v>80</v>
      </c>
      <c r="AY741" s="265" t="s">
        <v>185</v>
      </c>
    </row>
    <row r="742" s="2" customFormat="1" ht="16.5" customHeight="1">
      <c r="A742" s="40"/>
      <c r="B742" s="41"/>
      <c r="C742" s="215" t="s">
        <v>1429</v>
      </c>
      <c r="D742" s="215" t="s">
        <v>187</v>
      </c>
      <c r="E742" s="216" t="s">
        <v>1430</v>
      </c>
      <c r="F742" s="217" t="s">
        <v>1431</v>
      </c>
      <c r="G742" s="218" t="s">
        <v>240</v>
      </c>
      <c r="H742" s="219">
        <v>8.9000000000000004</v>
      </c>
      <c r="I742" s="220"/>
      <c r="J742" s="221">
        <f>ROUND(I742*H742,2)</f>
        <v>0</v>
      </c>
      <c r="K742" s="217" t="s">
        <v>191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0.0019</v>
      </c>
      <c r="R742" s="224">
        <f>Q742*H742</f>
        <v>0.016910000000000001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339</v>
      </c>
      <c r="AT742" s="226" t="s">
        <v>187</v>
      </c>
      <c r="AU742" s="226" t="s">
        <v>82</v>
      </c>
      <c r="AY742" s="19" t="s">
        <v>185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339</v>
      </c>
      <c r="BM742" s="226" t="s">
        <v>1432</v>
      </c>
    </row>
    <row r="743" s="2" customFormat="1">
      <c r="A743" s="40"/>
      <c r="B743" s="41"/>
      <c r="C743" s="42"/>
      <c r="D743" s="228" t="s">
        <v>193</v>
      </c>
      <c r="E743" s="42"/>
      <c r="F743" s="229" t="s">
        <v>1433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193</v>
      </c>
      <c r="AU743" s="19" t="s">
        <v>82</v>
      </c>
    </row>
    <row r="744" s="13" customFormat="1">
      <c r="A744" s="13"/>
      <c r="B744" s="233"/>
      <c r="C744" s="234"/>
      <c r="D744" s="235" t="s">
        <v>195</v>
      </c>
      <c r="E744" s="236" t="s">
        <v>19</v>
      </c>
      <c r="F744" s="237" t="s">
        <v>1149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195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185</v>
      </c>
    </row>
    <row r="745" s="14" customFormat="1">
      <c r="A745" s="14"/>
      <c r="B745" s="244"/>
      <c r="C745" s="245"/>
      <c r="D745" s="235" t="s">
        <v>195</v>
      </c>
      <c r="E745" s="246" t="s">
        <v>19</v>
      </c>
      <c r="F745" s="247" t="s">
        <v>1434</v>
      </c>
      <c r="G745" s="245"/>
      <c r="H745" s="248">
        <v>8.9000000000000004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195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185</v>
      </c>
    </row>
    <row r="746" s="15" customFormat="1">
      <c r="A746" s="15"/>
      <c r="B746" s="255"/>
      <c r="C746" s="256"/>
      <c r="D746" s="235" t="s">
        <v>195</v>
      </c>
      <c r="E746" s="257" t="s">
        <v>19</v>
      </c>
      <c r="F746" s="258" t="s">
        <v>226</v>
      </c>
      <c r="G746" s="256"/>
      <c r="H746" s="259">
        <v>8.9000000000000004</v>
      </c>
      <c r="I746" s="260"/>
      <c r="J746" s="256"/>
      <c r="K746" s="256"/>
      <c r="L746" s="261"/>
      <c r="M746" s="262"/>
      <c r="N746" s="263"/>
      <c r="O746" s="263"/>
      <c r="P746" s="263"/>
      <c r="Q746" s="263"/>
      <c r="R746" s="263"/>
      <c r="S746" s="263"/>
      <c r="T746" s="264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5" t="s">
        <v>195</v>
      </c>
      <c r="AU746" s="265" t="s">
        <v>82</v>
      </c>
      <c r="AV746" s="15" t="s">
        <v>135</v>
      </c>
      <c r="AW746" s="15" t="s">
        <v>35</v>
      </c>
      <c r="AX746" s="15" t="s">
        <v>80</v>
      </c>
      <c r="AY746" s="265" t="s">
        <v>185</v>
      </c>
    </row>
    <row r="747" s="2" customFormat="1" ht="16.5" customHeight="1">
      <c r="A747" s="40"/>
      <c r="B747" s="41"/>
      <c r="C747" s="215" t="s">
        <v>1435</v>
      </c>
      <c r="D747" s="215" t="s">
        <v>187</v>
      </c>
      <c r="E747" s="216" t="s">
        <v>1436</v>
      </c>
      <c r="F747" s="217" t="s">
        <v>1437</v>
      </c>
      <c r="G747" s="218" t="s">
        <v>240</v>
      </c>
      <c r="H747" s="219">
        <v>139.50800000000001</v>
      </c>
      <c r="I747" s="220"/>
      <c r="J747" s="221">
        <f>ROUND(I747*H747,2)</f>
        <v>0</v>
      </c>
      <c r="K747" s="217" t="s">
        <v>191</v>
      </c>
      <c r="L747" s="46"/>
      <c r="M747" s="222" t="s">
        <v>19</v>
      </c>
      <c r="N747" s="223" t="s">
        <v>44</v>
      </c>
      <c r="O747" s="86"/>
      <c r="P747" s="224">
        <f>O747*H747</f>
        <v>0</v>
      </c>
      <c r="Q747" s="224">
        <v>0.00024000000000000001</v>
      </c>
      <c r="R747" s="224">
        <f>Q747*H747</f>
        <v>0.033481920000000005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339</v>
      </c>
      <c r="AT747" s="226" t="s">
        <v>187</v>
      </c>
      <c r="AU747" s="226" t="s">
        <v>82</v>
      </c>
      <c r="AY747" s="19" t="s">
        <v>185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80</v>
      </c>
      <c r="BK747" s="227">
        <f>ROUND(I747*H747,2)</f>
        <v>0</v>
      </c>
      <c r="BL747" s="19" t="s">
        <v>339</v>
      </c>
      <c r="BM747" s="226" t="s">
        <v>1438</v>
      </c>
    </row>
    <row r="748" s="2" customFormat="1">
      <c r="A748" s="40"/>
      <c r="B748" s="41"/>
      <c r="C748" s="42"/>
      <c r="D748" s="228" t="s">
        <v>193</v>
      </c>
      <c r="E748" s="42"/>
      <c r="F748" s="229" t="s">
        <v>1439</v>
      </c>
      <c r="G748" s="42"/>
      <c r="H748" s="42"/>
      <c r="I748" s="230"/>
      <c r="J748" s="42"/>
      <c r="K748" s="42"/>
      <c r="L748" s="46"/>
      <c r="M748" s="231"/>
      <c r="N748" s="232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193</v>
      </c>
      <c r="AU748" s="19" t="s">
        <v>82</v>
      </c>
    </row>
    <row r="749" s="13" customFormat="1">
      <c r="A749" s="13"/>
      <c r="B749" s="233"/>
      <c r="C749" s="234"/>
      <c r="D749" s="235" t="s">
        <v>195</v>
      </c>
      <c r="E749" s="236" t="s">
        <v>19</v>
      </c>
      <c r="F749" s="237" t="s">
        <v>1149</v>
      </c>
      <c r="G749" s="234"/>
      <c r="H749" s="236" t="s">
        <v>19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195</v>
      </c>
      <c r="AU749" s="243" t="s">
        <v>82</v>
      </c>
      <c r="AV749" s="13" t="s">
        <v>80</v>
      </c>
      <c r="AW749" s="13" t="s">
        <v>35</v>
      </c>
      <c r="AX749" s="13" t="s">
        <v>73</v>
      </c>
      <c r="AY749" s="243" t="s">
        <v>185</v>
      </c>
    </row>
    <row r="750" s="14" customFormat="1">
      <c r="A750" s="14"/>
      <c r="B750" s="244"/>
      <c r="C750" s="245"/>
      <c r="D750" s="235" t="s">
        <v>195</v>
      </c>
      <c r="E750" s="246" t="s">
        <v>19</v>
      </c>
      <c r="F750" s="247" t="s">
        <v>1440</v>
      </c>
      <c r="G750" s="245"/>
      <c r="H750" s="248">
        <v>131.19999999999999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195</v>
      </c>
      <c r="AU750" s="254" t="s">
        <v>82</v>
      </c>
      <c r="AV750" s="14" t="s">
        <v>82</v>
      </c>
      <c r="AW750" s="14" t="s">
        <v>35</v>
      </c>
      <c r="AX750" s="14" t="s">
        <v>73</v>
      </c>
      <c r="AY750" s="254" t="s">
        <v>185</v>
      </c>
    </row>
    <row r="751" s="14" customFormat="1">
      <c r="A751" s="14"/>
      <c r="B751" s="244"/>
      <c r="C751" s="245"/>
      <c r="D751" s="235" t="s">
        <v>195</v>
      </c>
      <c r="E751" s="246" t="s">
        <v>19</v>
      </c>
      <c r="F751" s="247" t="s">
        <v>1416</v>
      </c>
      <c r="G751" s="245"/>
      <c r="H751" s="248">
        <v>3.4900000000000002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195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185</v>
      </c>
    </row>
    <row r="752" s="14" customFormat="1">
      <c r="A752" s="14"/>
      <c r="B752" s="244"/>
      <c r="C752" s="245"/>
      <c r="D752" s="235" t="s">
        <v>195</v>
      </c>
      <c r="E752" s="246" t="s">
        <v>19</v>
      </c>
      <c r="F752" s="247" t="s">
        <v>1417</v>
      </c>
      <c r="G752" s="245"/>
      <c r="H752" s="248">
        <v>4.8179999999999996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195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185</v>
      </c>
    </row>
    <row r="753" s="15" customFormat="1">
      <c r="A753" s="15"/>
      <c r="B753" s="255"/>
      <c r="C753" s="256"/>
      <c r="D753" s="235" t="s">
        <v>195</v>
      </c>
      <c r="E753" s="257" t="s">
        <v>19</v>
      </c>
      <c r="F753" s="258" t="s">
        <v>226</v>
      </c>
      <c r="G753" s="256"/>
      <c r="H753" s="259">
        <v>139.50800000000001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5" t="s">
        <v>195</v>
      </c>
      <c r="AU753" s="265" t="s">
        <v>82</v>
      </c>
      <c r="AV753" s="15" t="s">
        <v>135</v>
      </c>
      <c r="AW753" s="15" t="s">
        <v>35</v>
      </c>
      <c r="AX753" s="15" t="s">
        <v>80</v>
      </c>
      <c r="AY753" s="265" t="s">
        <v>185</v>
      </c>
    </row>
    <row r="754" s="2" customFormat="1" ht="16.5" customHeight="1">
      <c r="A754" s="40"/>
      <c r="B754" s="41"/>
      <c r="C754" s="215" t="s">
        <v>1441</v>
      </c>
      <c r="D754" s="215" t="s">
        <v>187</v>
      </c>
      <c r="E754" s="216" t="s">
        <v>1442</v>
      </c>
      <c r="F754" s="217" t="s">
        <v>1443</v>
      </c>
      <c r="G754" s="218" t="s">
        <v>240</v>
      </c>
      <c r="H754" s="219">
        <v>8.5899999999999999</v>
      </c>
      <c r="I754" s="220"/>
      <c r="J754" s="221">
        <f>ROUND(I754*H754,2)</f>
        <v>0</v>
      </c>
      <c r="K754" s="217" t="s">
        <v>191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0.00025999999999999998</v>
      </c>
      <c r="R754" s="224">
        <f>Q754*H754</f>
        <v>0.0022334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339</v>
      </c>
      <c r="AT754" s="226" t="s">
        <v>187</v>
      </c>
      <c r="AU754" s="226" t="s">
        <v>82</v>
      </c>
      <c r="AY754" s="19" t="s">
        <v>185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339</v>
      </c>
      <c r="BM754" s="226" t="s">
        <v>1444</v>
      </c>
    </row>
    <row r="755" s="2" customFormat="1">
      <c r="A755" s="40"/>
      <c r="B755" s="41"/>
      <c r="C755" s="42"/>
      <c r="D755" s="228" t="s">
        <v>193</v>
      </c>
      <c r="E755" s="42"/>
      <c r="F755" s="229" t="s">
        <v>1445</v>
      </c>
      <c r="G755" s="42"/>
      <c r="H755" s="42"/>
      <c r="I755" s="230"/>
      <c r="J755" s="42"/>
      <c r="K755" s="42"/>
      <c r="L755" s="46"/>
      <c r="M755" s="231"/>
      <c r="N755" s="232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193</v>
      </c>
      <c r="AU755" s="19" t="s">
        <v>82</v>
      </c>
    </row>
    <row r="756" s="13" customFormat="1">
      <c r="A756" s="13"/>
      <c r="B756" s="233"/>
      <c r="C756" s="234"/>
      <c r="D756" s="235" t="s">
        <v>195</v>
      </c>
      <c r="E756" s="236" t="s">
        <v>19</v>
      </c>
      <c r="F756" s="237" t="s">
        <v>1149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195</v>
      </c>
      <c r="AU756" s="243" t="s">
        <v>82</v>
      </c>
      <c r="AV756" s="13" t="s">
        <v>80</v>
      </c>
      <c r="AW756" s="13" t="s">
        <v>35</v>
      </c>
      <c r="AX756" s="13" t="s">
        <v>73</v>
      </c>
      <c r="AY756" s="243" t="s">
        <v>185</v>
      </c>
    </row>
    <row r="757" s="14" customFormat="1">
      <c r="A757" s="14"/>
      <c r="B757" s="244"/>
      <c r="C757" s="245"/>
      <c r="D757" s="235" t="s">
        <v>195</v>
      </c>
      <c r="E757" s="246" t="s">
        <v>19</v>
      </c>
      <c r="F757" s="247" t="s">
        <v>1418</v>
      </c>
      <c r="G757" s="245"/>
      <c r="H757" s="248">
        <v>8.5899999999999999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195</v>
      </c>
      <c r="AU757" s="254" t="s">
        <v>82</v>
      </c>
      <c r="AV757" s="14" t="s">
        <v>82</v>
      </c>
      <c r="AW757" s="14" t="s">
        <v>35</v>
      </c>
      <c r="AX757" s="14" t="s">
        <v>73</v>
      </c>
      <c r="AY757" s="254" t="s">
        <v>185</v>
      </c>
    </row>
    <row r="758" s="15" customFormat="1">
      <c r="A758" s="15"/>
      <c r="B758" s="255"/>
      <c r="C758" s="256"/>
      <c r="D758" s="235" t="s">
        <v>195</v>
      </c>
      <c r="E758" s="257" t="s">
        <v>19</v>
      </c>
      <c r="F758" s="258" t="s">
        <v>226</v>
      </c>
      <c r="G758" s="256"/>
      <c r="H758" s="259">
        <v>8.5899999999999999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195</v>
      </c>
      <c r="AU758" s="265" t="s">
        <v>82</v>
      </c>
      <c r="AV758" s="15" t="s">
        <v>135</v>
      </c>
      <c r="AW758" s="15" t="s">
        <v>35</v>
      </c>
      <c r="AX758" s="15" t="s">
        <v>80</v>
      </c>
      <c r="AY758" s="265" t="s">
        <v>185</v>
      </c>
    </row>
    <row r="759" s="2" customFormat="1" ht="24.15" customHeight="1">
      <c r="A759" s="40"/>
      <c r="B759" s="41"/>
      <c r="C759" s="215" t="s">
        <v>1446</v>
      </c>
      <c r="D759" s="215" t="s">
        <v>187</v>
      </c>
      <c r="E759" s="216" t="s">
        <v>1447</v>
      </c>
      <c r="F759" s="217" t="s">
        <v>1448</v>
      </c>
      <c r="G759" s="218" t="s">
        <v>457</v>
      </c>
      <c r="H759" s="266"/>
      <c r="I759" s="220"/>
      <c r="J759" s="221">
        <f>ROUND(I759*H759,2)</f>
        <v>0</v>
      </c>
      <c r="K759" s="217" t="s">
        <v>191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339</v>
      </c>
      <c r="AT759" s="226" t="s">
        <v>187</v>
      </c>
      <c r="AU759" s="226" t="s">
        <v>82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339</v>
      </c>
      <c r="BM759" s="226" t="s">
        <v>1449</v>
      </c>
    </row>
    <row r="760" s="2" customFormat="1">
      <c r="A760" s="40"/>
      <c r="B760" s="41"/>
      <c r="C760" s="42"/>
      <c r="D760" s="228" t="s">
        <v>193</v>
      </c>
      <c r="E760" s="42"/>
      <c r="F760" s="229" t="s">
        <v>1450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193</v>
      </c>
      <c r="AU760" s="19" t="s">
        <v>82</v>
      </c>
    </row>
    <row r="761" s="12" customFormat="1" ht="22.8" customHeight="1">
      <c r="A761" s="12"/>
      <c r="B761" s="199"/>
      <c r="C761" s="200"/>
      <c r="D761" s="201" t="s">
        <v>72</v>
      </c>
      <c r="E761" s="213" t="s">
        <v>1451</v>
      </c>
      <c r="F761" s="213" t="s">
        <v>1452</v>
      </c>
      <c r="G761" s="200"/>
      <c r="H761" s="200"/>
      <c r="I761" s="203"/>
      <c r="J761" s="214">
        <f>BK761</f>
        <v>0</v>
      </c>
      <c r="K761" s="200"/>
      <c r="L761" s="205"/>
      <c r="M761" s="206"/>
      <c r="N761" s="207"/>
      <c r="O761" s="207"/>
      <c r="P761" s="208">
        <f>SUM(P762:P821)</f>
        <v>0</v>
      </c>
      <c r="Q761" s="207"/>
      <c r="R761" s="208">
        <f>SUM(R762:R821)</f>
        <v>0.10038547999999999</v>
      </c>
      <c r="S761" s="207"/>
      <c r="T761" s="209">
        <f>SUM(T762:T821)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0" t="s">
        <v>82</v>
      </c>
      <c r="AT761" s="211" t="s">
        <v>72</v>
      </c>
      <c r="AU761" s="211" t="s">
        <v>80</v>
      </c>
      <c r="AY761" s="210" t="s">
        <v>185</v>
      </c>
      <c r="BK761" s="212">
        <f>SUM(BK762:BK821)</f>
        <v>0</v>
      </c>
    </row>
    <row r="762" s="2" customFormat="1" ht="24.15" customHeight="1">
      <c r="A762" s="40"/>
      <c r="B762" s="41"/>
      <c r="C762" s="215" t="s">
        <v>1453</v>
      </c>
      <c r="D762" s="215" t="s">
        <v>187</v>
      </c>
      <c r="E762" s="216" t="s">
        <v>1454</v>
      </c>
      <c r="F762" s="217" t="s">
        <v>1455</v>
      </c>
      <c r="G762" s="218" t="s">
        <v>240</v>
      </c>
      <c r="H762" s="219">
        <v>331.37</v>
      </c>
      <c r="I762" s="220"/>
      <c r="J762" s="221">
        <f>ROUND(I762*H762,2)</f>
        <v>0</v>
      </c>
      <c r="K762" s="217" t="s">
        <v>191</v>
      </c>
      <c r="L762" s="46"/>
      <c r="M762" s="222" t="s">
        <v>19</v>
      </c>
      <c r="N762" s="223" t="s">
        <v>44</v>
      </c>
      <c r="O762" s="86"/>
      <c r="P762" s="224">
        <f>O762*H762</f>
        <v>0</v>
      </c>
      <c r="Q762" s="224">
        <v>0.00025999999999999998</v>
      </c>
      <c r="R762" s="224">
        <f>Q762*H762</f>
        <v>0.086156199999999988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339</v>
      </c>
      <c r="AT762" s="226" t="s">
        <v>187</v>
      </c>
      <c r="AU762" s="226" t="s">
        <v>82</v>
      </c>
      <c r="AY762" s="19" t="s">
        <v>185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80</v>
      </c>
      <c r="BK762" s="227">
        <f>ROUND(I762*H762,2)</f>
        <v>0</v>
      </c>
      <c r="BL762" s="19" t="s">
        <v>339</v>
      </c>
      <c r="BM762" s="226" t="s">
        <v>1456</v>
      </c>
    </row>
    <row r="763" s="2" customFormat="1">
      <c r="A763" s="40"/>
      <c r="B763" s="41"/>
      <c r="C763" s="42"/>
      <c r="D763" s="228" t="s">
        <v>193</v>
      </c>
      <c r="E763" s="42"/>
      <c r="F763" s="229" t="s">
        <v>1457</v>
      </c>
      <c r="G763" s="42"/>
      <c r="H763" s="42"/>
      <c r="I763" s="230"/>
      <c r="J763" s="42"/>
      <c r="K763" s="42"/>
      <c r="L763" s="46"/>
      <c r="M763" s="231"/>
      <c r="N763" s="232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193</v>
      </c>
      <c r="AU763" s="19" t="s">
        <v>82</v>
      </c>
    </row>
    <row r="764" s="13" customFormat="1">
      <c r="A764" s="13"/>
      <c r="B764" s="233"/>
      <c r="C764" s="234"/>
      <c r="D764" s="235" t="s">
        <v>195</v>
      </c>
      <c r="E764" s="236" t="s">
        <v>19</v>
      </c>
      <c r="F764" s="237" t="s">
        <v>1149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195</v>
      </c>
      <c r="AU764" s="243" t="s">
        <v>82</v>
      </c>
      <c r="AV764" s="13" t="s">
        <v>80</v>
      </c>
      <c r="AW764" s="13" t="s">
        <v>35</v>
      </c>
      <c r="AX764" s="13" t="s">
        <v>73</v>
      </c>
      <c r="AY764" s="243" t="s">
        <v>185</v>
      </c>
    </row>
    <row r="765" s="13" customFormat="1">
      <c r="A765" s="13"/>
      <c r="B765" s="233"/>
      <c r="C765" s="234"/>
      <c r="D765" s="235" t="s">
        <v>195</v>
      </c>
      <c r="E765" s="236" t="s">
        <v>19</v>
      </c>
      <c r="F765" s="237" t="s">
        <v>1150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195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185</v>
      </c>
    </row>
    <row r="766" s="14" customFormat="1">
      <c r="A766" s="14"/>
      <c r="B766" s="244"/>
      <c r="C766" s="245"/>
      <c r="D766" s="235" t="s">
        <v>195</v>
      </c>
      <c r="E766" s="246" t="s">
        <v>19</v>
      </c>
      <c r="F766" s="247" t="s">
        <v>1151</v>
      </c>
      <c r="G766" s="245"/>
      <c r="H766" s="248">
        <v>96.486999999999995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195</v>
      </c>
      <c r="AU766" s="254" t="s">
        <v>82</v>
      </c>
      <c r="AV766" s="14" t="s">
        <v>82</v>
      </c>
      <c r="AW766" s="14" t="s">
        <v>35</v>
      </c>
      <c r="AX766" s="14" t="s">
        <v>73</v>
      </c>
      <c r="AY766" s="254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1152</v>
      </c>
      <c r="G767" s="245"/>
      <c r="H767" s="248">
        <v>2.101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1153</v>
      </c>
      <c r="G768" s="245"/>
      <c r="H768" s="248">
        <v>1.3500000000000001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4" customFormat="1">
      <c r="A769" s="14"/>
      <c r="B769" s="244"/>
      <c r="C769" s="245"/>
      <c r="D769" s="235" t="s">
        <v>195</v>
      </c>
      <c r="E769" s="246" t="s">
        <v>19</v>
      </c>
      <c r="F769" s="247" t="s">
        <v>1048</v>
      </c>
      <c r="G769" s="245"/>
      <c r="H769" s="248">
        <v>-0.40000000000000002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195</v>
      </c>
      <c r="AU769" s="254" t="s">
        <v>82</v>
      </c>
      <c r="AV769" s="14" t="s">
        <v>82</v>
      </c>
      <c r="AW769" s="14" t="s">
        <v>35</v>
      </c>
      <c r="AX769" s="14" t="s">
        <v>73</v>
      </c>
      <c r="AY769" s="254" t="s">
        <v>185</v>
      </c>
    </row>
    <row r="770" s="14" customFormat="1">
      <c r="A770" s="14"/>
      <c r="B770" s="244"/>
      <c r="C770" s="245"/>
      <c r="D770" s="235" t="s">
        <v>195</v>
      </c>
      <c r="E770" s="246" t="s">
        <v>19</v>
      </c>
      <c r="F770" s="247" t="s">
        <v>1053</v>
      </c>
      <c r="G770" s="245"/>
      <c r="H770" s="248">
        <v>-1.315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195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185</v>
      </c>
    </row>
    <row r="771" s="13" customFormat="1">
      <c r="A771" s="13"/>
      <c r="B771" s="233"/>
      <c r="C771" s="234"/>
      <c r="D771" s="235" t="s">
        <v>195</v>
      </c>
      <c r="E771" s="236" t="s">
        <v>19</v>
      </c>
      <c r="F771" s="237" t="s">
        <v>1154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195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1155</v>
      </c>
      <c r="G772" s="245"/>
      <c r="H772" s="248">
        <v>30.501999999999999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4" customFormat="1">
      <c r="A773" s="14"/>
      <c r="B773" s="244"/>
      <c r="C773" s="245"/>
      <c r="D773" s="235" t="s">
        <v>195</v>
      </c>
      <c r="E773" s="246" t="s">
        <v>19</v>
      </c>
      <c r="F773" s="247" t="s">
        <v>1156</v>
      </c>
      <c r="G773" s="245"/>
      <c r="H773" s="248">
        <v>0.38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195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185</v>
      </c>
    </row>
    <row r="774" s="14" customFormat="1">
      <c r="A774" s="14"/>
      <c r="B774" s="244"/>
      <c r="C774" s="245"/>
      <c r="D774" s="235" t="s">
        <v>195</v>
      </c>
      <c r="E774" s="246" t="s">
        <v>19</v>
      </c>
      <c r="F774" s="247" t="s">
        <v>1157</v>
      </c>
      <c r="G774" s="245"/>
      <c r="H774" s="248">
        <v>0.45000000000000001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195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185</v>
      </c>
    </row>
    <row r="775" s="14" customFormat="1">
      <c r="A775" s="14"/>
      <c r="B775" s="244"/>
      <c r="C775" s="245"/>
      <c r="D775" s="235" t="s">
        <v>195</v>
      </c>
      <c r="E775" s="246" t="s">
        <v>19</v>
      </c>
      <c r="F775" s="247" t="s">
        <v>1050</v>
      </c>
      <c r="G775" s="245"/>
      <c r="H775" s="248">
        <v>3.4449999999999998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195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1158</v>
      </c>
      <c r="G776" s="245"/>
      <c r="H776" s="248">
        <v>-1.7729999999999999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3" customFormat="1">
      <c r="A777" s="13"/>
      <c r="B777" s="233"/>
      <c r="C777" s="234"/>
      <c r="D777" s="235" t="s">
        <v>195</v>
      </c>
      <c r="E777" s="236" t="s">
        <v>19</v>
      </c>
      <c r="F777" s="237" t="s">
        <v>1159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195</v>
      </c>
      <c r="AU777" s="243" t="s">
        <v>82</v>
      </c>
      <c r="AV777" s="13" t="s">
        <v>80</v>
      </c>
      <c r="AW777" s="13" t="s">
        <v>35</v>
      </c>
      <c r="AX777" s="13" t="s">
        <v>73</v>
      </c>
      <c r="AY777" s="243" t="s">
        <v>185</v>
      </c>
    </row>
    <row r="778" s="14" customFormat="1">
      <c r="A778" s="14"/>
      <c r="B778" s="244"/>
      <c r="C778" s="245"/>
      <c r="D778" s="235" t="s">
        <v>195</v>
      </c>
      <c r="E778" s="246" t="s">
        <v>19</v>
      </c>
      <c r="F778" s="247" t="s">
        <v>1160</v>
      </c>
      <c r="G778" s="245"/>
      <c r="H778" s="248">
        <v>29.375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195</v>
      </c>
      <c r="AU778" s="254" t="s">
        <v>82</v>
      </c>
      <c r="AV778" s="14" t="s">
        <v>82</v>
      </c>
      <c r="AW778" s="14" t="s">
        <v>35</v>
      </c>
      <c r="AX778" s="14" t="s">
        <v>73</v>
      </c>
      <c r="AY778" s="254" t="s">
        <v>185</v>
      </c>
    </row>
    <row r="779" s="14" customFormat="1">
      <c r="A779" s="14"/>
      <c r="B779" s="244"/>
      <c r="C779" s="245"/>
      <c r="D779" s="235" t="s">
        <v>195</v>
      </c>
      <c r="E779" s="246" t="s">
        <v>19</v>
      </c>
      <c r="F779" s="247" t="s">
        <v>1161</v>
      </c>
      <c r="G779" s="245"/>
      <c r="H779" s="248">
        <v>1.099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195</v>
      </c>
      <c r="AU779" s="254" t="s">
        <v>82</v>
      </c>
      <c r="AV779" s="14" t="s">
        <v>82</v>
      </c>
      <c r="AW779" s="14" t="s">
        <v>35</v>
      </c>
      <c r="AX779" s="14" t="s">
        <v>73</v>
      </c>
      <c r="AY779" s="254" t="s">
        <v>185</v>
      </c>
    </row>
    <row r="780" s="14" customFormat="1">
      <c r="A780" s="14"/>
      <c r="B780" s="244"/>
      <c r="C780" s="245"/>
      <c r="D780" s="235" t="s">
        <v>195</v>
      </c>
      <c r="E780" s="246" t="s">
        <v>19</v>
      </c>
      <c r="F780" s="247" t="s">
        <v>1162</v>
      </c>
      <c r="G780" s="245"/>
      <c r="H780" s="248">
        <v>2.0139999999999998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195</v>
      </c>
      <c r="AU780" s="254" t="s">
        <v>82</v>
      </c>
      <c r="AV780" s="14" t="s">
        <v>82</v>
      </c>
      <c r="AW780" s="14" t="s">
        <v>35</v>
      </c>
      <c r="AX780" s="14" t="s">
        <v>73</v>
      </c>
      <c r="AY780" s="254" t="s">
        <v>185</v>
      </c>
    </row>
    <row r="781" s="14" customFormat="1">
      <c r="A781" s="14"/>
      <c r="B781" s="244"/>
      <c r="C781" s="245"/>
      <c r="D781" s="235" t="s">
        <v>195</v>
      </c>
      <c r="E781" s="246" t="s">
        <v>19</v>
      </c>
      <c r="F781" s="247" t="s">
        <v>1163</v>
      </c>
      <c r="G781" s="245"/>
      <c r="H781" s="248">
        <v>0.90000000000000002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195</v>
      </c>
      <c r="AU781" s="254" t="s">
        <v>82</v>
      </c>
      <c r="AV781" s="14" t="s">
        <v>82</v>
      </c>
      <c r="AW781" s="14" t="s">
        <v>35</v>
      </c>
      <c r="AX781" s="14" t="s">
        <v>73</v>
      </c>
      <c r="AY781" s="254" t="s">
        <v>185</v>
      </c>
    </row>
    <row r="782" s="14" customFormat="1">
      <c r="A782" s="14"/>
      <c r="B782" s="244"/>
      <c r="C782" s="245"/>
      <c r="D782" s="235" t="s">
        <v>195</v>
      </c>
      <c r="E782" s="246" t="s">
        <v>19</v>
      </c>
      <c r="F782" s="247" t="s">
        <v>1458</v>
      </c>
      <c r="G782" s="245"/>
      <c r="H782" s="248">
        <v>17.225000000000001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195</v>
      </c>
      <c r="AU782" s="254" t="s">
        <v>82</v>
      </c>
      <c r="AV782" s="14" t="s">
        <v>82</v>
      </c>
      <c r="AW782" s="14" t="s">
        <v>35</v>
      </c>
      <c r="AX782" s="14" t="s">
        <v>73</v>
      </c>
      <c r="AY782" s="254" t="s">
        <v>185</v>
      </c>
    </row>
    <row r="783" s="14" customFormat="1">
      <c r="A783" s="14"/>
      <c r="B783" s="244"/>
      <c r="C783" s="245"/>
      <c r="D783" s="235" t="s">
        <v>195</v>
      </c>
      <c r="E783" s="246" t="s">
        <v>19</v>
      </c>
      <c r="F783" s="247" t="s">
        <v>1459</v>
      </c>
      <c r="G783" s="245"/>
      <c r="H783" s="248">
        <v>10.865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195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185</v>
      </c>
    </row>
    <row r="784" s="14" customFormat="1">
      <c r="A784" s="14"/>
      <c r="B784" s="244"/>
      <c r="C784" s="245"/>
      <c r="D784" s="235" t="s">
        <v>195</v>
      </c>
      <c r="E784" s="246" t="s">
        <v>19</v>
      </c>
      <c r="F784" s="247" t="s">
        <v>1158</v>
      </c>
      <c r="G784" s="245"/>
      <c r="H784" s="248">
        <v>-1.7729999999999999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195</v>
      </c>
      <c r="AU784" s="254" t="s">
        <v>82</v>
      </c>
      <c r="AV784" s="14" t="s">
        <v>82</v>
      </c>
      <c r="AW784" s="14" t="s">
        <v>35</v>
      </c>
      <c r="AX784" s="14" t="s">
        <v>73</v>
      </c>
      <c r="AY784" s="254" t="s">
        <v>185</v>
      </c>
    </row>
    <row r="785" s="13" customFormat="1">
      <c r="A785" s="13"/>
      <c r="B785" s="233"/>
      <c r="C785" s="234"/>
      <c r="D785" s="235" t="s">
        <v>195</v>
      </c>
      <c r="E785" s="236" t="s">
        <v>19</v>
      </c>
      <c r="F785" s="237" t="s">
        <v>1164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195</v>
      </c>
      <c r="AU785" s="243" t="s">
        <v>82</v>
      </c>
      <c r="AV785" s="13" t="s">
        <v>80</v>
      </c>
      <c r="AW785" s="13" t="s">
        <v>35</v>
      </c>
      <c r="AX785" s="13" t="s">
        <v>73</v>
      </c>
      <c r="AY785" s="243" t="s">
        <v>185</v>
      </c>
    </row>
    <row r="786" s="14" customFormat="1">
      <c r="A786" s="14"/>
      <c r="B786" s="244"/>
      <c r="C786" s="245"/>
      <c r="D786" s="235" t="s">
        <v>195</v>
      </c>
      <c r="E786" s="246" t="s">
        <v>19</v>
      </c>
      <c r="F786" s="247" t="s">
        <v>1165</v>
      </c>
      <c r="G786" s="245"/>
      <c r="H786" s="248">
        <v>7.1630000000000003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195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185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1166</v>
      </c>
      <c r="G787" s="245"/>
      <c r="H787" s="248">
        <v>0.24199999999999999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1167</v>
      </c>
      <c r="G788" s="245"/>
      <c r="H788" s="248">
        <v>1.484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4" customFormat="1">
      <c r="A789" s="14"/>
      <c r="B789" s="244"/>
      <c r="C789" s="245"/>
      <c r="D789" s="235" t="s">
        <v>195</v>
      </c>
      <c r="E789" s="246" t="s">
        <v>19</v>
      </c>
      <c r="F789" s="247" t="s">
        <v>1168</v>
      </c>
      <c r="G789" s="245"/>
      <c r="H789" s="248">
        <v>0.26500000000000001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195</v>
      </c>
      <c r="AU789" s="254" t="s">
        <v>82</v>
      </c>
      <c r="AV789" s="14" t="s">
        <v>82</v>
      </c>
      <c r="AW789" s="14" t="s">
        <v>35</v>
      </c>
      <c r="AX789" s="14" t="s">
        <v>73</v>
      </c>
      <c r="AY789" s="254" t="s">
        <v>185</v>
      </c>
    </row>
    <row r="790" s="14" customFormat="1">
      <c r="A790" s="14"/>
      <c r="B790" s="244"/>
      <c r="C790" s="245"/>
      <c r="D790" s="235" t="s">
        <v>195</v>
      </c>
      <c r="E790" s="246" t="s">
        <v>19</v>
      </c>
      <c r="F790" s="247" t="s">
        <v>1459</v>
      </c>
      <c r="G790" s="245"/>
      <c r="H790" s="248">
        <v>10.865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195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185</v>
      </c>
    </row>
    <row r="791" s="14" customFormat="1">
      <c r="A791" s="14"/>
      <c r="B791" s="244"/>
      <c r="C791" s="245"/>
      <c r="D791" s="235" t="s">
        <v>195</v>
      </c>
      <c r="E791" s="246" t="s">
        <v>19</v>
      </c>
      <c r="F791" s="247" t="s">
        <v>1049</v>
      </c>
      <c r="G791" s="245"/>
      <c r="H791" s="248">
        <v>11.872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195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185</v>
      </c>
    </row>
    <row r="792" s="14" customFormat="1">
      <c r="A792" s="14"/>
      <c r="B792" s="244"/>
      <c r="C792" s="245"/>
      <c r="D792" s="235" t="s">
        <v>195</v>
      </c>
      <c r="E792" s="246" t="s">
        <v>19</v>
      </c>
      <c r="F792" s="247" t="s">
        <v>1460</v>
      </c>
      <c r="G792" s="245"/>
      <c r="H792" s="248">
        <v>6.625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195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185</v>
      </c>
    </row>
    <row r="793" s="14" customFormat="1">
      <c r="A793" s="14"/>
      <c r="B793" s="244"/>
      <c r="C793" s="245"/>
      <c r="D793" s="235" t="s">
        <v>195</v>
      </c>
      <c r="E793" s="246" t="s">
        <v>19</v>
      </c>
      <c r="F793" s="247" t="s">
        <v>1158</v>
      </c>
      <c r="G793" s="245"/>
      <c r="H793" s="248">
        <v>-1.7729999999999999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195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185</v>
      </c>
    </row>
    <row r="794" s="13" customFormat="1">
      <c r="A794" s="13"/>
      <c r="B794" s="233"/>
      <c r="C794" s="234"/>
      <c r="D794" s="235" t="s">
        <v>195</v>
      </c>
      <c r="E794" s="236" t="s">
        <v>19</v>
      </c>
      <c r="F794" s="237" t="s">
        <v>1169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195</v>
      </c>
      <c r="AU794" s="243" t="s">
        <v>82</v>
      </c>
      <c r="AV794" s="13" t="s">
        <v>80</v>
      </c>
      <c r="AW794" s="13" t="s">
        <v>35</v>
      </c>
      <c r="AX794" s="13" t="s">
        <v>73</v>
      </c>
      <c r="AY794" s="243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1170</v>
      </c>
      <c r="G795" s="245"/>
      <c r="H795" s="248">
        <v>6.4130000000000003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4" customFormat="1">
      <c r="A796" s="14"/>
      <c r="B796" s="244"/>
      <c r="C796" s="245"/>
      <c r="D796" s="235" t="s">
        <v>195</v>
      </c>
      <c r="E796" s="246" t="s">
        <v>19</v>
      </c>
      <c r="F796" s="247" t="s">
        <v>1166</v>
      </c>
      <c r="G796" s="245"/>
      <c r="H796" s="248">
        <v>0.24199999999999999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195</v>
      </c>
      <c r="AU796" s="254" t="s">
        <v>82</v>
      </c>
      <c r="AV796" s="14" t="s">
        <v>82</v>
      </c>
      <c r="AW796" s="14" t="s">
        <v>35</v>
      </c>
      <c r="AX796" s="14" t="s">
        <v>73</v>
      </c>
      <c r="AY796" s="254" t="s">
        <v>185</v>
      </c>
    </row>
    <row r="797" s="14" customFormat="1">
      <c r="A797" s="14"/>
      <c r="B797" s="244"/>
      <c r="C797" s="245"/>
      <c r="D797" s="235" t="s">
        <v>195</v>
      </c>
      <c r="E797" s="246" t="s">
        <v>19</v>
      </c>
      <c r="F797" s="247" t="s">
        <v>1461</v>
      </c>
      <c r="G797" s="245"/>
      <c r="H797" s="248">
        <v>30.157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185</v>
      </c>
    </row>
    <row r="798" s="14" customFormat="1">
      <c r="A798" s="14"/>
      <c r="B798" s="244"/>
      <c r="C798" s="245"/>
      <c r="D798" s="235" t="s">
        <v>195</v>
      </c>
      <c r="E798" s="246" t="s">
        <v>19</v>
      </c>
      <c r="F798" s="247" t="s">
        <v>1158</v>
      </c>
      <c r="G798" s="245"/>
      <c r="H798" s="248">
        <v>-1.7729999999999999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195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185</v>
      </c>
    </row>
    <row r="799" s="13" customFormat="1">
      <c r="A799" s="13"/>
      <c r="B799" s="233"/>
      <c r="C799" s="234"/>
      <c r="D799" s="235" t="s">
        <v>195</v>
      </c>
      <c r="E799" s="236" t="s">
        <v>19</v>
      </c>
      <c r="F799" s="237" t="s">
        <v>1171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195</v>
      </c>
      <c r="AU799" s="243" t="s">
        <v>82</v>
      </c>
      <c r="AV799" s="13" t="s">
        <v>80</v>
      </c>
      <c r="AW799" s="13" t="s">
        <v>35</v>
      </c>
      <c r="AX799" s="13" t="s">
        <v>73</v>
      </c>
      <c r="AY799" s="243" t="s">
        <v>185</v>
      </c>
    </row>
    <row r="800" s="14" customFormat="1">
      <c r="A800" s="14"/>
      <c r="B800" s="244"/>
      <c r="C800" s="245"/>
      <c r="D800" s="235" t="s">
        <v>195</v>
      </c>
      <c r="E800" s="246" t="s">
        <v>19</v>
      </c>
      <c r="F800" s="247" t="s">
        <v>1172</v>
      </c>
      <c r="G800" s="245"/>
      <c r="H800" s="248">
        <v>5.2999999999999998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195</v>
      </c>
      <c r="AU800" s="254" t="s">
        <v>82</v>
      </c>
      <c r="AV800" s="14" t="s">
        <v>82</v>
      </c>
      <c r="AW800" s="14" t="s">
        <v>35</v>
      </c>
      <c r="AX800" s="14" t="s">
        <v>73</v>
      </c>
      <c r="AY800" s="254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1173</v>
      </c>
      <c r="G801" s="245"/>
      <c r="H801" s="248">
        <v>0.20000000000000001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1174</v>
      </c>
      <c r="G802" s="245"/>
      <c r="H802" s="248">
        <v>0.22500000000000001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4" customFormat="1">
      <c r="A803" s="14"/>
      <c r="B803" s="244"/>
      <c r="C803" s="245"/>
      <c r="D803" s="235" t="s">
        <v>195</v>
      </c>
      <c r="E803" s="246" t="s">
        <v>19</v>
      </c>
      <c r="F803" s="247" t="s">
        <v>1175</v>
      </c>
      <c r="G803" s="245"/>
      <c r="H803" s="248">
        <v>0.53000000000000003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195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1462</v>
      </c>
      <c r="G804" s="245"/>
      <c r="H804" s="248">
        <v>16.641999999999999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3" customFormat="1">
      <c r="A805" s="13"/>
      <c r="B805" s="233"/>
      <c r="C805" s="234"/>
      <c r="D805" s="235" t="s">
        <v>195</v>
      </c>
      <c r="E805" s="236" t="s">
        <v>19</v>
      </c>
      <c r="F805" s="237" t="s">
        <v>1463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195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185</v>
      </c>
    </row>
    <row r="806" s="14" customFormat="1">
      <c r="A806" s="14"/>
      <c r="B806" s="244"/>
      <c r="C806" s="245"/>
      <c r="D806" s="235" t="s">
        <v>195</v>
      </c>
      <c r="E806" s="246" t="s">
        <v>19</v>
      </c>
      <c r="F806" s="247" t="s">
        <v>1464</v>
      </c>
      <c r="G806" s="245"/>
      <c r="H806" s="248">
        <v>27.494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195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185</v>
      </c>
    </row>
    <row r="807" s="14" customFormat="1">
      <c r="A807" s="14"/>
      <c r="B807" s="244"/>
      <c r="C807" s="245"/>
      <c r="D807" s="235" t="s">
        <v>195</v>
      </c>
      <c r="E807" s="246" t="s">
        <v>19</v>
      </c>
      <c r="F807" s="247" t="s">
        <v>1465</v>
      </c>
      <c r="G807" s="245"/>
      <c r="H807" s="248">
        <v>-2.02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195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185</v>
      </c>
    </row>
    <row r="808" s="14" customFormat="1">
      <c r="A808" s="14"/>
      <c r="B808" s="244"/>
      <c r="C808" s="245"/>
      <c r="D808" s="235" t="s">
        <v>195</v>
      </c>
      <c r="E808" s="246" t="s">
        <v>19</v>
      </c>
      <c r="F808" s="247" t="s">
        <v>1466</v>
      </c>
      <c r="G808" s="245"/>
      <c r="H808" s="248">
        <v>29.149999999999999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195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185</v>
      </c>
    </row>
    <row r="809" s="14" customFormat="1">
      <c r="A809" s="14"/>
      <c r="B809" s="244"/>
      <c r="C809" s="245"/>
      <c r="D809" s="235" t="s">
        <v>195</v>
      </c>
      <c r="E809" s="246" t="s">
        <v>19</v>
      </c>
      <c r="F809" s="247" t="s">
        <v>1467</v>
      </c>
      <c r="G809" s="245"/>
      <c r="H809" s="248">
        <v>-8.8650000000000002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195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185</v>
      </c>
    </row>
    <row r="810" s="15" customFormat="1">
      <c r="A810" s="15"/>
      <c r="B810" s="255"/>
      <c r="C810" s="256"/>
      <c r="D810" s="235" t="s">
        <v>195</v>
      </c>
      <c r="E810" s="257" t="s">
        <v>19</v>
      </c>
      <c r="F810" s="258" t="s">
        <v>226</v>
      </c>
      <c r="G810" s="256"/>
      <c r="H810" s="259">
        <v>331.36999999999989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195</v>
      </c>
      <c r="AU810" s="265" t="s">
        <v>82</v>
      </c>
      <c r="AV810" s="15" t="s">
        <v>135</v>
      </c>
      <c r="AW810" s="15" t="s">
        <v>35</v>
      </c>
      <c r="AX810" s="15" t="s">
        <v>80</v>
      </c>
      <c r="AY810" s="265" t="s">
        <v>185</v>
      </c>
    </row>
    <row r="811" s="2" customFormat="1" ht="24.15" customHeight="1">
      <c r="A811" s="40"/>
      <c r="B811" s="41"/>
      <c r="C811" s="215" t="s">
        <v>1468</v>
      </c>
      <c r="D811" s="215" t="s">
        <v>187</v>
      </c>
      <c r="E811" s="216" t="s">
        <v>1469</v>
      </c>
      <c r="F811" s="217" t="s">
        <v>1470</v>
      </c>
      <c r="G811" s="218" t="s">
        <v>240</v>
      </c>
      <c r="H811" s="219">
        <v>54.728000000000002</v>
      </c>
      <c r="I811" s="220"/>
      <c r="J811" s="221">
        <f>ROUND(I811*H811,2)</f>
        <v>0</v>
      </c>
      <c r="K811" s="217" t="s">
        <v>191</v>
      </c>
      <c r="L811" s="46"/>
      <c r="M811" s="222" t="s">
        <v>19</v>
      </c>
      <c r="N811" s="223" t="s">
        <v>44</v>
      </c>
      <c r="O811" s="86"/>
      <c r="P811" s="224">
        <f>O811*H811</f>
        <v>0</v>
      </c>
      <c r="Q811" s="224">
        <v>0.00025999999999999998</v>
      </c>
      <c r="R811" s="224">
        <f>Q811*H811</f>
        <v>0.014229279999999999</v>
      </c>
      <c r="S811" s="224">
        <v>0</v>
      </c>
      <c r="T811" s="225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6" t="s">
        <v>339</v>
      </c>
      <c r="AT811" s="226" t="s">
        <v>187</v>
      </c>
      <c r="AU811" s="226" t="s">
        <v>82</v>
      </c>
      <c r="AY811" s="19" t="s">
        <v>185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19" t="s">
        <v>80</v>
      </c>
      <c r="BK811" s="227">
        <f>ROUND(I811*H811,2)</f>
        <v>0</v>
      </c>
      <c r="BL811" s="19" t="s">
        <v>339</v>
      </c>
      <c r="BM811" s="226" t="s">
        <v>1471</v>
      </c>
    </row>
    <row r="812" s="2" customFormat="1">
      <c r="A812" s="40"/>
      <c r="B812" s="41"/>
      <c r="C812" s="42"/>
      <c r="D812" s="228" t="s">
        <v>193</v>
      </c>
      <c r="E812" s="42"/>
      <c r="F812" s="229" t="s">
        <v>1472</v>
      </c>
      <c r="G812" s="42"/>
      <c r="H812" s="42"/>
      <c r="I812" s="230"/>
      <c r="J812" s="42"/>
      <c r="K812" s="42"/>
      <c r="L812" s="46"/>
      <c r="M812" s="231"/>
      <c r="N812" s="232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193</v>
      </c>
      <c r="AU812" s="19" t="s">
        <v>82</v>
      </c>
    </row>
    <row r="813" s="13" customFormat="1">
      <c r="A813" s="13"/>
      <c r="B813" s="233"/>
      <c r="C813" s="234"/>
      <c r="D813" s="235" t="s">
        <v>195</v>
      </c>
      <c r="E813" s="236" t="s">
        <v>19</v>
      </c>
      <c r="F813" s="237" t="s">
        <v>1137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195</v>
      </c>
      <c r="AU813" s="243" t="s">
        <v>82</v>
      </c>
      <c r="AV813" s="13" t="s">
        <v>80</v>
      </c>
      <c r="AW813" s="13" t="s">
        <v>35</v>
      </c>
      <c r="AX813" s="13" t="s">
        <v>73</v>
      </c>
      <c r="AY813" s="243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1138</v>
      </c>
      <c r="G814" s="245"/>
      <c r="H814" s="248">
        <v>41.869999999999997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4" customFormat="1">
      <c r="A815" s="14"/>
      <c r="B815" s="244"/>
      <c r="C815" s="245"/>
      <c r="D815" s="235" t="s">
        <v>195</v>
      </c>
      <c r="E815" s="246" t="s">
        <v>19</v>
      </c>
      <c r="F815" s="247" t="s">
        <v>1139</v>
      </c>
      <c r="G815" s="245"/>
      <c r="H815" s="248">
        <v>-4.04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195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185</v>
      </c>
    </row>
    <row r="816" s="14" customFormat="1">
      <c r="A816" s="14"/>
      <c r="B816" s="244"/>
      <c r="C816" s="245"/>
      <c r="D816" s="235" t="s">
        <v>195</v>
      </c>
      <c r="E816" s="246" t="s">
        <v>19</v>
      </c>
      <c r="F816" s="247" t="s">
        <v>745</v>
      </c>
      <c r="G816" s="245"/>
      <c r="H816" s="248">
        <v>-2.79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195</v>
      </c>
      <c r="AU816" s="254" t="s">
        <v>82</v>
      </c>
      <c r="AV816" s="14" t="s">
        <v>82</v>
      </c>
      <c r="AW816" s="14" t="s">
        <v>35</v>
      </c>
      <c r="AX816" s="14" t="s">
        <v>73</v>
      </c>
      <c r="AY816" s="254" t="s">
        <v>185</v>
      </c>
    </row>
    <row r="817" s="14" customFormat="1">
      <c r="A817" s="14"/>
      <c r="B817" s="244"/>
      <c r="C817" s="245"/>
      <c r="D817" s="235" t="s">
        <v>195</v>
      </c>
      <c r="E817" s="246" t="s">
        <v>19</v>
      </c>
      <c r="F817" s="247" t="s">
        <v>1123</v>
      </c>
      <c r="G817" s="245"/>
      <c r="H817" s="248">
        <v>4.0800000000000001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195</v>
      </c>
      <c r="AU817" s="254" t="s">
        <v>82</v>
      </c>
      <c r="AV817" s="14" t="s">
        <v>82</v>
      </c>
      <c r="AW817" s="14" t="s">
        <v>35</v>
      </c>
      <c r="AX817" s="14" t="s">
        <v>73</v>
      </c>
      <c r="AY817" s="254" t="s">
        <v>185</v>
      </c>
    </row>
    <row r="818" s="14" customFormat="1">
      <c r="A818" s="14"/>
      <c r="B818" s="244"/>
      <c r="C818" s="245"/>
      <c r="D818" s="235" t="s">
        <v>195</v>
      </c>
      <c r="E818" s="246" t="s">
        <v>19</v>
      </c>
      <c r="F818" s="247" t="s">
        <v>1140</v>
      </c>
      <c r="G818" s="245"/>
      <c r="H818" s="248">
        <v>6.6079999999999997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195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185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1125</v>
      </c>
      <c r="G819" s="245"/>
      <c r="H819" s="248">
        <v>4.9199999999999999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1123</v>
      </c>
      <c r="G820" s="245"/>
      <c r="H820" s="248">
        <v>4.0800000000000001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5" customFormat="1">
      <c r="A821" s="15"/>
      <c r="B821" s="255"/>
      <c r="C821" s="256"/>
      <c r="D821" s="235" t="s">
        <v>195</v>
      </c>
      <c r="E821" s="257" t="s">
        <v>19</v>
      </c>
      <c r="F821" s="258" t="s">
        <v>226</v>
      </c>
      <c r="G821" s="256"/>
      <c r="H821" s="259">
        <v>54.727999999999994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5" t="s">
        <v>195</v>
      </c>
      <c r="AU821" s="265" t="s">
        <v>82</v>
      </c>
      <c r="AV821" s="15" t="s">
        <v>135</v>
      </c>
      <c r="AW821" s="15" t="s">
        <v>35</v>
      </c>
      <c r="AX821" s="15" t="s">
        <v>80</v>
      </c>
      <c r="AY821" s="265" t="s">
        <v>185</v>
      </c>
    </row>
    <row r="822" s="12" customFormat="1" ht="25.92" customHeight="1">
      <c r="A822" s="12"/>
      <c r="B822" s="199"/>
      <c r="C822" s="200"/>
      <c r="D822" s="201" t="s">
        <v>72</v>
      </c>
      <c r="E822" s="202" t="s">
        <v>452</v>
      </c>
      <c r="F822" s="202" t="s">
        <v>453</v>
      </c>
      <c r="G822" s="200"/>
      <c r="H822" s="200"/>
      <c r="I822" s="203"/>
      <c r="J822" s="204">
        <f>BK822</f>
        <v>0</v>
      </c>
      <c r="K822" s="200"/>
      <c r="L822" s="205"/>
      <c r="M822" s="206"/>
      <c r="N822" s="207"/>
      <c r="O822" s="207"/>
      <c r="P822" s="208">
        <f>P823</f>
        <v>0</v>
      </c>
      <c r="Q822" s="207"/>
      <c r="R822" s="208">
        <f>R823</f>
        <v>0</v>
      </c>
      <c r="S822" s="207"/>
      <c r="T822" s="209">
        <f>T823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10" t="s">
        <v>250</v>
      </c>
      <c r="AT822" s="211" t="s">
        <v>72</v>
      </c>
      <c r="AU822" s="211" t="s">
        <v>73</v>
      </c>
      <c r="AY822" s="210" t="s">
        <v>185</v>
      </c>
      <c r="BK822" s="212">
        <f>BK823</f>
        <v>0</v>
      </c>
    </row>
    <row r="823" s="2" customFormat="1" ht="16.5" customHeight="1">
      <c r="A823" s="40"/>
      <c r="B823" s="41"/>
      <c r="C823" s="215" t="s">
        <v>1473</v>
      </c>
      <c r="D823" s="215" t="s">
        <v>187</v>
      </c>
      <c r="E823" s="216" t="s">
        <v>455</v>
      </c>
      <c r="F823" s="217" t="s">
        <v>456</v>
      </c>
      <c r="G823" s="218" t="s">
        <v>457</v>
      </c>
      <c r="H823" s="266"/>
      <c r="I823" s="220"/>
      <c r="J823" s="221">
        <f>ROUND(I823*H823,2)</f>
        <v>0</v>
      </c>
      <c r="K823" s="217" t="s">
        <v>19</v>
      </c>
      <c r="L823" s="46"/>
      <c r="M823" s="267" t="s">
        <v>19</v>
      </c>
      <c r="N823" s="268" t="s">
        <v>44</v>
      </c>
      <c r="O823" s="269"/>
      <c r="P823" s="270">
        <f>O823*H823</f>
        <v>0</v>
      </c>
      <c r="Q823" s="270">
        <v>0</v>
      </c>
      <c r="R823" s="270">
        <f>Q823*H823</f>
        <v>0</v>
      </c>
      <c r="S823" s="270">
        <v>0</v>
      </c>
      <c r="T823" s="271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135</v>
      </c>
      <c r="AT823" s="226" t="s">
        <v>187</v>
      </c>
      <c r="AU823" s="226" t="s">
        <v>80</v>
      </c>
      <c r="AY823" s="19" t="s">
        <v>185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135</v>
      </c>
      <c r="BM823" s="226" t="s">
        <v>1474</v>
      </c>
    </row>
    <row r="824" s="2" customFormat="1" ht="6.96" customHeight="1">
      <c r="A824" s="40"/>
      <c r="B824" s="61"/>
      <c r="C824" s="62"/>
      <c r="D824" s="62"/>
      <c r="E824" s="62"/>
      <c r="F824" s="62"/>
      <c r="G824" s="62"/>
      <c r="H824" s="62"/>
      <c r="I824" s="62"/>
      <c r="J824" s="62"/>
      <c r="K824" s="62"/>
      <c r="L824" s="46"/>
      <c r="M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</sheetData>
  <sheetProtection sheet="1" autoFilter="0" formatColumns="0" formatRows="0" objects="1" scenarios="1" spinCount="100000" saltValue="u8aS1wXFg8O+GIZyXNloms7Dcp7HW8aOhVDOa6r1CwarwX5ieP2K5E7m/5U3aAx7WPkW/etakF573DcTjXAp1Q==" hashValue="n3VtP/tRgAanxlqaC9sU/XAz7AMhYR42tRGFExaHM7MGnLiln9N3XG3G/q/bqeq5lDAE2Jp+bNz34OjI+kgyTg==" algorithmName="SHA-512" password="CC35"/>
  <autoFilter ref="C99:K8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1_02/311272031"/>
    <hyperlink ref="F113" r:id="rId2" display="https://podminky.urs.cz/item/CS_URS_2021_02/311272241"/>
    <hyperlink ref="F119" r:id="rId3" display="https://podminky.urs.cz/item/CS_URS_2021_02/330321610"/>
    <hyperlink ref="F124" r:id="rId4" display="https://podminky.urs.cz/item/CS_URS_2021_02/331351121"/>
    <hyperlink ref="F129" r:id="rId5" display="https://podminky.urs.cz/item/CS_URS_2021_02/331351122"/>
    <hyperlink ref="F134" r:id="rId6" display="https://podminky.urs.cz/item/CS_URS_2021_02/331361821"/>
    <hyperlink ref="F138" r:id="rId7" display="https://podminky.urs.cz/item/CS_URS_2021_02/341321410"/>
    <hyperlink ref="F147" r:id="rId8" display="https://podminky.urs.cz/item/CS_URS_2021_02/341351111"/>
    <hyperlink ref="F158" r:id="rId9" display="https://podminky.urs.cz/item/CS_URS_2021_02/341351112"/>
    <hyperlink ref="F169" r:id="rId10" display="https://podminky.urs.cz/item/CS_URS_2021_02/341361821"/>
    <hyperlink ref="F174" r:id="rId11" display="https://podminky.urs.cz/item/CS_URS_2021_02/411321616"/>
    <hyperlink ref="F179" r:id="rId12" display="https://podminky.urs.cz/item/CS_URS_2021_02/411324646"/>
    <hyperlink ref="F186" r:id="rId13" display="https://podminky.urs.cz/item/CS_URS_2021_02/411351011"/>
    <hyperlink ref="F198" r:id="rId14" display="https://podminky.urs.cz/item/CS_URS_2021_02/411351012"/>
    <hyperlink ref="F210" r:id="rId15" display="https://podminky.urs.cz/item/CS_URS_2021_02/411354313"/>
    <hyperlink ref="F218" r:id="rId16" display="https://podminky.urs.cz/item/CS_URS_2021_02/411354314"/>
    <hyperlink ref="F226" r:id="rId17" display="https://podminky.urs.cz/item/CS_URS_2021_02/411361821"/>
    <hyperlink ref="F230" r:id="rId18" display="https://podminky.urs.cz/item/CS_URS_2021_02/413322626"/>
    <hyperlink ref="F237" r:id="rId19" display="https://podminky.urs.cz/item/CS_URS_2021_02/413351111"/>
    <hyperlink ref="F244" r:id="rId20" display="https://podminky.urs.cz/item/CS_URS_2021_02/413351112"/>
    <hyperlink ref="F251" r:id="rId21" display="https://podminky.urs.cz/item/CS_URS_2021_02/413351191"/>
    <hyperlink ref="F258" r:id="rId22" display="https://podminky.urs.cz/item/CS_URS_2021_02/413352111"/>
    <hyperlink ref="F263" r:id="rId23" display="https://podminky.urs.cz/item/CS_URS_2021_02/413352112"/>
    <hyperlink ref="F268" r:id="rId24" display="https://podminky.urs.cz/item/CS_URS_2021_02/413361821"/>
    <hyperlink ref="F272" r:id="rId25" display="https://podminky.urs.cz/item/CS_URS_2021_02/430321414"/>
    <hyperlink ref="F279" r:id="rId26" display="https://podminky.urs.cz/item/CS_URS_2021_02/430361821"/>
    <hyperlink ref="F283" r:id="rId27" display="https://podminky.urs.cz/item/CS_URS_2021_02/431351121"/>
    <hyperlink ref="F292" r:id="rId28" display="https://podminky.urs.cz/item/CS_URS_2021_02/431351122"/>
    <hyperlink ref="F301" r:id="rId29" display="https://podminky.urs.cz/item/CS_URS_2021_02/433351131"/>
    <hyperlink ref="F307" r:id="rId30" display="https://podminky.urs.cz/item/CS_URS_2021_02/433351132"/>
    <hyperlink ref="F313" r:id="rId31" display="https://podminky.urs.cz/item/CS_URS_2021_02/434351141"/>
    <hyperlink ref="F318" r:id="rId32" display="https://podminky.urs.cz/item/CS_URS_2021_02/434351142"/>
    <hyperlink ref="F324" r:id="rId33" display="https://podminky.urs.cz/item/CS_URS_2021_02/611131125"/>
    <hyperlink ref="F335" r:id="rId34" display="https://podminky.urs.cz/item/CS_URS_2021_02/611311135"/>
    <hyperlink ref="F346" r:id="rId35" display="https://podminky.urs.cz/item/CS_URS_2021_02/612131121"/>
    <hyperlink ref="F379" r:id="rId36" display="https://podminky.urs.cz/item/CS_URS_2021_02/612142001"/>
    <hyperlink ref="F420" r:id="rId37" display="https://podminky.urs.cz/item/CS_URS_2021_02/612311131"/>
    <hyperlink ref="F453" r:id="rId38" display="https://podminky.urs.cz/item/CS_URS_2021_02/642942951"/>
    <hyperlink ref="F472" r:id="rId39" display="https://podminky.urs.cz/item/CS_URS_2021_02/943211111"/>
    <hyperlink ref="F478" r:id="rId40" display="https://podminky.urs.cz/item/CS_URS_2021_02/943211211"/>
    <hyperlink ref="F484" r:id="rId41" display="https://podminky.urs.cz/item/CS_URS_2021_02/943211811"/>
    <hyperlink ref="F490" r:id="rId42" display="https://podminky.urs.cz/item/CS_URS_2021_02/949101112"/>
    <hyperlink ref="F508" r:id="rId43" display="https://podminky.urs.cz/item/CS_URS_2021_02/998012103"/>
    <hyperlink ref="F512" r:id="rId44" display="https://podminky.urs.cz/item/CS_URS_2021_02/721211422"/>
    <hyperlink ref="F517" r:id="rId45" display="https://podminky.urs.cz/item/CS_URS_2021_02/998721203"/>
    <hyperlink ref="F520" r:id="rId46" display="https://podminky.urs.cz/item/CS_URS_2021_02/763111362"/>
    <hyperlink ref="F536" r:id="rId47" display="https://podminky.urs.cz/item/CS_URS_2021_02/763111717"/>
    <hyperlink ref="F543" r:id="rId48" display="https://podminky.urs.cz/item/CS_URS_2021_02/763111771"/>
    <hyperlink ref="F550" r:id="rId49" display="https://podminky.urs.cz/item/CS_URS_2021_02/763164533"/>
    <hyperlink ref="F555" r:id="rId50" display="https://podminky.urs.cz/item/CS_URS_2021_02/763164553"/>
    <hyperlink ref="F560" r:id="rId51" display="https://podminky.urs.cz/item/CS_URS_2021_02/763164633"/>
    <hyperlink ref="F565" r:id="rId52" display="https://podminky.urs.cz/item/CS_URS_2021_02/998763403"/>
    <hyperlink ref="F568" r:id="rId53" display="https://podminky.urs.cz/item/CS_URS_2021_02/764208105"/>
    <hyperlink ref="F582" r:id="rId54" display="https://podminky.urs.cz/item/CS_URS_2021_02/764208107"/>
    <hyperlink ref="F605" r:id="rId55" display="https://podminky.urs.cz/item/CS_URS_2021_02/764208145"/>
    <hyperlink ref="F609" r:id="rId56" display="https://podminky.urs.cz/item/CS_URS_2021_02/998764203"/>
    <hyperlink ref="F612" r:id="rId57" display="https://podminky.urs.cz/item/CS_URS_2021_02/766211100"/>
    <hyperlink ref="F628" r:id="rId58" display="https://podminky.urs.cz/item/CS_URS_2021_02/766660172"/>
    <hyperlink ref="F639" r:id="rId59" display="https://podminky.urs.cz/item/CS_URS_2021_02/766660182"/>
    <hyperlink ref="F650" r:id="rId60" display="https://podminky.urs.cz/item/CS_URS_2021_02/998766203"/>
    <hyperlink ref="F653" r:id="rId61" display="https://podminky.urs.cz/item/CS_URS_2021_02/767163221"/>
    <hyperlink ref="F668" r:id="rId62" display="https://podminky.urs.cz/item/CS_URS_2021_02/767995111"/>
    <hyperlink ref="F698" r:id="rId63" display="https://podminky.urs.cz/item/CS_URS_2021_02/767995113"/>
    <hyperlink ref="F711" r:id="rId64" display="https://podminky.urs.cz/item/CS_URS_2021_02/953965132"/>
    <hyperlink ref="F720" r:id="rId65" display="https://podminky.urs.cz/item/CS_URS_2021_02/998767203"/>
    <hyperlink ref="F723" r:id="rId66" display="https://podminky.urs.cz/item/CS_URS_2021_02/777111123"/>
    <hyperlink ref="F731" r:id="rId67" display="https://podminky.urs.cz/item/CS_URS_2021_02/777131105"/>
    <hyperlink ref="F738" r:id="rId68" display="https://podminky.urs.cz/item/CS_URS_2021_02/777131211"/>
    <hyperlink ref="F743" r:id="rId69" display="https://podminky.urs.cz/item/CS_URS_2021_02/777511133"/>
    <hyperlink ref="F748" r:id="rId70" display="https://podminky.urs.cz/item/CS_URS_2021_02/777611101"/>
    <hyperlink ref="F755" r:id="rId71" display="https://podminky.urs.cz/item/CS_URS_2021_02/777611201"/>
    <hyperlink ref="F760" r:id="rId72" display="https://podminky.urs.cz/item/CS_URS_2021_02/998777203"/>
    <hyperlink ref="F763" r:id="rId73" display="https://podminky.urs.cz/item/CS_URS_2021_02/784211101"/>
    <hyperlink ref="F812" r:id="rId74" display="https://podminky.urs.cz/item/CS_URS_2021_02/784211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1475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ROUND((SUM(BE106:BE1782)),  2)</f>
        <v>0</v>
      </c>
      <c r="G35" s="40"/>
      <c r="H35" s="40"/>
      <c r="I35" s="160">
        <v>0.20999999999999999</v>
      </c>
      <c r="J35" s="159">
        <f>ROUND(((SUM(BE106:BE1782))*I35),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ROUND((SUM(BF106:BF1782)),  2)</f>
        <v>0</v>
      </c>
      <c r="G36" s="40"/>
      <c r="H36" s="40"/>
      <c r="I36" s="160">
        <v>0.14999999999999999</v>
      </c>
      <c r="J36" s="159">
        <f>ROUND(((SUM(BF106:BF1782))*I36),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ROUND((SUM(BG106:BG1782)),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ROUND((SUM(BH106:BH1782)),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ROUND((SUM(BI106:BI1782)),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05 - Architektonicko - stavební řešení 3.NP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J184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461</v>
      </c>
      <c r="E67" s="185"/>
      <c r="F67" s="185"/>
      <c r="G67" s="185"/>
      <c r="H67" s="185"/>
      <c r="I67" s="185"/>
      <c r="J67" s="186">
        <f>J370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J739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J799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J802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462</v>
      </c>
      <c r="E71" s="185"/>
      <c r="F71" s="185"/>
      <c r="G71" s="185"/>
      <c r="H71" s="185"/>
      <c r="I71" s="185"/>
      <c r="J71" s="186">
        <f>J803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166</v>
      </c>
      <c r="E72" s="185"/>
      <c r="F72" s="185"/>
      <c r="G72" s="185"/>
      <c r="H72" s="185"/>
      <c r="I72" s="185"/>
      <c r="J72" s="186">
        <f>J832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1476</v>
      </c>
      <c r="E73" s="185"/>
      <c r="F73" s="185"/>
      <c r="G73" s="185"/>
      <c r="H73" s="185"/>
      <c r="I73" s="185"/>
      <c r="J73" s="186">
        <f>J845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1036</v>
      </c>
      <c r="E74" s="185"/>
      <c r="F74" s="185"/>
      <c r="G74" s="185"/>
      <c r="H74" s="185"/>
      <c r="I74" s="185"/>
      <c r="J74" s="186">
        <f>J871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1037</v>
      </c>
      <c r="E75" s="185"/>
      <c r="F75" s="185"/>
      <c r="G75" s="185"/>
      <c r="H75" s="185"/>
      <c r="I75" s="185"/>
      <c r="J75" s="186">
        <f>J1099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167</v>
      </c>
      <c r="E76" s="185"/>
      <c r="F76" s="185"/>
      <c r="G76" s="185"/>
      <c r="H76" s="185"/>
      <c r="I76" s="185"/>
      <c r="J76" s="186">
        <f>J1148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1038</v>
      </c>
      <c r="E77" s="185"/>
      <c r="F77" s="185"/>
      <c r="G77" s="185"/>
      <c r="H77" s="185"/>
      <c r="I77" s="185"/>
      <c r="J77" s="186">
        <f>J1227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1477</v>
      </c>
      <c r="E78" s="185"/>
      <c r="F78" s="185"/>
      <c r="G78" s="185"/>
      <c r="H78" s="185"/>
      <c r="I78" s="185"/>
      <c r="J78" s="186">
        <f>J1336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1478</v>
      </c>
      <c r="E79" s="185"/>
      <c r="F79" s="185"/>
      <c r="G79" s="185"/>
      <c r="H79" s="185"/>
      <c r="I79" s="185"/>
      <c r="J79" s="186">
        <f>J1369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1039</v>
      </c>
      <c r="E80" s="185"/>
      <c r="F80" s="185"/>
      <c r="G80" s="185"/>
      <c r="H80" s="185"/>
      <c r="I80" s="185"/>
      <c r="J80" s="186">
        <f>J1516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1479</v>
      </c>
      <c r="E81" s="185"/>
      <c r="F81" s="185"/>
      <c r="G81" s="185"/>
      <c r="H81" s="185"/>
      <c r="I81" s="185"/>
      <c r="J81" s="186">
        <f>J1562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1040</v>
      </c>
      <c r="E82" s="185"/>
      <c r="F82" s="185"/>
      <c r="G82" s="185"/>
      <c r="H82" s="185"/>
      <c r="I82" s="185"/>
      <c r="J82" s="186">
        <f>J1636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1480</v>
      </c>
      <c r="E83" s="185"/>
      <c r="F83" s="185"/>
      <c r="G83" s="185"/>
      <c r="H83" s="185"/>
      <c r="I83" s="185"/>
      <c r="J83" s="186">
        <f>J1745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169</v>
      </c>
      <c r="E84" s="180"/>
      <c r="F84" s="180"/>
      <c r="G84" s="180"/>
      <c r="H84" s="180"/>
      <c r="I84" s="180"/>
      <c r="J84" s="181">
        <f>J1781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170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150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151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152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05 - Architektonicko - stavební řešení 3.NP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171</v>
      </c>
      <c r="D105" s="191" t="s">
        <v>58</v>
      </c>
      <c r="E105" s="191" t="s">
        <v>54</v>
      </c>
      <c r="F105" s="191" t="s">
        <v>55</v>
      </c>
      <c r="G105" s="191" t="s">
        <v>172</v>
      </c>
      <c r="H105" s="191" t="s">
        <v>173</v>
      </c>
      <c r="I105" s="191" t="s">
        <v>174</v>
      </c>
      <c r="J105" s="191" t="s">
        <v>156</v>
      </c>
      <c r="K105" s="192" t="s">
        <v>175</v>
      </c>
      <c r="L105" s="193"/>
      <c r="M105" s="94" t="s">
        <v>19</v>
      </c>
      <c r="N105" s="95" t="s">
        <v>43</v>
      </c>
      <c r="O105" s="95" t="s">
        <v>176</v>
      </c>
      <c r="P105" s="95" t="s">
        <v>177</v>
      </c>
      <c r="Q105" s="95" t="s">
        <v>178</v>
      </c>
      <c r="R105" s="95" t="s">
        <v>179</v>
      </c>
      <c r="S105" s="95" t="s">
        <v>180</v>
      </c>
      <c r="T105" s="96" t="s">
        <v>181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182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P107+P802+P1781</f>
        <v>0</v>
      </c>
      <c r="Q106" s="98"/>
      <c r="R106" s="196">
        <f>R107+R802+R1781</f>
        <v>536.12292005999996</v>
      </c>
      <c r="S106" s="98"/>
      <c r="T106" s="197">
        <f>T107+T802+T1781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157</v>
      </c>
      <c r="BK106" s="198">
        <f>BK107+BK802+BK1781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183</v>
      </c>
      <c r="F107" s="202" t="s">
        <v>184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P108+P184+P370+P739+P799</f>
        <v>0</v>
      </c>
      <c r="Q107" s="207"/>
      <c r="R107" s="208">
        <f>R108+R184+R370+R739+R799</f>
        <v>504.10180752999997</v>
      </c>
      <c r="S107" s="207"/>
      <c r="T107" s="209">
        <f>T108+T184+T370+T739+T799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185</v>
      </c>
      <c r="BK107" s="212">
        <f>BK108+BK184+BK370+BK739+BK799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129</v>
      </c>
      <c r="F108" s="213" t="s">
        <v>227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SUM(P109:P183)</f>
        <v>0</v>
      </c>
      <c r="Q108" s="207"/>
      <c r="R108" s="208">
        <f>SUM(R109:R183)</f>
        <v>110.93867544</v>
      </c>
      <c r="S108" s="207"/>
      <c r="T108" s="209">
        <f>SUM(T109:T183)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SUM(BK109:BK183)</f>
        <v>0</v>
      </c>
    </row>
    <row r="109" s="2" customFormat="1" ht="24.15" customHeight="1">
      <c r="A109" s="40"/>
      <c r="B109" s="41"/>
      <c r="C109" s="215" t="s">
        <v>80</v>
      </c>
      <c r="D109" s="215" t="s">
        <v>187</v>
      </c>
      <c r="E109" s="216" t="s">
        <v>648</v>
      </c>
      <c r="F109" s="217" t="s">
        <v>649</v>
      </c>
      <c r="G109" s="218" t="s">
        <v>240</v>
      </c>
      <c r="H109" s="219">
        <v>186.18199999999999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0.20712</v>
      </c>
      <c r="R109" s="224">
        <f>Q109*H109</f>
        <v>38.562015839999994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1481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651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3" customFormat="1">
      <c r="A111" s="13"/>
      <c r="B111" s="233"/>
      <c r="C111" s="234"/>
      <c r="D111" s="235" t="s">
        <v>195</v>
      </c>
      <c r="E111" s="236" t="s">
        <v>19</v>
      </c>
      <c r="F111" s="237" t="s">
        <v>1482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195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1483</v>
      </c>
      <c r="G112" s="245"/>
      <c r="H112" s="248">
        <v>37.799999999999997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1484</v>
      </c>
      <c r="G113" s="245"/>
      <c r="H113" s="248">
        <v>-4.7999999999999998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1485</v>
      </c>
      <c r="G114" s="245"/>
      <c r="H114" s="248">
        <v>86.641000000000005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1486</v>
      </c>
      <c r="G115" s="245"/>
      <c r="H115" s="248">
        <v>-27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1487</v>
      </c>
      <c r="G116" s="245"/>
      <c r="H116" s="248">
        <v>8.5050000000000008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1488</v>
      </c>
      <c r="G117" s="245"/>
      <c r="H117" s="248">
        <v>36.539999999999999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1484</v>
      </c>
      <c r="G118" s="245"/>
      <c r="H118" s="248">
        <v>-4.7999999999999998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1489</v>
      </c>
      <c r="G119" s="245"/>
      <c r="H119" s="248">
        <v>98.296000000000006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1490</v>
      </c>
      <c r="G120" s="245"/>
      <c r="H120" s="248">
        <v>-45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5" customFormat="1">
      <c r="A121" s="15"/>
      <c r="B121" s="255"/>
      <c r="C121" s="256"/>
      <c r="D121" s="235" t="s">
        <v>195</v>
      </c>
      <c r="E121" s="257" t="s">
        <v>19</v>
      </c>
      <c r="F121" s="258" t="s">
        <v>226</v>
      </c>
      <c r="G121" s="256"/>
      <c r="H121" s="259">
        <v>186.18200000000002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195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185</v>
      </c>
    </row>
    <row r="122" s="2" customFormat="1" ht="24.15" customHeight="1">
      <c r="A122" s="40"/>
      <c r="B122" s="41"/>
      <c r="C122" s="215" t="s">
        <v>82</v>
      </c>
      <c r="D122" s="215" t="s">
        <v>187</v>
      </c>
      <c r="E122" s="216" t="s">
        <v>678</v>
      </c>
      <c r="F122" s="217" t="s">
        <v>679</v>
      </c>
      <c r="G122" s="218" t="s">
        <v>190</v>
      </c>
      <c r="H122" s="219">
        <v>11.843999999999999</v>
      </c>
      <c r="I122" s="220"/>
      <c r="J122" s="221">
        <f>ROUND(I122*H122,2)</f>
        <v>0</v>
      </c>
      <c r="K122" s="217" t="s">
        <v>191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2.45329</v>
      </c>
      <c r="R122" s="224">
        <f>Q122*H122</f>
        <v>29.056766759999999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1491</v>
      </c>
    </row>
    <row r="123" s="2" customFormat="1">
      <c r="A123" s="40"/>
      <c r="B123" s="41"/>
      <c r="C123" s="42"/>
      <c r="D123" s="228" t="s">
        <v>193</v>
      </c>
      <c r="E123" s="42"/>
      <c r="F123" s="229" t="s">
        <v>681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82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1482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1492</v>
      </c>
      <c r="G125" s="245"/>
      <c r="H125" s="248">
        <v>5.5439999999999996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1493</v>
      </c>
      <c r="G126" s="245"/>
      <c r="H126" s="248">
        <v>6.2999999999999998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5" customFormat="1">
      <c r="A127" s="15"/>
      <c r="B127" s="255"/>
      <c r="C127" s="256"/>
      <c r="D127" s="235" t="s">
        <v>195</v>
      </c>
      <c r="E127" s="257" t="s">
        <v>19</v>
      </c>
      <c r="F127" s="258" t="s">
        <v>226</v>
      </c>
      <c r="G127" s="256"/>
      <c r="H127" s="259">
        <v>11.843999999999999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195</v>
      </c>
      <c r="AU127" s="265" t="s">
        <v>82</v>
      </c>
      <c r="AV127" s="15" t="s">
        <v>135</v>
      </c>
      <c r="AW127" s="15" t="s">
        <v>35</v>
      </c>
      <c r="AX127" s="15" t="s">
        <v>80</v>
      </c>
      <c r="AY127" s="265" t="s">
        <v>185</v>
      </c>
    </row>
    <row r="128" s="2" customFormat="1" ht="24.15" customHeight="1">
      <c r="A128" s="40"/>
      <c r="B128" s="41"/>
      <c r="C128" s="215" t="s">
        <v>129</v>
      </c>
      <c r="D128" s="215" t="s">
        <v>187</v>
      </c>
      <c r="E128" s="216" t="s">
        <v>685</v>
      </c>
      <c r="F128" s="217" t="s">
        <v>686</v>
      </c>
      <c r="G128" s="218" t="s">
        <v>240</v>
      </c>
      <c r="H128" s="219">
        <v>55.439999999999998</v>
      </c>
      <c r="I128" s="220"/>
      <c r="J128" s="221">
        <f>ROUND(I128*H128,2)</f>
        <v>0</v>
      </c>
      <c r="K128" s="217" t="s">
        <v>191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0.0024399999999999999</v>
      </c>
      <c r="R128" s="224">
        <f>Q128*H128</f>
        <v>0.13527359999999999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1494</v>
      </c>
    </row>
    <row r="129" s="2" customFormat="1">
      <c r="A129" s="40"/>
      <c r="B129" s="41"/>
      <c r="C129" s="42"/>
      <c r="D129" s="228" t="s">
        <v>193</v>
      </c>
      <c r="E129" s="42"/>
      <c r="F129" s="229" t="s">
        <v>688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82</v>
      </c>
    </row>
    <row r="130" s="13" customFormat="1">
      <c r="A130" s="13"/>
      <c r="B130" s="233"/>
      <c r="C130" s="234"/>
      <c r="D130" s="235" t="s">
        <v>195</v>
      </c>
      <c r="E130" s="236" t="s">
        <v>19</v>
      </c>
      <c r="F130" s="237" t="s">
        <v>1482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195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1495</v>
      </c>
      <c r="G131" s="245"/>
      <c r="H131" s="248">
        <v>55.439999999999998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5" customFormat="1">
      <c r="A132" s="15"/>
      <c r="B132" s="255"/>
      <c r="C132" s="256"/>
      <c r="D132" s="235" t="s">
        <v>195</v>
      </c>
      <c r="E132" s="257" t="s">
        <v>19</v>
      </c>
      <c r="F132" s="258" t="s">
        <v>226</v>
      </c>
      <c r="G132" s="256"/>
      <c r="H132" s="259">
        <v>55.439999999999998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195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185</v>
      </c>
    </row>
    <row r="133" s="2" customFormat="1" ht="24.15" customHeight="1">
      <c r="A133" s="40"/>
      <c r="B133" s="41"/>
      <c r="C133" s="215" t="s">
        <v>135</v>
      </c>
      <c r="D133" s="215" t="s">
        <v>187</v>
      </c>
      <c r="E133" s="216" t="s">
        <v>690</v>
      </c>
      <c r="F133" s="217" t="s">
        <v>691</v>
      </c>
      <c r="G133" s="218" t="s">
        <v>240</v>
      </c>
      <c r="H133" s="219">
        <v>55.439999999999998</v>
      </c>
      <c r="I133" s="220"/>
      <c r="J133" s="221">
        <f>ROUND(I133*H133,2)</f>
        <v>0</v>
      </c>
      <c r="K133" s="217" t="s">
        <v>191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82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1496</v>
      </c>
    </row>
    <row r="134" s="2" customFormat="1">
      <c r="A134" s="40"/>
      <c r="B134" s="41"/>
      <c r="C134" s="42"/>
      <c r="D134" s="228" t="s">
        <v>193</v>
      </c>
      <c r="E134" s="42"/>
      <c r="F134" s="229" t="s">
        <v>693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193</v>
      </c>
      <c r="AU134" s="19" t="s">
        <v>82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1482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1495</v>
      </c>
      <c r="G136" s="245"/>
      <c r="H136" s="248">
        <v>55.439999999999998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5" customFormat="1">
      <c r="A137" s="15"/>
      <c r="B137" s="255"/>
      <c r="C137" s="256"/>
      <c r="D137" s="235" t="s">
        <v>195</v>
      </c>
      <c r="E137" s="257" t="s">
        <v>19</v>
      </c>
      <c r="F137" s="258" t="s">
        <v>226</v>
      </c>
      <c r="G137" s="256"/>
      <c r="H137" s="259">
        <v>55.439999999999998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195</v>
      </c>
      <c r="AU137" s="265" t="s">
        <v>82</v>
      </c>
      <c r="AV137" s="15" t="s">
        <v>135</v>
      </c>
      <c r="AW137" s="15" t="s">
        <v>35</v>
      </c>
      <c r="AX137" s="15" t="s">
        <v>80</v>
      </c>
      <c r="AY137" s="265" t="s">
        <v>185</v>
      </c>
    </row>
    <row r="138" s="2" customFormat="1" ht="24.15" customHeight="1">
      <c r="A138" s="40"/>
      <c r="B138" s="41"/>
      <c r="C138" s="215" t="s">
        <v>250</v>
      </c>
      <c r="D138" s="215" t="s">
        <v>187</v>
      </c>
      <c r="E138" s="216" t="s">
        <v>1497</v>
      </c>
      <c r="F138" s="217" t="s">
        <v>1498</v>
      </c>
      <c r="G138" s="218" t="s">
        <v>240</v>
      </c>
      <c r="H138" s="219">
        <v>50.399999999999999</v>
      </c>
      <c r="I138" s="220"/>
      <c r="J138" s="221">
        <f>ROUND(I138*H138,2)</f>
        <v>0</v>
      </c>
      <c r="K138" s="217" t="s">
        <v>191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0.0022000000000000001</v>
      </c>
      <c r="R138" s="224">
        <f>Q138*H138</f>
        <v>0.11088000000000001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82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1499</v>
      </c>
    </row>
    <row r="139" s="2" customFormat="1">
      <c r="A139" s="40"/>
      <c r="B139" s="41"/>
      <c r="C139" s="42"/>
      <c r="D139" s="228" t="s">
        <v>193</v>
      </c>
      <c r="E139" s="42"/>
      <c r="F139" s="229" t="s">
        <v>1500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193</v>
      </c>
      <c r="AU139" s="19" t="s">
        <v>82</v>
      </c>
    </row>
    <row r="140" s="13" customFormat="1">
      <c r="A140" s="13"/>
      <c r="B140" s="233"/>
      <c r="C140" s="234"/>
      <c r="D140" s="235" t="s">
        <v>195</v>
      </c>
      <c r="E140" s="236" t="s">
        <v>19</v>
      </c>
      <c r="F140" s="237" t="s">
        <v>1482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195</v>
      </c>
      <c r="AU140" s="243" t="s">
        <v>82</v>
      </c>
      <c r="AV140" s="13" t="s">
        <v>80</v>
      </c>
      <c r="AW140" s="13" t="s">
        <v>35</v>
      </c>
      <c r="AX140" s="13" t="s">
        <v>73</v>
      </c>
      <c r="AY140" s="243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1501</v>
      </c>
      <c r="G141" s="245"/>
      <c r="H141" s="248">
        <v>50.399999999999999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5" customFormat="1">
      <c r="A142" s="15"/>
      <c r="B142" s="255"/>
      <c r="C142" s="256"/>
      <c r="D142" s="235" t="s">
        <v>195</v>
      </c>
      <c r="E142" s="257" t="s">
        <v>19</v>
      </c>
      <c r="F142" s="258" t="s">
        <v>226</v>
      </c>
      <c r="G142" s="256"/>
      <c r="H142" s="259">
        <v>50.399999999999999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195</v>
      </c>
      <c r="AU142" s="265" t="s">
        <v>82</v>
      </c>
      <c r="AV142" s="15" t="s">
        <v>135</v>
      </c>
      <c r="AW142" s="15" t="s">
        <v>35</v>
      </c>
      <c r="AX142" s="15" t="s">
        <v>80</v>
      </c>
      <c r="AY142" s="265" t="s">
        <v>185</v>
      </c>
    </row>
    <row r="143" s="2" customFormat="1" ht="24.15" customHeight="1">
      <c r="A143" s="40"/>
      <c r="B143" s="41"/>
      <c r="C143" s="215" t="s">
        <v>255</v>
      </c>
      <c r="D143" s="215" t="s">
        <v>187</v>
      </c>
      <c r="E143" s="216" t="s">
        <v>1502</v>
      </c>
      <c r="F143" s="217" t="s">
        <v>1503</v>
      </c>
      <c r="G143" s="218" t="s">
        <v>240</v>
      </c>
      <c r="H143" s="219">
        <v>50.399999999999999</v>
      </c>
      <c r="I143" s="220"/>
      <c r="J143" s="221">
        <f>ROUND(I143*H143,2)</f>
        <v>0</v>
      </c>
      <c r="K143" s="217" t="s">
        <v>191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82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1504</v>
      </c>
    </row>
    <row r="144" s="2" customFormat="1">
      <c r="A144" s="40"/>
      <c r="B144" s="41"/>
      <c r="C144" s="42"/>
      <c r="D144" s="228" t="s">
        <v>193</v>
      </c>
      <c r="E144" s="42"/>
      <c r="F144" s="229" t="s">
        <v>1505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193</v>
      </c>
      <c r="AU144" s="19" t="s">
        <v>82</v>
      </c>
    </row>
    <row r="145" s="13" customFormat="1">
      <c r="A145" s="13"/>
      <c r="B145" s="233"/>
      <c r="C145" s="234"/>
      <c r="D145" s="235" t="s">
        <v>195</v>
      </c>
      <c r="E145" s="236" t="s">
        <v>19</v>
      </c>
      <c r="F145" s="237" t="s">
        <v>1482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195</v>
      </c>
      <c r="AU145" s="243" t="s">
        <v>82</v>
      </c>
      <c r="AV145" s="13" t="s">
        <v>80</v>
      </c>
      <c r="AW145" s="13" t="s">
        <v>35</v>
      </c>
      <c r="AX145" s="13" t="s">
        <v>73</v>
      </c>
      <c r="AY145" s="243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1501</v>
      </c>
      <c r="G146" s="245"/>
      <c r="H146" s="248">
        <v>50.399999999999999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5" customFormat="1">
      <c r="A147" s="15"/>
      <c r="B147" s="255"/>
      <c r="C147" s="256"/>
      <c r="D147" s="235" t="s">
        <v>195</v>
      </c>
      <c r="E147" s="257" t="s">
        <v>19</v>
      </c>
      <c r="F147" s="258" t="s">
        <v>226</v>
      </c>
      <c r="G147" s="256"/>
      <c r="H147" s="259">
        <v>50.399999999999999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195</v>
      </c>
      <c r="AU147" s="265" t="s">
        <v>82</v>
      </c>
      <c r="AV147" s="15" t="s">
        <v>135</v>
      </c>
      <c r="AW147" s="15" t="s">
        <v>35</v>
      </c>
      <c r="AX147" s="15" t="s">
        <v>80</v>
      </c>
      <c r="AY147" s="265" t="s">
        <v>185</v>
      </c>
    </row>
    <row r="148" s="2" customFormat="1" ht="24.15" customHeight="1">
      <c r="A148" s="40"/>
      <c r="B148" s="41"/>
      <c r="C148" s="215" t="s">
        <v>260</v>
      </c>
      <c r="D148" s="215" t="s">
        <v>187</v>
      </c>
      <c r="E148" s="216" t="s">
        <v>712</v>
      </c>
      <c r="F148" s="217" t="s">
        <v>713</v>
      </c>
      <c r="G148" s="218" t="s">
        <v>342</v>
      </c>
      <c r="H148" s="219">
        <v>3.5529999999999999</v>
      </c>
      <c r="I148" s="220"/>
      <c r="J148" s="221">
        <f>ROUND(I148*H148,2)</f>
        <v>0</v>
      </c>
      <c r="K148" s="217" t="s">
        <v>191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1.05237</v>
      </c>
      <c r="R148" s="224">
        <f>Q148*H148</f>
        <v>3.7390706100000002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82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1506</v>
      </c>
    </row>
    <row r="149" s="2" customFormat="1">
      <c r="A149" s="40"/>
      <c r="B149" s="41"/>
      <c r="C149" s="42"/>
      <c r="D149" s="228" t="s">
        <v>193</v>
      </c>
      <c r="E149" s="42"/>
      <c r="F149" s="229" t="s">
        <v>715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193</v>
      </c>
      <c r="AU149" s="19" t="s">
        <v>82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1507</v>
      </c>
      <c r="G150" s="245"/>
      <c r="H150" s="248">
        <v>3.5529999999999999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5" customFormat="1">
      <c r="A151" s="15"/>
      <c r="B151" s="255"/>
      <c r="C151" s="256"/>
      <c r="D151" s="235" t="s">
        <v>195</v>
      </c>
      <c r="E151" s="257" t="s">
        <v>19</v>
      </c>
      <c r="F151" s="258" t="s">
        <v>226</v>
      </c>
      <c r="G151" s="256"/>
      <c r="H151" s="259">
        <v>3.5529999999999999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195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185</v>
      </c>
    </row>
    <row r="152" s="2" customFormat="1" ht="16.5" customHeight="1">
      <c r="A152" s="40"/>
      <c r="B152" s="41"/>
      <c r="C152" s="215" t="s">
        <v>265</v>
      </c>
      <c r="D152" s="215" t="s">
        <v>187</v>
      </c>
      <c r="E152" s="216" t="s">
        <v>717</v>
      </c>
      <c r="F152" s="217" t="s">
        <v>718</v>
      </c>
      <c r="G152" s="218" t="s">
        <v>190</v>
      </c>
      <c r="H152" s="219">
        <v>15.074999999999999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2.4533</v>
      </c>
      <c r="R152" s="224">
        <f>Q152*H152</f>
        <v>36.983497499999999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1508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720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1509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1510</v>
      </c>
      <c r="G155" s="245"/>
      <c r="H155" s="248">
        <v>13.195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1511</v>
      </c>
      <c r="G156" s="245"/>
      <c r="H156" s="248">
        <v>2.8879999999999999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1064</v>
      </c>
      <c r="G157" s="245"/>
      <c r="H157" s="248">
        <v>-0.55800000000000005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1512</v>
      </c>
      <c r="G158" s="245"/>
      <c r="H158" s="248">
        <v>-0.45000000000000001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15.074999999999999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2" customFormat="1" ht="16.5" customHeight="1">
      <c r="A160" s="40"/>
      <c r="B160" s="41"/>
      <c r="C160" s="215" t="s">
        <v>236</v>
      </c>
      <c r="D160" s="215" t="s">
        <v>187</v>
      </c>
      <c r="E160" s="216" t="s">
        <v>739</v>
      </c>
      <c r="F160" s="217" t="s">
        <v>740</v>
      </c>
      <c r="G160" s="218" t="s">
        <v>240</v>
      </c>
      <c r="H160" s="219">
        <v>166.68299999999999</v>
      </c>
      <c r="I160" s="220"/>
      <c r="J160" s="221">
        <f>ROUND(I160*H160,2)</f>
        <v>0</v>
      </c>
      <c r="K160" s="217" t="s">
        <v>191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0.0027499999999999998</v>
      </c>
      <c r="R160" s="224">
        <f>Q160*H160</f>
        <v>0.45837824999999993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82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1513</v>
      </c>
    </row>
    <row r="161" s="2" customFormat="1">
      <c r="A161" s="40"/>
      <c r="B161" s="41"/>
      <c r="C161" s="42"/>
      <c r="D161" s="228" t="s">
        <v>193</v>
      </c>
      <c r="E161" s="42"/>
      <c r="F161" s="229" t="s">
        <v>742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82</v>
      </c>
    </row>
    <row r="162" s="13" customFormat="1">
      <c r="A162" s="13"/>
      <c r="B162" s="233"/>
      <c r="C162" s="234"/>
      <c r="D162" s="235" t="s">
        <v>195</v>
      </c>
      <c r="E162" s="236" t="s">
        <v>19</v>
      </c>
      <c r="F162" s="237" t="s">
        <v>1509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195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1514</v>
      </c>
      <c r="G163" s="245"/>
      <c r="H163" s="248">
        <v>82.424999999999997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1515</v>
      </c>
      <c r="G164" s="245"/>
      <c r="H164" s="248">
        <v>55.299999999999997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744</v>
      </c>
      <c r="G165" s="245"/>
      <c r="H165" s="248">
        <v>1.1479999999999999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1516</v>
      </c>
      <c r="G166" s="245"/>
      <c r="H166" s="248">
        <v>1.05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1517</v>
      </c>
      <c r="G167" s="245"/>
      <c r="H167" s="248">
        <v>-5.79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1518</v>
      </c>
      <c r="G168" s="245"/>
      <c r="H168" s="248">
        <v>32.549999999999997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5" customFormat="1">
      <c r="A169" s="15"/>
      <c r="B169" s="255"/>
      <c r="C169" s="256"/>
      <c r="D169" s="235" t="s">
        <v>195</v>
      </c>
      <c r="E169" s="257" t="s">
        <v>19</v>
      </c>
      <c r="F169" s="258" t="s">
        <v>226</v>
      </c>
      <c r="G169" s="256"/>
      <c r="H169" s="259">
        <v>166.68299999999999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195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185</v>
      </c>
    </row>
    <row r="170" s="2" customFormat="1" ht="16.5" customHeight="1">
      <c r="A170" s="40"/>
      <c r="B170" s="41"/>
      <c r="C170" s="215" t="s">
        <v>283</v>
      </c>
      <c r="D170" s="215" t="s">
        <v>187</v>
      </c>
      <c r="E170" s="216" t="s">
        <v>754</v>
      </c>
      <c r="F170" s="217" t="s">
        <v>755</v>
      </c>
      <c r="G170" s="218" t="s">
        <v>240</v>
      </c>
      <c r="H170" s="219">
        <v>166.68299999999999</v>
      </c>
      <c r="I170" s="220"/>
      <c r="J170" s="221">
        <f>ROUND(I170*H170,2)</f>
        <v>0</v>
      </c>
      <c r="K170" s="217" t="s">
        <v>191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1519</v>
      </c>
    </row>
    <row r="171" s="2" customFormat="1">
      <c r="A171" s="40"/>
      <c r="B171" s="41"/>
      <c r="C171" s="42"/>
      <c r="D171" s="228" t="s">
        <v>193</v>
      </c>
      <c r="E171" s="42"/>
      <c r="F171" s="229" t="s">
        <v>757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193</v>
      </c>
      <c r="AU171" s="19" t="s">
        <v>82</v>
      </c>
    </row>
    <row r="172" s="13" customFormat="1">
      <c r="A172" s="13"/>
      <c r="B172" s="233"/>
      <c r="C172" s="234"/>
      <c r="D172" s="235" t="s">
        <v>195</v>
      </c>
      <c r="E172" s="236" t="s">
        <v>19</v>
      </c>
      <c r="F172" s="237" t="s">
        <v>1509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195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1514</v>
      </c>
      <c r="G173" s="245"/>
      <c r="H173" s="248">
        <v>82.424999999999997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1515</v>
      </c>
      <c r="G174" s="245"/>
      <c r="H174" s="248">
        <v>55.299999999999997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744</v>
      </c>
      <c r="G175" s="245"/>
      <c r="H175" s="248">
        <v>1.1479999999999999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1516</v>
      </c>
      <c r="G176" s="245"/>
      <c r="H176" s="248">
        <v>1.05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1517</v>
      </c>
      <c r="G177" s="245"/>
      <c r="H177" s="248">
        <v>-5.79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1518</v>
      </c>
      <c r="G178" s="245"/>
      <c r="H178" s="248">
        <v>32.549999999999997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5" customFormat="1">
      <c r="A179" s="15"/>
      <c r="B179" s="255"/>
      <c r="C179" s="256"/>
      <c r="D179" s="235" t="s">
        <v>195</v>
      </c>
      <c r="E179" s="257" t="s">
        <v>19</v>
      </c>
      <c r="F179" s="258" t="s">
        <v>226</v>
      </c>
      <c r="G179" s="256"/>
      <c r="H179" s="259">
        <v>166.68299999999999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195</v>
      </c>
      <c r="AU179" s="265" t="s">
        <v>82</v>
      </c>
      <c r="AV179" s="15" t="s">
        <v>135</v>
      </c>
      <c r="AW179" s="15" t="s">
        <v>35</v>
      </c>
      <c r="AX179" s="15" t="s">
        <v>80</v>
      </c>
      <c r="AY179" s="265" t="s">
        <v>185</v>
      </c>
    </row>
    <row r="180" s="2" customFormat="1" ht="24.15" customHeight="1">
      <c r="A180" s="40"/>
      <c r="B180" s="41"/>
      <c r="C180" s="215" t="s">
        <v>293</v>
      </c>
      <c r="D180" s="215" t="s">
        <v>187</v>
      </c>
      <c r="E180" s="216" t="s">
        <v>758</v>
      </c>
      <c r="F180" s="217" t="s">
        <v>759</v>
      </c>
      <c r="G180" s="218" t="s">
        <v>342</v>
      </c>
      <c r="H180" s="219">
        <v>1.8089999999999999</v>
      </c>
      <c r="I180" s="220"/>
      <c r="J180" s="221">
        <f>ROUND(I180*H180,2)</f>
        <v>0</v>
      </c>
      <c r="K180" s="217" t="s">
        <v>191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1.0463199999999999</v>
      </c>
      <c r="R180" s="224">
        <f>Q180*H180</f>
        <v>1.8927928799999998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1520</v>
      </c>
    </row>
    <row r="181" s="2" customFormat="1">
      <c r="A181" s="40"/>
      <c r="B181" s="41"/>
      <c r="C181" s="42"/>
      <c r="D181" s="228" t="s">
        <v>193</v>
      </c>
      <c r="E181" s="42"/>
      <c r="F181" s="229" t="s">
        <v>761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193</v>
      </c>
      <c r="AU181" s="19" t="s">
        <v>82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1521</v>
      </c>
      <c r="G182" s="245"/>
      <c r="H182" s="248">
        <v>1.8089999999999999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1.8089999999999999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12" customFormat="1" ht="22.8" customHeight="1">
      <c r="A184" s="12"/>
      <c r="B184" s="199"/>
      <c r="C184" s="200"/>
      <c r="D184" s="201" t="s">
        <v>72</v>
      </c>
      <c r="E184" s="213" t="s">
        <v>135</v>
      </c>
      <c r="F184" s="213" t="s">
        <v>785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SUM(P185:P369)</f>
        <v>0</v>
      </c>
      <c r="Q184" s="207"/>
      <c r="R184" s="208">
        <f>SUM(R185:R369)</f>
        <v>342.88160658999999</v>
      </c>
      <c r="S184" s="207"/>
      <c r="T184" s="209">
        <f>SUM(T185:T369)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72</v>
      </c>
      <c r="AU184" s="211" t="s">
        <v>80</v>
      </c>
      <c r="AY184" s="210" t="s">
        <v>185</v>
      </c>
      <c r="BK184" s="212">
        <f>SUM(BK185:BK369)</f>
        <v>0</v>
      </c>
    </row>
    <row r="185" s="2" customFormat="1" ht="24.15" customHeight="1">
      <c r="A185" s="40"/>
      <c r="B185" s="41"/>
      <c r="C185" s="215" t="s">
        <v>302</v>
      </c>
      <c r="D185" s="215" t="s">
        <v>187</v>
      </c>
      <c r="E185" s="216" t="s">
        <v>786</v>
      </c>
      <c r="F185" s="217" t="s">
        <v>787</v>
      </c>
      <c r="G185" s="218" t="s">
        <v>190</v>
      </c>
      <c r="H185" s="219">
        <v>102.243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2.45343</v>
      </c>
      <c r="R185" s="224">
        <f>Q185*H185</f>
        <v>250.84604349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1522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789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1482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1523</v>
      </c>
      <c r="G188" s="245"/>
      <c r="H188" s="248">
        <v>71.569999999999993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797</v>
      </c>
      <c r="G189" s="245"/>
      <c r="H189" s="248">
        <v>33.32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1524</v>
      </c>
      <c r="G190" s="245"/>
      <c r="H190" s="248">
        <v>-4.625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1525</v>
      </c>
      <c r="G191" s="245"/>
      <c r="H191" s="248">
        <v>-0.20000000000000001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6" customFormat="1">
      <c r="A192" s="16"/>
      <c r="B192" s="282"/>
      <c r="C192" s="283"/>
      <c r="D192" s="235" t="s">
        <v>195</v>
      </c>
      <c r="E192" s="284" t="s">
        <v>19</v>
      </c>
      <c r="F192" s="285" t="s">
        <v>727</v>
      </c>
      <c r="G192" s="283"/>
      <c r="H192" s="286">
        <v>100.06499999999998</v>
      </c>
      <c r="I192" s="287"/>
      <c r="J192" s="283"/>
      <c r="K192" s="283"/>
      <c r="L192" s="288"/>
      <c r="M192" s="289"/>
      <c r="N192" s="290"/>
      <c r="O192" s="290"/>
      <c r="P192" s="290"/>
      <c r="Q192" s="290"/>
      <c r="R192" s="290"/>
      <c r="S192" s="290"/>
      <c r="T192" s="29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2" t="s">
        <v>195</v>
      </c>
      <c r="AU192" s="292" t="s">
        <v>82</v>
      </c>
      <c r="AV192" s="16" t="s">
        <v>129</v>
      </c>
      <c r="AW192" s="16" t="s">
        <v>35</v>
      </c>
      <c r="AX192" s="16" t="s">
        <v>73</v>
      </c>
      <c r="AY192" s="292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1526</v>
      </c>
      <c r="G193" s="245"/>
      <c r="H193" s="248">
        <v>0.76600000000000001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1526</v>
      </c>
      <c r="G194" s="245"/>
      <c r="H194" s="248">
        <v>0.76600000000000001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1527</v>
      </c>
      <c r="G195" s="245"/>
      <c r="H195" s="248">
        <v>0.32300000000000001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1527</v>
      </c>
      <c r="G196" s="245"/>
      <c r="H196" s="248">
        <v>0.32300000000000001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2.1779999999999999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5" customFormat="1">
      <c r="A198" s="15"/>
      <c r="B198" s="255"/>
      <c r="C198" s="256"/>
      <c r="D198" s="235" t="s">
        <v>195</v>
      </c>
      <c r="E198" s="257" t="s">
        <v>19</v>
      </c>
      <c r="F198" s="258" t="s">
        <v>226</v>
      </c>
      <c r="G198" s="256"/>
      <c r="H198" s="259">
        <v>102.24299999999998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195</v>
      </c>
      <c r="AU198" s="265" t="s">
        <v>82</v>
      </c>
      <c r="AV198" s="15" t="s">
        <v>135</v>
      </c>
      <c r="AW198" s="15" t="s">
        <v>35</v>
      </c>
      <c r="AX198" s="15" t="s">
        <v>80</v>
      </c>
      <c r="AY198" s="265" t="s">
        <v>185</v>
      </c>
    </row>
    <row r="199" s="2" customFormat="1" ht="21.75" customHeight="1">
      <c r="A199" s="40"/>
      <c r="B199" s="41"/>
      <c r="C199" s="215" t="s">
        <v>309</v>
      </c>
      <c r="D199" s="215" t="s">
        <v>187</v>
      </c>
      <c r="E199" s="216" t="s">
        <v>799</v>
      </c>
      <c r="F199" s="217" t="s">
        <v>800</v>
      </c>
      <c r="G199" s="218" t="s">
        <v>240</v>
      </c>
      <c r="H199" s="219">
        <v>418.44799999999998</v>
      </c>
      <c r="I199" s="220"/>
      <c r="J199" s="221">
        <f>ROUND(I199*H199,2)</f>
        <v>0</v>
      </c>
      <c r="K199" s="217" t="s">
        <v>191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0.0053299999999999997</v>
      </c>
      <c r="R199" s="224">
        <f>Q199*H199</f>
        <v>2.2303278399999997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82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1528</v>
      </c>
    </row>
    <row r="200" s="2" customFormat="1">
      <c r="A200" s="40"/>
      <c r="B200" s="41"/>
      <c r="C200" s="42"/>
      <c r="D200" s="228" t="s">
        <v>193</v>
      </c>
      <c r="E200" s="42"/>
      <c r="F200" s="229" t="s">
        <v>802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193</v>
      </c>
      <c r="AU200" s="19" t="s">
        <v>82</v>
      </c>
    </row>
    <row r="201" s="13" customFormat="1">
      <c r="A201" s="13"/>
      <c r="B201" s="233"/>
      <c r="C201" s="234"/>
      <c r="D201" s="235" t="s">
        <v>195</v>
      </c>
      <c r="E201" s="236" t="s">
        <v>19</v>
      </c>
      <c r="F201" s="237" t="s">
        <v>1482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195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1529</v>
      </c>
      <c r="G202" s="245"/>
      <c r="H202" s="248">
        <v>258.56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806</v>
      </c>
      <c r="G203" s="245"/>
      <c r="H203" s="248">
        <v>-23.760000000000002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1089</v>
      </c>
      <c r="G204" s="245"/>
      <c r="H204" s="248">
        <v>0.79500000000000004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808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1090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1530</v>
      </c>
      <c r="G207" s="245"/>
      <c r="H207" s="248">
        <v>27.178000000000001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1088</v>
      </c>
      <c r="G208" s="245"/>
      <c r="H208" s="248">
        <v>3.9500000000000002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1531</v>
      </c>
      <c r="G209" s="245"/>
      <c r="H209" s="248">
        <v>2.3250000000000002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1532</v>
      </c>
      <c r="G210" s="245"/>
      <c r="H210" s="248">
        <v>44.850000000000001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1533</v>
      </c>
      <c r="G211" s="245"/>
      <c r="H211" s="248">
        <v>43.700000000000003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1532</v>
      </c>
      <c r="G212" s="245"/>
      <c r="H212" s="248">
        <v>44.850000000000001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1534</v>
      </c>
      <c r="G213" s="245"/>
      <c r="H213" s="248">
        <v>16.779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5" customFormat="1">
      <c r="A214" s="15"/>
      <c r="B214" s="255"/>
      <c r="C214" s="256"/>
      <c r="D214" s="235" t="s">
        <v>195</v>
      </c>
      <c r="E214" s="257" t="s">
        <v>19</v>
      </c>
      <c r="F214" s="258" t="s">
        <v>226</v>
      </c>
      <c r="G214" s="256"/>
      <c r="H214" s="259">
        <v>418.44800000000004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195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185</v>
      </c>
    </row>
    <row r="215" s="2" customFormat="1" ht="24.15" customHeight="1">
      <c r="A215" s="40"/>
      <c r="B215" s="41"/>
      <c r="C215" s="215" t="s">
        <v>318</v>
      </c>
      <c r="D215" s="215" t="s">
        <v>187</v>
      </c>
      <c r="E215" s="216" t="s">
        <v>816</v>
      </c>
      <c r="F215" s="217" t="s">
        <v>817</v>
      </c>
      <c r="G215" s="218" t="s">
        <v>240</v>
      </c>
      <c r="H215" s="219">
        <v>418.44799999999998</v>
      </c>
      <c r="I215" s="220"/>
      <c r="J215" s="221">
        <f>ROUND(I215*H215,2)</f>
        <v>0</v>
      </c>
      <c r="K215" s="217" t="s">
        <v>191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82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1535</v>
      </c>
    </row>
    <row r="216" s="2" customFormat="1">
      <c r="A216" s="40"/>
      <c r="B216" s="41"/>
      <c r="C216" s="42"/>
      <c r="D216" s="228" t="s">
        <v>193</v>
      </c>
      <c r="E216" s="42"/>
      <c r="F216" s="229" t="s">
        <v>819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193</v>
      </c>
      <c r="AU216" s="19" t="s">
        <v>82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1482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1529</v>
      </c>
      <c r="G218" s="245"/>
      <c r="H218" s="248">
        <v>258.56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806</v>
      </c>
      <c r="G219" s="245"/>
      <c r="H219" s="248">
        <v>-23.760000000000002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1089</v>
      </c>
      <c r="G220" s="245"/>
      <c r="H220" s="248">
        <v>0.79500000000000004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808</v>
      </c>
      <c r="G221" s="245"/>
      <c r="H221" s="248">
        <v>0.89500000000000002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1090</v>
      </c>
      <c r="G222" s="245"/>
      <c r="H222" s="248">
        <v>-1.6739999999999999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1530</v>
      </c>
      <c r="G223" s="245"/>
      <c r="H223" s="248">
        <v>27.178000000000001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1088</v>
      </c>
      <c r="G224" s="245"/>
      <c r="H224" s="248">
        <v>3.9500000000000002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1531</v>
      </c>
      <c r="G225" s="245"/>
      <c r="H225" s="248">
        <v>2.3250000000000002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1532</v>
      </c>
      <c r="G226" s="245"/>
      <c r="H226" s="248">
        <v>44.850000000000001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1533</v>
      </c>
      <c r="G227" s="245"/>
      <c r="H227" s="248">
        <v>43.700000000000003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1532</v>
      </c>
      <c r="G228" s="245"/>
      <c r="H228" s="248">
        <v>44.850000000000001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1534</v>
      </c>
      <c r="G229" s="245"/>
      <c r="H229" s="248">
        <v>16.779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5" customFormat="1">
      <c r="A230" s="15"/>
      <c r="B230" s="255"/>
      <c r="C230" s="256"/>
      <c r="D230" s="235" t="s">
        <v>195</v>
      </c>
      <c r="E230" s="257" t="s">
        <v>19</v>
      </c>
      <c r="F230" s="258" t="s">
        <v>226</v>
      </c>
      <c r="G230" s="256"/>
      <c r="H230" s="259">
        <v>418.44800000000004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195</v>
      </c>
      <c r="AU230" s="265" t="s">
        <v>82</v>
      </c>
      <c r="AV230" s="15" t="s">
        <v>135</v>
      </c>
      <c r="AW230" s="15" t="s">
        <v>35</v>
      </c>
      <c r="AX230" s="15" t="s">
        <v>80</v>
      </c>
      <c r="AY230" s="265" t="s">
        <v>185</v>
      </c>
    </row>
    <row r="231" s="2" customFormat="1" ht="24.15" customHeight="1">
      <c r="A231" s="40"/>
      <c r="B231" s="41"/>
      <c r="C231" s="215" t="s">
        <v>8</v>
      </c>
      <c r="D231" s="215" t="s">
        <v>187</v>
      </c>
      <c r="E231" s="216" t="s">
        <v>820</v>
      </c>
      <c r="F231" s="217" t="s">
        <v>821</v>
      </c>
      <c r="G231" s="218" t="s">
        <v>240</v>
      </c>
      <c r="H231" s="219">
        <v>395.45800000000003</v>
      </c>
      <c r="I231" s="220"/>
      <c r="J231" s="221">
        <f>ROUND(I231*H231,2)</f>
        <v>0</v>
      </c>
      <c r="K231" s="217" t="s">
        <v>191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0.00088000000000000003</v>
      </c>
      <c r="R231" s="224">
        <f>Q231*H231</f>
        <v>0.34800304000000004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82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1536</v>
      </c>
    </row>
    <row r="232" s="2" customFormat="1">
      <c r="A232" s="40"/>
      <c r="B232" s="41"/>
      <c r="C232" s="42"/>
      <c r="D232" s="228" t="s">
        <v>193</v>
      </c>
      <c r="E232" s="42"/>
      <c r="F232" s="229" t="s">
        <v>823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193</v>
      </c>
      <c r="AU232" s="19" t="s">
        <v>82</v>
      </c>
    </row>
    <row r="233" s="13" customFormat="1">
      <c r="A233" s="13"/>
      <c r="B233" s="233"/>
      <c r="C233" s="234"/>
      <c r="D233" s="235" t="s">
        <v>195</v>
      </c>
      <c r="E233" s="236" t="s">
        <v>19</v>
      </c>
      <c r="F233" s="237" t="s">
        <v>1482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195</v>
      </c>
      <c r="AU233" s="243" t="s">
        <v>82</v>
      </c>
      <c r="AV233" s="13" t="s">
        <v>80</v>
      </c>
      <c r="AW233" s="13" t="s">
        <v>35</v>
      </c>
      <c r="AX233" s="13" t="s">
        <v>73</v>
      </c>
      <c r="AY233" s="243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1529</v>
      </c>
      <c r="G234" s="245"/>
      <c r="H234" s="248">
        <v>258.56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1537</v>
      </c>
      <c r="G235" s="245"/>
      <c r="H235" s="248">
        <v>-18.5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1538</v>
      </c>
      <c r="G236" s="245"/>
      <c r="H236" s="248">
        <v>13.023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1532</v>
      </c>
      <c r="G237" s="245"/>
      <c r="H237" s="248">
        <v>44.850000000000001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1533</v>
      </c>
      <c r="G238" s="245"/>
      <c r="H238" s="248">
        <v>43.700000000000003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1532</v>
      </c>
      <c r="G239" s="245"/>
      <c r="H239" s="248">
        <v>44.850000000000001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1539</v>
      </c>
      <c r="G240" s="245"/>
      <c r="H240" s="248">
        <v>8.9749999999999996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395.45800000000003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24.15" customHeight="1">
      <c r="A242" s="40"/>
      <c r="B242" s="41"/>
      <c r="C242" s="215" t="s">
        <v>339</v>
      </c>
      <c r="D242" s="215" t="s">
        <v>187</v>
      </c>
      <c r="E242" s="216" t="s">
        <v>827</v>
      </c>
      <c r="F242" s="217" t="s">
        <v>828</v>
      </c>
      <c r="G242" s="218" t="s">
        <v>240</v>
      </c>
      <c r="H242" s="219">
        <v>395.45800000000003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1540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830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1482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1529</v>
      </c>
      <c r="G245" s="245"/>
      <c r="H245" s="248">
        <v>258.56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1537</v>
      </c>
      <c r="G246" s="245"/>
      <c r="H246" s="248">
        <v>-18.5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1538</v>
      </c>
      <c r="G247" s="245"/>
      <c r="H247" s="248">
        <v>13.023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1532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1533</v>
      </c>
      <c r="G249" s="245"/>
      <c r="H249" s="248">
        <v>43.700000000000003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1532</v>
      </c>
      <c r="G250" s="245"/>
      <c r="H250" s="248">
        <v>44.850000000000001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1539</v>
      </c>
      <c r="G251" s="245"/>
      <c r="H251" s="248">
        <v>8.9749999999999996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5" customFormat="1">
      <c r="A252" s="15"/>
      <c r="B252" s="255"/>
      <c r="C252" s="256"/>
      <c r="D252" s="235" t="s">
        <v>195</v>
      </c>
      <c r="E252" s="257" t="s">
        <v>19</v>
      </c>
      <c r="F252" s="258" t="s">
        <v>226</v>
      </c>
      <c r="G252" s="256"/>
      <c r="H252" s="259">
        <v>395.45800000000003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195</v>
      </c>
      <c r="AU252" s="265" t="s">
        <v>82</v>
      </c>
      <c r="AV252" s="15" t="s">
        <v>135</v>
      </c>
      <c r="AW252" s="15" t="s">
        <v>35</v>
      </c>
      <c r="AX252" s="15" t="s">
        <v>80</v>
      </c>
      <c r="AY252" s="265" t="s">
        <v>185</v>
      </c>
    </row>
    <row r="253" s="2" customFormat="1" ht="44.25" customHeight="1">
      <c r="A253" s="40"/>
      <c r="B253" s="41"/>
      <c r="C253" s="215" t="s">
        <v>345</v>
      </c>
      <c r="D253" s="215" t="s">
        <v>187</v>
      </c>
      <c r="E253" s="216" t="s">
        <v>840</v>
      </c>
      <c r="F253" s="217" t="s">
        <v>841</v>
      </c>
      <c r="G253" s="218" t="s">
        <v>342</v>
      </c>
      <c r="H253" s="219">
        <v>13.292</v>
      </c>
      <c r="I253" s="220"/>
      <c r="J253" s="221">
        <f>ROUND(I253*H253,2)</f>
        <v>0</v>
      </c>
      <c r="K253" s="217" t="s">
        <v>191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1.05555</v>
      </c>
      <c r="R253" s="224">
        <f>Q253*H253</f>
        <v>14.0303706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82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1541</v>
      </c>
    </row>
    <row r="254" s="2" customFormat="1">
      <c r="A254" s="40"/>
      <c r="B254" s="41"/>
      <c r="C254" s="42"/>
      <c r="D254" s="228" t="s">
        <v>193</v>
      </c>
      <c r="E254" s="42"/>
      <c r="F254" s="229" t="s">
        <v>843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193</v>
      </c>
      <c r="AU254" s="19" t="s">
        <v>82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1542</v>
      </c>
      <c r="G255" s="245"/>
      <c r="H255" s="248">
        <v>13.292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13.292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2" customFormat="1" ht="33" customHeight="1">
      <c r="A257" s="40"/>
      <c r="B257" s="41"/>
      <c r="C257" s="215" t="s">
        <v>352</v>
      </c>
      <c r="D257" s="215" t="s">
        <v>187</v>
      </c>
      <c r="E257" s="216" t="s">
        <v>1097</v>
      </c>
      <c r="F257" s="217" t="s">
        <v>1098</v>
      </c>
      <c r="G257" s="218" t="s">
        <v>190</v>
      </c>
      <c r="H257" s="219">
        <v>25.026</v>
      </c>
      <c r="I257" s="220"/>
      <c r="J257" s="221">
        <f>ROUND(I257*H257,2)</f>
        <v>0</v>
      </c>
      <c r="K257" s="217" t="s">
        <v>191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2.45336</v>
      </c>
      <c r="R257" s="224">
        <f>Q257*H257</f>
        <v>61.397787360000002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82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1543</v>
      </c>
    </row>
    <row r="258" s="2" customFormat="1">
      <c r="A258" s="40"/>
      <c r="B258" s="41"/>
      <c r="C258" s="42"/>
      <c r="D258" s="228" t="s">
        <v>193</v>
      </c>
      <c r="E258" s="42"/>
      <c r="F258" s="229" t="s">
        <v>1100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193</v>
      </c>
      <c r="AU258" s="19" t="s">
        <v>82</v>
      </c>
    </row>
    <row r="259" s="13" customFormat="1">
      <c r="A259" s="13"/>
      <c r="B259" s="233"/>
      <c r="C259" s="234"/>
      <c r="D259" s="235" t="s">
        <v>195</v>
      </c>
      <c r="E259" s="236" t="s">
        <v>19</v>
      </c>
      <c r="F259" s="237" t="s">
        <v>1482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195</v>
      </c>
      <c r="AU259" s="243" t="s">
        <v>82</v>
      </c>
      <c r="AV259" s="13" t="s">
        <v>80</v>
      </c>
      <c r="AW259" s="13" t="s">
        <v>35</v>
      </c>
      <c r="AX259" s="13" t="s">
        <v>73</v>
      </c>
      <c r="AY259" s="243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1544</v>
      </c>
      <c r="G260" s="245"/>
      <c r="H260" s="248">
        <v>3.2069999999999999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1544</v>
      </c>
      <c r="G261" s="245"/>
      <c r="H261" s="248">
        <v>3.2069999999999999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1545</v>
      </c>
      <c r="G262" s="245"/>
      <c r="H262" s="248">
        <v>1.946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1546</v>
      </c>
      <c r="G263" s="245"/>
      <c r="H263" s="248">
        <v>2.375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1546</v>
      </c>
      <c r="G264" s="245"/>
      <c r="H264" s="248">
        <v>2.375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1547</v>
      </c>
      <c r="G265" s="245"/>
      <c r="H265" s="248">
        <v>2.4319999999999999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1548</v>
      </c>
      <c r="G266" s="245"/>
      <c r="H266" s="248">
        <v>3.4500000000000002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1548</v>
      </c>
      <c r="G267" s="245"/>
      <c r="H267" s="248">
        <v>3.4500000000000002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1549</v>
      </c>
      <c r="G268" s="245"/>
      <c r="H268" s="248">
        <v>2.5840000000000001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5" customFormat="1">
      <c r="A269" s="15"/>
      <c r="B269" s="255"/>
      <c r="C269" s="256"/>
      <c r="D269" s="235" t="s">
        <v>195</v>
      </c>
      <c r="E269" s="257" t="s">
        <v>19</v>
      </c>
      <c r="F269" s="258" t="s">
        <v>226</v>
      </c>
      <c r="G269" s="256"/>
      <c r="H269" s="259">
        <v>25.026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195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185</v>
      </c>
    </row>
    <row r="270" s="2" customFormat="1" ht="24.15" customHeight="1">
      <c r="A270" s="40"/>
      <c r="B270" s="41"/>
      <c r="C270" s="215" t="s">
        <v>358</v>
      </c>
      <c r="D270" s="215" t="s">
        <v>187</v>
      </c>
      <c r="E270" s="216" t="s">
        <v>858</v>
      </c>
      <c r="F270" s="217" t="s">
        <v>859</v>
      </c>
      <c r="G270" s="218" t="s">
        <v>240</v>
      </c>
      <c r="H270" s="219">
        <v>162.916</v>
      </c>
      <c r="I270" s="220"/>
      <c r="J270" s="221">
        <f>ROUND(I270*H270,2)</f>
        <v>0</v>
      </c>
      <c r="K270" s="217" t="s">
        <v>191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0.0066299999999999996</v>
      </c>
      <c r="R270" s="224">
        <f>Q270*H270</f>
        <v>1.08013308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82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1550</v>
      </c>
    </row>
    <row r="271" s="2" customFormat="1">
      <c r="A271" s="40"/>
      <c r="B271" s="41"/>
      <c r="C271" s="42"/>
      <c r="D271" s="228" t="s">
        <v>193</v>
      </c>
      <c r="E271" s="42"/>
      <c r="F271" s="229" t="s">
        <v>861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193</v>
      </c>
      <c r="AU271" s="19" t="s">
        <v>82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1482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1551</v>
      </c>
      <c r="G273" s="245"/>
      <c r="H273" s="248">
        <v>21.204000000000001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1552</v>
      </c>
      <c r="G274" s="245"/>
      <c r="H274" s="248">
        <v>20.596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1553</v>
      </c>
      <c r="G275" s="245"/>
      <c r="H275" s="248">
        <v>20.564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1554</v>
      </c>
      <c r="G276" s="245"/>
      <c r="H276" s="248">
        <v>14.44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1555</v>
      </c>
      <c r="G277" s="245"/>
      <c r="H277" s="248">
        <v>13.756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1556</v>
      </c>
      <c r="G278" s="245"/>
      <c r="H278" s="248">
        <v>17.300000000000001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1557</v>
      </c>
      <c r="G279" s="245"/>
      <c r="H279" s="248">
        <v>5.1680000000000001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1558</v>
      </c>
      <c r="G280" s="245"/>
      <c r="H280" s="248">
        <v>4.9880000000000004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1559</v>
      </c>
      <c r="G281" s="245"/>
      <c r="H281" s="248">
        <v>5.7999999999999998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1560</v>
      </c>
      <c r="G282" s="245"/>
      <c r="H282" s="248">
        <v>27.600000000000001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1561</v>
      </c>
      <c r="G283" s="245"/>
      <c r="H283" s="248">
        <v>11.5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5" customFormat="1">
      <c r="A284" s="15"/>
      <c r="B284" s="255"/>
      <c r="C284" s="256"/>
      <c r="D284" s="235" t="s">
        <v>195</v>
      </c>
      <c r="E284" s="257" t="s">
        <v>19</v>
      </c>
      <c r="F284" s="258" t="s">
        <v>226</v>
      </c>
      <c r="G284" s="256"/>
      <c r="H284" s="259">
        <v>162.916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195</v>
      </c>
      <c r="AU284" s="265" t="s">
        <v>82</v>
      </c>
      <c r="AV284" s="15" t="s">
        <v>135</v>
      </c>
      <c r="AW284" s="15" t="s">
        <v>35</v>
      </c>
      <c r="AX284" s="15" t="s">
        <v>80</v>
      </c>
      <c r="AY284" s="265" t="s">
        <v>185</v>
      </c>
    </row>
    <row r="285" s="2" customFormat="1" ht="24.15" customHeight="1">
      <c r="A285" s="40"/>
      <c r="B285" s="41"/>
      <c r="C285" s="215" t="s">
        <v>372</v>
      </c>
      <c r="D285" s="215" t="s">
        <v>187</v>
      </c>
      <c r="E285" s="216" t="s">
        <v>876</v>
      </c>
      <c r="F285" s="217" t="s">
        <v>877</v>
      </c>
      <c r="G285" s="218" t="s">
        <v>240</v>
      </c>
      <c r="H285" s="219">
        <v>162.916</v>
      </c>
      <c r="I285" s="220"/>
      <c r="J285" s="221">
        <f>ROUND(I285*H285,2)</f>
        <v>0</v>
      </c>
      <c r="K285" s="217" t="s">
        <v>191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82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1562</v>
      </c>
    </row>
    <row r="286" s="2" customFormat="1">
      <c r="A286" s="40"/>
      <c r="B286" s="41"/>
      <c r="C286" s="42"/>
      <c r="D286" s="228" t="s">
        <v>193</v>
      </c>
      <c r="E286" s="42"/>
      <c r="F286" s="229" t="s">
        <v>879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193</v>
      </c>
      <c r="AU286" s="19" t="s">
        <v>82</v>
      </c>
    </row>
    <row r="287" s="13" customFormat="1">
      <c r="A287" s="13"/>
      <c r="B287" s="233"/>
      <c r="C287" s="234"/>
      <c r="D287" s="235" t="s">
        <v>195</v>
      </c>
      <c r="E287" s="236" t="s">
        <v>19</v>
      </c>
      <c r="F287" s="237" t="s">
        <v>1482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195</v>
      </c>
      <c r="AU287" s="243" t="s">
        <v>82</v>
      </c>
      <c r="AV287" s="13" t="s">
        <v>80</v>
      </c>
      <c r="AW287" s="13" t="s">
        <v>35</v>
      </c>
      <c r="AX287" s="13" t="s">
        <v>73</v>
      </c>
      <c r="AY287" s="243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1551</v>
      </c>
      <c r="G288" s="245"/>
      <c r="H288" s="248">
        <v>21.204000000000001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1552</v>
      </c>
      <c r="G289" s="245"/>
      <c r="H289" s="248">
        <v>20.596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1553</v>
      </c>
      <c r="G290" s="245"/>
      <c r="H290" s="248">
        <v>20.564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1554</v>
      </c>
      <c r="G291" s="245"/>
      <c r="H291" s="248">
        <v>14.44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1555</v>
      </c>
      <c r="G292" s="245"/>
      <c r="H292" s="248">
        <v>13.756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1556</v>
      </c>
      <c r="G293" s="245"/>
      <c r="H293" s="248">
        <v>17.300000000000001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1557</v>
      </c>
      <c r="G294" s="245"/>
      <c r="H294" s="248">
        <v>5.1680000000000001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1558</v>
      </c>
      <c r="G295" s="245"/>
      <c r="H295" s="248">
        <v>4.9880000000000004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1559</v>
      </c>
      <c r="G296" s="245"/>
      <c r="H296" s="248">
        <v>5.7999999999999998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1560</v>
      </c>
      <c r="G297" s="245"/>
      <c r="H297" s="248">
        <v>27.600000000000001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1561</v>
      </c>
      <c r="G298" s="245"/>
      <c r="H298" s="248">
        <v>11.5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5" customFormat="1">
      <c r="A299" s="15"/>
      <c r="B299" s="255"/>
      <c r="C299" s="256"/>
      <c r="D299" s="235" t="s">
        <v>195</v>
      </c>
      <c r="E299" s="257" t="s">
        <v>19</v>
      </c>
      <c r="F299" s="258" t="s">
        <v>226</v>
      </c>
      <c r="G299" s="256"/>
      <c r="H299" s="259">
        <v>162.916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195</v>
      </c>
      <c r="AU299" s="265" t="s">
        <v>82</v>
      </c>
      <c r="AV299" s="15" t="s">
        <v>135</v>
      </c>
      <c r="AW299" s="15" t="s">
        <v>35</v>
      </c>
      <c r="AX299" s="15" t="s">
        <v>80</v>
      </c>
      <c r="AY299" s="265" t="s">
        <v>185</v>
      </c>
    </row>
    <row r="300" s="2" customFormat="1" ht="24.15" customHeight="1">
      <c r="A300" s="40"/>
      <c r="B300" s="41"/>
      <c r="C300" s="215" t="s">
        <v>7</v>
      </c>
      <c r="D300" s="215" t="s">
        <v>187</v>
      </c>
      <c r="E300" s="216" t="s">
        <v>880</v>
      </c>
      <c r="F300" s="217" t="s">
        <v>881</v>
      </c>
      <c r="G300" s="218" t="s">
        <v>240</v>
      </c>
      <c r="H300" s="219">
        <v>49.363999999999997</v>
      </c>
      <c r="I300" s="220"/>
      <c r="J300" s="221">
        <f>ROUND(I300*H300,2)</f>
        <v>0</v>
      </c>
      <c r="K300" s="217" t="s">
        <v>191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0.0013400000000000001</v>
      </c>
      <c r="R300" s="224">
        <f>Q300*H300</f>
        <v>0.06614776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82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1563</v>
      </c>
    </row>
    <row r="301" s="2" customFormat="1">
      <c r="A301" s="40"/>
      <c r="B301" s="41"/>
      <c r="C301" s="42"/>
      <c r="D301" s="228" t="s">
        <v>193</v>
      </c>
      <c r="E301" s="42"/>
      <c r="F301" s="229" t="s">
        <v>883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193</v>
      </c>
      <c r="AU301" s="19" t="s">
        <v>82</v>
      </c>
    </row>
    <row r="302" s="13" customFormat="1">
      <c r="A302" s="13"/>
      <c r="B302" s="233"/>
      <c r="C302" s="234"/>
      <c r="D302" s="235" t="s">
        <v>195</v>
      </c>
      <c r="E302" s="236" t="s">
        <v>19</v>
      </c>
      <c r="F302" s="237" t="s">
        <v>1482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195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1553</v>
      </c>
      <c r="G303" s="245"/>
      <c r="H303" s="248">
        <v>20.564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1556</v>
      </c>
      <c r="G304" s="245"/>
      <c r="H304" s="248">
        <v>17.300000000000001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1561</v>
      </c>
      <c r="G305" s="245"/>
      <c r="H305" s="248">
        <v>11.5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5" customFormat="1">
      <c r="A306" s="15"/>
      <c r="B306" s="255"/>
      <c r="C306" s="256"/>
      <c r="D306" s="235" t="s">
        <v>195</v>
      </c>
      <c r="E306" s="257" t="s">
        <v>19</v>
      </c>
      <c r="F306" s="258" t="s">
        <v>226</v>
      </c>
      <c r="G306" s="256"/>
      <c r="H306" s="259">
        <v>49.364000000000004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195</v>
      </c>
      <c r="AU306" s="265" t="s">
        <v>82</v>
      </c>
      <c r="AV306" s="15" t="s">
        <v>135</v>
      </c>
      <c r="AW306" s="15" t="s">
        <v>35</v>
      </c>
      <c r="AX306" s="15" t="s">
        <v>80</v>
      </c>
      <c r="AY306" s="265" t="s">
        <v>185</v>
      </c>
    </row>
    <row r="307" s="2" customFormat="1" ht="24.15" customHeight="1">
      <c r="A307" s="40"/>
      <c r="B307" s="41"/>
      <c r="C307" s="215" t="s">
        <v>386</v>
      </c>
      <c r="D307" s="215" t="s">
        <v>187</v>
      </c>
      <c r="E307" s="216" t="s">
        <v>884</v>
      </c>
      <c r="F307" s="217" t="s">
        <v>885</v>
      </c>
      <c r="G307" s="218" t="s">
        <v>240</v>
      </c>
      <c r="H307" s="219">
        <v>49.363999999999997</v>
      </c>
      <c r="I307" s="220"/>
      <c r="J307" s="221">
        <f>ROUND(I307*H307,2)</f>
        <v>0</v>
      </c>
      <c r="K307" s="217" t="s">
        <v>191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187</v>
      </c>
      <c r="AU307" s="226" t="s">
        <v>82</v>
      </c>
      <c r="AY307" s="19" t="s">
        <v>185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1564</v>
      </c>
    </row>
    <row r="308" s="2" customFormat="1">
      <c r="A308" s="40"/>
      <c r="B308" s="41"/>
      <c r="C308" s="42"/>
      <c r="D308" s="228" t="s">
        <v>193</v>
      </c>
      <c r="E308" s="42"/>
      <c r="F308" s="229" t="s">
        <v>887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193</v>
      </c>
      <c r="AU308" s="19" t="s">
        <v>82</v>
      </c>
    </row>
    <row r="309" s="13" customFormat="1">
      <c r="A309" s="13"/>
      <c r="B309" s="233"/>
      <c r="C309" s="234"/>
      <c r="D309" s="235" t="s">
        <v>195</v>
      </c>
      <c r="E309" s="236" t="s">
        <v>19</v>
      </c>
      <c r="F309" s="237" t="s">
        <v>1482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195</v>
      </c>
      <c r="AU309" s="243" t="s">
        <v>82</v>
      </c>
      <c r="AV309" s="13" t="s">
        <v>80</v>
      </c>
      <c r="AW309" s="13" t="s">
        <v>35</v>
      </c>
      <c r="AX309" s="13" t="s">
        <v>73</v>
      </c>
      <c r="AY309" s="243" t="s">
        <v>185</v>
      </c>
    </row>
    <row r="310" s="14" customFormat="1">
      <c r="A310" s="14"/>
      <c r="B310" s="244"/>
      <c r="C310" s="245"/>
      <c r="D310" s="235" t="s">
        <v>195</v>
      </c>
      <c r="E310" s="246" t="s">
        <v>19</v>
      </c>
      <c r="F310" s="247" t="s">
        <v>1553</v>
      </c>
      <c r="G310" s="245"/>
      <c r="H310" s="248">
        <v>20.564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195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1556</v>
      </c>
      <c r="G311" s="245"/>
      <c r="H311" s="248">
        <v>17.300000000000001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1561</v>
      </c>
      <c r="G312" s="245"/>
      <c r="H312" s="248">
        <v>11.5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5" customFormat="1">
      <c r="A313" s="15"/>
      <c r="B313" s="255"/>
      <c r="C313" s="256"/>
      <c r="D313" s="235" t="s">
        <v>195</v>
      </c>
      <c r="E313" s="257" t="s">
        <v>19</v>
      </c>
      <c r="F313" s="258" t="s">
        <v>226</v>
      </c>
      <c r="G313" s="256"/>
      <c r="H313" s="259">
        <v>49.364000000000004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195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185</v>
      </c>
    </row>
    <row r="314" s="2" customFormat="1" ht="37.8" customHeight="1">
      <c r="A314" s="40"/>
      <c r="B314" s="41"/>
      <c r="C314" s="215" t="s">
        <v>393</v>
      </c>
      <c r="D314" s="215" t="s">
        <v>187</v>
      </c>
      <c r="E314" s="216" t="s">
        <v>899</v>
      </c>
      <c r="F314" s="217" t="s">
        <v>900</v>
      </c>
      <c r="G314" s="218" t="s">
        <v>342</v>
      </c>
      <c r="H314" s="219">
        <v>3.2530000000000001</v>
      </c>
      <c r="I314" s="220"/>
      <c r="J314" s="221">
        <f>ROUND(I314*H314,2)</f>
        <v>0</v>
      </c>
      <c r="K314" s="217" t="s">
        <v>191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1.0551200000000001</v>
      </c>
      <c r="R314" s="224">
        <f>Q314*H314</f>
        <v>3.4323053600000004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82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1565</v>
      </c>
    </row>
    <row r="315" s="2" customFormat="1">
      <c r="A315" s="40"/>
      <c r="B315" s="41"/>
      <c r="C315" s="42"/>
      <c r="D315" s="228" t="s">
        <v>193</v>
      </c>
      <c r="E315" s="42"/>
      <c r="F315" s="229" t="s">
        <v>902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193</v>
      </c>
      <c r="AU315" s="19" t="s">
        <v>82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1566</v>
      </c>
      <c r="G316" s="245"/>
      <c r="H316" s="248">
        <v>3.2530000000000001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5" customFormat="1">
      <c r="A317" s="15"/>
      <c r="B317" s="255"/>
      <c r="C317" s="256"/>
      <c r="D317" s="235" t="s">
        <v>195</v>
      </c>
      <c r="E317" s="257" t="s">
        <v>19</v>
      </c>
      <c r="F317" s="258" t="s">
        <v>226</v>
      </c>
      <c r="G317" s="256"/>
      <c r="H317" s="259">
        <v>3.2530000000000001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195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185</v>
      </c>
    </row>
    <row r="318" s="2" customFormat="1" ht="24.15" customHeight="1">
      <c r="A318" s="40"/>
      <c r="B318" s="41"/>
      <c r="C318" s="215" t="s">
        <v>400</v>
      </c>
      <c r="D318" s="215" t="s">
        <v>187</v>
      </c>
      <c r="E318" s="216" t="s">
        <v>905</v>
      </c>
      <c r="F318" s="217" t="s">
        <v>906</v>
      </c>
      <c r="G318" s="218" t="s">
        <v>190</v>
      </c>
      <c r="H318" s="219">
        <v>3.5590000000000002</v>
      </c>
      <c r="I318" s="220"/>
      <c r="J318" s="221">
        <f>ROUND(I318*H318,2)</f>
        <v>0</v>
      </c>
      <c r="K318" s="217" t="s">
        <v>191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2.4533700000000001</v>
      </c>
      <c r="R318" s="224">
        <f>Q318*H318</f>
        <v>8.7315438300000014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82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1567</v>
      </c>
    </row>
    <row r="319" s="2" customFormat="1">
      <c r="A319" s="40"/>
      <c r="B319" s="41"/>
      <c r="C319" s="42"/>
      <c r="D319" s="228" t="s">
        <v>193</v>
      </c>
      <c r="E319" s="42"/>
      <c r="F319" s="229" t="s">
        <v>908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193</v>
      </c>
      <c r="AU319" s="19" t="s">
        <v>82</v>
      </c>
    </row>
    <row r="320" s="13" customFormat="1">
      <c r="A320" s="13"/>
      <c r="B320" s="233"/>
      <c r="C320" s="234"/>
      <c r="D320" s="235" t="s">
        <v>195</v>
      </c>
      <c r="E320" s="236" t="s">
        <v>19</v>
      </c>
      <c r="F320" s="237" t="s">
        <v>1482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195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1568</v>
      </c>
      <c r="G321" s="245"/>
      <c r="H321" s="248">
        <v>1.859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1569</v>
      </c>
      <c r="G322" s="245"/>
      <c r="H322" s="248">
        <v>0.77800000000000002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1569</v>
      </c>
      <c r="G323" s="245"/>
      <c r="H323" s="248">
        <v>0.77800000000000002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1570</v>
      </c>
      <c r="G324" s="245"/>
      <c r="H324" s="248">
        <v>0.14399999999999999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5" customFormat="1">
      <c r="A325" s="15"/>
      <c r="B325" s="255"/>
      <c r="C325" s="256"/>
      <c r="D325" s="235" t="s">
        <v>195</v>
      </c>
      <c r="E325" s="257" t="s">
        <v>19</v>
      </c>
      <c r="F325" s="258" t="s">
        <v>226</v>
      </c>
      <c r="G325" s="256"/>
      <c r="H325" s="259">
        <v>3.5590000000000002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195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185</v>
      </c>
    </row>
    <row r="326" s="2" customFormat="1" ht="24.15" customHeight="1">
      <c r="A326" s="40"/>
      <c r="B326" s="41"/>
      <c r="C326" s="215" t="s">
        <v>409</v>
      </c>
      <c r="D326" s="215" t="s">
        <v>187</v>
      </c>
      <c r="E326" s="216" t="s">
        <v>930</v>
      </c>
      <c r="F326" s="217" t="s">
        <v>931</v>
      </c>
      <c r="G326" s="218" t="s">
        <v>342</v>
      </c>
      <c r="H326" s="219">
        <v>0.44500000000000001</v>
      </c>
      <c r="I326" s="220"/>
      <c r="J326" s="221">
        <f>ROUND(I326*H326,2)</f>
        <v>0</v>
      </c>
      <c r="K326" s="217" t="s">
        <v>191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1.0492699999999999</v>
      </c>
      <c r="R326" s="224">
        <f>Q326*H326</f>
        <v>0.46692514999999996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82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1571</v>
      </c>
    </row>
    <row r="327" s="2" customFormat="1">
      <c r="A327" s="40"/>
      <c r="B327" s="41"/>
      <c r="C327" s="42"/>
      <c r="D327" s="228" t="s">
        <v>193</v>
      </c>
      <c r="E327" s="42"/>
      <c r="F327" s="229" t="s">
        <v>933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193</v>
      </c>
      <c r="AU327" s="19" t="s">
        <v>82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1572</v>
      </c>
      <c r="G328" s="245"/>
      <c r="H328" s="248">
        <v>0.44500000000000001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5" customFormat="1">
      <c r="A329" s="15"/>
      <c r="B329" s="255"/>
      <c r="C329" s="256"/>
      <c r="D329" s="235" t="s">
        <v>195</v>
      </c>
      <c r="E329" s="257" t="s">
        <v>19</v>
      </c>
      <c r="F329" s="258" t="s">
        <v>226</v>
      </c>
      <c r="G329" s="256"/>
      <c r="H329" s="259">
        <v>0.44500000000000001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195</v>
      </c>
      <c r="AU329" s="265" t="s">
        <v>82</v>
      </c>
      <c r="AV329" s="15" t="s">
        <v>135</v>
      </c>
      <c r="AW329" s="15" t="s">
        <v>35</v>
      </c>
      <c r="AX329" s="15" t="s">
        <v>80</v>
      </c>
      <c r="AY329" s="265" t="s">
        <v>185</v>
      </c>
    </row>
    <row r="330" s="2" customFormat="1" ht="24.15" customHeight="1">
      <c r="A330" s="40"/>
      <c r="B330" s="41"/>
      <c r="C330" s="215" t="s">
        <v>417</v>
      </c>
      <c r="D330" s="215" t="s">
        <v>187</v>
      </c>
      <c r="E330" s="216" t="s">
        <v>936</v>
      </c>
      <c r="F330" s="217" t="s">
        <v>937</v>
      </c>
      <c r="G330" s="218" t="s">
        <v>240</v>
      </c>
      <c r="H330" s="219">
        <v>15.456</v>
      </c>
      <c r="I330" s="220"/>
      <c r="J330" s="221">
        <f>ROUND(I330*H330,2)</f>
        <v>0</v>
      </c>
      <c r="K330" s="217" t="s">
        <v>191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0.01282</v>
      </c>
      <c r="R330" s="224">
        <f>Q330*H330</f>
        <v>0.19814592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82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1573</v>
      </c>
    </row>
    <row r="331" s="2" customFormat="1">
      <c r="A331" s="40"/>
      <c r="B331" s="41"/>
      <c r="C331" s="42"/>
      <c r="D331" s="228" t="s">
        <v>193</v>
      </c>
      <c r="E331" s="42"/>
      <c r="F331" s="229" t="s">
        <v>939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193</v>
      </c>
      <c r="AU331" s="19" t="s">
        <v>82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1482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1574</v>
      </c>
      <c r="G333" s="245"/>
      <c r="H333" s="248">
        <v>2.8799999999999999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1123</v>
      </c>
      <c r="G334" s="245"/>
      <c r="H334" s="248">
        <v>4.0800000000000001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1575</v>
      </c>
      <c r="G335" s="245"/>
      <c r="H335" s="248">
        <v>4.2480000000000002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1575</v>
      </c>
      <c r="G336" s="245"/>
      <c r="H336" s="248">
        <v>4.2480000000000002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5" customFormat="1">
      <c r="A337" s="15"/>
      <c r="B337" s="255"/>
      <c r="C337" s="256"/>
      <c r="D337" s="235" t="s">
        <v>195</v>
      </c>
      <c r="E337" s="257" t="s">
        <v>19</v>
      </c>
      <c r="F337" s="258" t="s">
        <v>226</v>
      </c>
      <c r="G337" s="256"/>
      <c r="H337" s="259">
        <v>15.456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195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185</v>
      </c>
    </row>
    <row r="338" s="2" customFormat="1" ht="24.15" customHeight="1">
      <c r="A338" s="40"/>
      <c r="B338" s="41"/>
      <c r="C338" s="215" t="s">
        <v>436</v>
      </c>
      <c r="D338" s="215" t="s">
        <v>187</v>
      </c>
      <c r="E338" s="216" t="s">
        <v>945</v>
      </c>
      <c r="F338" s="217" t="s">
        <v>946</v>
      </c>
      <c r="G338" s="218" t="s">
        <v>240</v>
      </c>
      <c r="H338" s="219">
        <v>15.456</v>
      </c>
      <c r="I338" s="220"/>
      <c r="J338" s="221">
        <f>ROUND(I338*H338,2)</f>
        <v>0</v>
      </c>
      <c r="K338" s="217" t="s">
        <v>191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82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1576</v>
      </c>
    </row>
    <row r="339" s="2" customFormat="1">
      <c r="A339" s="40"/>
      <c r="B339" s="41"/>
      <c r="C339" s="42"/>
      <c r="D339" s="228" t="s">
        <v>193</v>
      </c>
      <c r="E339" s="42"/>
      <c r="F339" s="229" t="s">
        <v>948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193</v>
      </c>
      <c r="AU339" s="19" t="s">
        <v>82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1482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1574</v>
      </c>
      <c r="G341" s="245"/>
      <c r="H341" s="248">
        <v>2.8799999999999999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1123</v>
      </c>
      <c r="G342" s="245"/>
      <c r="H342" s="248">
        <v>4.0800000000000001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1575</v>
      </c>
      <c r="G343" s="245"/>
      <c r="H343" s="248">
        <v>4.2480000000000002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1575</v>
      </c>
      <c r="G344" s="245"/>
      <c r="H344" s="248">
        <v>4.2480000000000002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5" customFormat="1">
      <c r="A345" s="15"/>
      <c r="B345" s="255"/>
      <c r="C345" s="256"/>
      <c r="D345" s="235" t="s">
        <v>195</v>
      </c>
      <c r="E345" s="257" t="s">
        <v>19</v>
      </c>
      <c r="F345" s="258" t="s">
        <v>226</v>
      </c>
      <c r="G345" s="256"/>
      <c r="H345" s="259">
        <v>15.456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5" t="s">
        <v>195</v>
      </c>
      <c r="AU345" s="265" t="s">
        <v>82</v>
      </c>
      <c r="AV345" s="15" t="s">
        <v>135</v>
      </c>
      <c r="AW345" s="15" t="s">
        <v>35</v>
      </c>
      <c r="AX345" s="15" t="s">
        <v>80</v>
      </c>
      <c r="AY345" s="265" t="s">
        <v>185</v>
      </c>
    </row>
    <row r="346" s="2" customFormat="1" ht="16.5" customHeight="1">
      <c r="A346" s="40"/>
      <c r="B346" s="41"/>
      <c r="C346" s="215" t="s">
        <v>445</v>
      </c>
      <c r="D346" s="215" t="s">
        <v>187</v>
      </c>
      <c r="E346" s="216" t="s">
        <v>950</v>
      </c>
      <c r="F346" s="217" t="s">
        <v>951</v>
      </c>
      <c r="G346" s="218" t="s">
        <v>240</v>
      </c>
      <c r="H346" s="219">
        <v>2.8799999999999999</v>
      </c>
      <c r="I346" s="220"/>
      <c r="J346" s="221">
        <f>ROUND(I346*H346,2)</f>
        <v>0</v>
      </c>
      <c r="K346" s="217" t="s">
        <v>191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0.0087399999999999995</v>
      </c>
      <c r="R346" s="224">
        <f>Q346*H346</f>
        <v>0.025171199999999998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82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1577</v>
      </c>
    </row>
    <row r="347" s="2" customFormat="1">
      <c r="A347" s="40"/>
      <c r="B347" s="41"/>
      <c r="C347" s="42"/>
      <c r="D347" s="228" t="s">
        <v>193</v>
      </c>
      <c r="E347" s="42"/>
      <c r="F347" s="229" t="s">
        <v>953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193</v>
      </c>
      <c r="AU347" s="19" t="s">
        <v>82</v>
      </c>
    </row>
    <row r="348" s="13" customFormat="1">
      <c r="A348" s="13"/>
      <c r="B348" s="233"/>
      <c r="C348" s="234"/>
      <c r="D348" s="235" t="s">
        <v>195</v>
      </c>
      <c r="E348" s="236" t="s">
        <v>19</v>
      </c>
      <c r="F348" s="237" t="s">
        <v>1482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195</v>
      </c>
      <c r="AU348" s="243" t="s">
        <v>82</v>
      </c>
      <c r="AV348" s="13" t="s">
        <v>80</v>
      </c>
      <c r="AW348" s="13" t="s">
        <v>35</v>
      </c>
      <c r="AX348" s="13" t="s">
        <v>73</v>
      </c>
      <c r="AY348" s="243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1578</v>
      </c>
      <c r="G349" s="245"/>
      <c r="H349" s="248">
        <v>1.44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1578</v>
      </c>
      <c r="G350" s="245"/>
      <c r="H350" s="248">
        <v>1.44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5" customFormat="1">
      <c r="A351" s="15"/>
      <c r="B351" s="255"/>
      <c r="C351" s="256"/>
      <c r="D351" s="235" t="s">
        <v>195</v>
      </c>
      <c r="E351" s="257" t="s">
        <v>19</v>
      </c>
      <c r="F351" s="258" t="s">
        <v>226</v>
      </c>
      <c r="G351" s="256"/>
      <c r="H351" s="259">
        <v>2.8799999999999999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195</v>
      </c>
      <c r="AU351" s="265" t="s">
        <v>82</v>
      </c>
      <c r="AV351" s="15" t="s">
        <v>135</v>
      </c>
      <c r="AW351" s="15" t="s">
        <v>35</v>
      </c>
      <c r="AX351" s="15" t="s">
        <v>80</v>
      </c>
      <c r="AY351" s="265" t="s">
        <v>185</v>
      </c>
    </row>
    <row r="352" s="2" customFormat="1" ht="16.5" customHeight="1">
      <c r="A352" s="40"/>
      <c r="B352" s="41"/>
      <c r="C352" s="215" t="s">
        <v>454</v>
      </c>
      <c r="D352" s="215" t="s">
        <v>187</v>
      </c>
      <c r="E352" s="216" t="s">
        <v>964</v>
      </c>
      <c r="F352" s="217" t="s">
        <v>965</v>
      </c>
      <c r="G352" s="218" t="s">
        <v>240</v>
      </c>
      <c r="H352" s="219">
        <v>2.8799999999999999</v>
      </c>
      <c r="I352" s="220"/>
      <c r="J352" s="221">
        <f>ROUND(I352*H352,2)</f>
        <v>0</v>
      </c>
      <c r="K352" s="217" t="s">
        <v>191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82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1579</v>
      </c>
    </row>
    <row r="353" s="2" customFormat="1">
      <c r="A353" s="40"/>
      <c r="B353" s="41"/>
      <c r="C353" s="42"/>
      <c r="D353" s="228" t="s">
        <v>193</v>
      </c>
      <c r="E353" s="42"/>
      <c r="F353" s="229" t="s">
        <v>967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193</v>
      </c>
      <c r="AU353" s="19" t="s">
        <v>82</v>
      </c>
    </row>
    <row r="354" s="13" customFormat="1">
      <c r="A354" s="13"/>
      <c r="B354" s="233"/>
      <c r="C354" s="234"/>
      <c r="D354" s="235" t="s">
        <v>195</v>
      </c>
      <c r="E354" s="236" t="s">
        <v>19</v>
      </c>
      <c r="F354" s="237" t="s">
        <v>1482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195</v>
      </c>
      <c r="AU354" s="243" t="s">
        <v>82</v>
      </c>
      <c r="AV354" s="13" t="s">
        <v>80</v>
      </c>
      <c r="AW354" s="13" t="s">
        <v>35</v>
      </c>
      <c r="AX354" s="13" t="s">
        <v>73</v>
      </c>
      <c r="AY354" s="243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1578</v>
      </c>
      <c r="G355" s="245"/>
      <c r="H355" s="248">
        <v>1.44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1578</v>
      </c>
      <c r="G356" s="245"/>
      <c r="H356" s="248">
        <v>1.44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5" customFormat="1">
      <c r="A357" s="15"/>
      <c r="B357" s="255"/>
      <c r="C357" s="256"/>
      <c r="D357" s="235" t="s">
        <v>195</v>
      </c>
      <c r="E357" s="257" t="s">
        <v>19</v>
      </c>
      <c r="F357" s="258" t="s">
        <v>226</v>
      </c>
      <c r="G357" s="256"/>
      <c r="H357" s="259">
        <v>2.8799999999999999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195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185</v>
      </c>
    </row>
    <row r="358" s="2" customFormat="1" ht="21.75" customHeight="1">
      <c r="A358" s="40"/>
      <c r="B358" s="41"/>
      <c r="C358" s="215" t="s">
        <v>630</v>
      </c>
      <c r="D358" s="215" t="s">
        <v>187</v>
      </c>
      <c r="E358" s="216" t="s">
        <v>969</v>
      </c>
      <c r="F358" s="217" t="s">
        <v>970</v>
      </c>
      <c r="G358" s="218" t="s">
        <v>240</v>
      </c>
      <c r="H358" s="219">
        <v>4.3620000000000001</v>
      </c>
      <c r="I358" s="220"/>
      <c r="J358" s="221">
        <f>ROUND(I358*H358,2)</f>
        <v>0</v>
      </c>
      <c r="K358" s="217" t="s">
        <v>191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0.0065799999999999999</v>
      </c>
      <c r="R358" s="224">
        <f>Q358*H358</f>
        <v>0.028701959999999999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82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1580</v>
      </c>
    </row>
    <row r="359" s="2" customFormat="1">
      <c r="A359" s="40"/>
      <c r="B359" s="41"/>
      <c r="C359" s="42"/>
      <c r="D359" s="228" t="s">
        <v>193</v>
      </c>
      <c r="E359" s="42"/>
      <c r="F359" s="229" t="s">
        <v>972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193</v>
      </c>
      <c r="AU359" s="19" t="s">
        <v>82</v>
      </c>
    </row>
    <row r="360" s="13" customFormat="1">
      <c r="A360" s="13"/>
      <c r="B360" s="233"/>
      <c r="C360" s="234"/>
      <c r="D360" s="235" t="s">
        <v>195</v>
      </c>
      <c r="E360" s="236" t="s">
        <v>19</v>
      </c>
      <c r="F360" s="237" t="s">
        <v>1482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195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1581</v>
      </c>
      <c r="G361" s="245"/>
      <c r="H361" s="248">
        <v>2.181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1581</v>
      </c>
      <c r="G362" s="245"/>
      <c r="H362" s="248">
        <v>2.181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5" customFormat="1">
      <c r="A363" s="15"/>
      <c r="B363" s="255"/>
      <c r="C363" s="256"/>
      <c r="D363" s="235" t="s">
        <v>195</v>
      </c>
      <c r="E363" s="257" t="s">
        <v>19</v>
      </c>
      <c r="F363" s="258" t="s">
        <v>226</v>
      </c>
      <c r="G363" s="256"/>
      <c r="H363" s="259">
        <v>4.3620000000000001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195</v>
      </c>
      <c r="AU363" s="265" t="s">
        <v>82</v>
      </c>
      <c r="AV363" s="15" t="s">
        <v>135</v>
      </c>
      <c r="AW363" s="15" t="s">
        <v>35</v>
      </c>
      <c r="AX363" s="15" t="s">
        <v>80</v>
      </c>
      <c r="AY363" s="265" t="s">
        <v>185</v>
      </c>
    </row>
    <row r="364" s="2" customFormat="1" ht="21.75" customHeight="1">
      <c r="A364" s="40"/>
      <c r="B364" s="41"/>
      <c r="C364" s="215" t="s">
        <v>635</v>
      </c>
      <c r="D364" s="215" t="s">
        <v>187</v>
      </c>
      <c r="E364" s="216" t="s">
        <v>976</v>
      </c>
      <c r="F364" s="217" t="s">
        <v>977</v>
      </c>
      <c r="G364" s="218" t="s">
        <v>240</v>
      </c>
      <c r="H364" s="219">
        <v>4.3620000000000001</v>
      </c>
      <c r="I364" s="220"/>
      <c r="J364" s="221">
        <f>ROUND(I364*H364,2)</f>
        <v>0</v>
      </c>
      <c r="K364" s="217" t="s">
        <v>191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82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1582</v>
      </c>
    </row>
    <row r="365" s="2" customFormat="1">
      <c r="A365" s="40"/>
      <c r="B365" s="41"/>
      <c r="C365" s="42"/>
      <c r="D365" s="228" t="s">
        <v>193</v>
      </c>
      <c r="E365" s="42"/>
      <c r="F365" s="229" t="s">
        <v>979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193</v>
      </c>
      <c r="AU365" s="19" t="s">
        <v>82</v>
      </c>
    </row>
    <row r="366" s="13" customFormat="1">
      <c r="A366" s="13"/>
      <c r="B366" s="233"/>
      <c r="C366" s="234"/>
      <c r="D366" s="235" t="s">
        <v>195</v>
      </c>
      <c r="E366" s="236" t="s">
        <v>19</v>
      </c>
      <c r="F366" s="237" t="s">
        <v>1482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195</v>
      </c>
      <c r="AU366" s="243" t="s">
        <v>82</v>
      </c>
      <c r="AV366" s="13" t="s">
        <v>80</v>
      </c>
      <c r="AW366" s="13" t="s">
        <v>35</v>
      </c>
      <c r="AX366" s="13" t="s">
        <v>73</v>
      </c>
      <c r="AY366" s="243" t="s">
        <v>185</v>
      </c>
    </row>
    <row r="367" s="14" customFormat="1">
      <c r="A367" s="14"/>
      <c r="B367" s="244"/>
      <c r="C367" s="245"/>
      <c r="D367" s="235" t="s">
        <v>195</v>
      </c>
      <c r="E367" s="246" t="s">
        <v>19</v>
      </c>
      <c r="F367" s="247" t="s">
        <v>1581</v>
      </c>
      <c r="G367" s="245"/>
      <c r="H367" s="248">
        <v>2.181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195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1581</v>
      </c>
      <c r="G368" s="245"/>
      <c r="H368" s="248">
        <v>2.181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5" customFormat="1">
      <c r="A369" s="15"/>
      <c r="B369" s="255"/>
      <c r="C369" s="256"/>
      <c r="D369" s="235" t="s">
        <v>195</v>
      </c>
      <c r="E369" s="257" t="s">
        <v>19</v>
      </c>
      <c r="F369" s="258" t="s">
        <v>226</v>
      </c>
      <c r="G369" s="256"/>
      <c r="H369" s="259">
        <v>4.3620000000000001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195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185</v>
      </c>
    </row>
    <row r="370" s="12" customFormat="1" ht="22.8" customHeight="1">
      <c r="A370" s="12"/>
      <c r="B370" s="199"/>
      <c r="C370" s="200"/>
      <c r="D370" s="201" t="s">
        <v>72</v>
      </c>
      <c r="E370" s="213" t="s">
        <v>255</v>
      </c>
      <c r="F370" s="213" t="s">
        <v>593</v>
      </c>
      <c r="G370" s="200"/>
      <c r="H370" s="200"/>
      <c r="I370" s="203"/>
      <c r="J370" s="214">
        <f>BK370</f>
        <v>0</v>
      </c>
      <c r="K370" s="200"/>
      <c r="L370" s="205"/>
      <c r="M370" s="206"/>
      <c r="N370" s="207"/>
      <c r="O370" s="207"/>
      <c r="P370" s="208">
        <f>SUM(P371:P738)</f>
        <v>0</v>
      </c>
      <c r="Q370" s="207"/>
      <c r="R370" s="208">
        <f>SUM(R371:R738)</f>
        <v>50.171974500000005</v>
      </c>
      <c r="S370" s="207"/>
      <c r="T370" s="209">
        <f>SUM(T371:T738)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0" t="s">
        <v>80</v>
      </c>
      <c r="AT370" s="211" t="s">
        <v>72</v>
      </c>
      <c r="AU370" s="211" t="s">
        <v>80</v>
      </c>
      <c r="AY370" s="210" t="s">
        <v>185</v>
      </c>
      <c r="BK370" s="212">
        <f>SUM(BK371:BK738)</f>
        <v>0</v>
      </c>
    </row>
    <row r="371" s="2" customFormat="1" ht="16.5" customHeight="1">
      <c r="A371" s="40"/>
      <c r="B371" s="41"/>
      <c r="C371" s="215" t="s">
        <v>627</v>
      </c>
      <c r="D371" s="215" t="s">
        <v>187</v>
      </c>
      <c r="E371" s="216" t="s">
        <v>1583</v>
      </c>
      <c r="F371" s="217" t="s">
        <v>1584</v>
      </c>
      <c r="G371" s="218" t="s">
        <v>240</v>
      </c>
      <c r="H371" s="219">
        <v>0.45000000000000001</v>
      </c>
      <c r="I371" s="220"/>
      <c r="J371" s="221">
        <f>ROUND(I371*H371,2)</f>
        <v>0</v>
      </c>
      <c r="K371" s="217" t="s">
        <v>191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0.00025999999999999998</v>
      </c>
      <c r="R371" s="224">
        <f>Q371*H371</f>
        <v>0.000117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187</v>
      </c>
      <c r="AU371" s="226" t="s">
        <v>82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1585</v>
      </c>
    </row>
    <row r="372" s="2" customFormat="1">
      <c r="A372" s="40"/>
      <c r="B372" s="41"/>
      <c r="C372" s="42"/>
      <c r="D372" s="228" t="s">
        <v>193</v>
      </c>
      <c r="E372" s="42"/>
      <c r="F372" s="229" t="s">
        <v>1586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193</v>
      </c>
      <c r="AU372" s="19" t="s">
        <v>82</v>
      </c>
    </row>
    <row r="373" s="13" customFormat="1">
      <c r="A373" s="13"/>
      <c r="B373" s="233"/>
      <c r="C373" s="234"/>
      <c r="D373" s="235" t="s">
        <v>195</v>
      </c>
      <c r="E373" s="236" t="s">
        <v>19</v>
      </c>
      <c r="F373" s="237" t="s">
        <v>1587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195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1588</v>
      </c>
      <c r="G374" s="245"/>
      <c r="H374" s="248">
        <v>0.17000000000000001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3" customFormat="1">
      <c r="A375" s="13"/>
      <c r="B375" s="233"/>
      <c r="C375" s="234"/>
      <c r="D375" s="235" t="s">
        <v>195</v>
      </c>
      <c r="E375" s="236" t="s">
        <v>19</v>
      </c>
      <c r="F375" s="237" t="s">
        <v>1589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195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1590</v>
      </c>
      <c r="G376" s="245"/>
      <c r="H376" s="248">
        <v>0.28000000000000003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5" customFormat="1">
      <c r="A377" s="15"/>
      <c r="B377" s="255"/>
      <c r="C377" s="256"/>
      <c r="D377" s="235" t="s">
        <v>195</v>
      </c>
      <c r="E377" s="257" t="s">
        <v>19</v>
      </c>
      <c r="F377" s="258" t="s">
        <v>226</v>
      </c>
      <c r="G377" s="256"/>
      <c r="H377" s="259">
        <v>0.45000000000000007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195</v>
      </c>
      <c r="AU377" s="265" t="s">
        <v>82</v>
      </c>
      <c r="AV377" s="15" t="s">
        <v>135</v>
      </c>
      <c r="AW377" s="15" t="s">
        <v>35</v>
      </c>
      <c r="AX377" s="15" t="s">
        <v>80</v>
      </c>
      <c r="AY377" s="265" t="s">
        <v>185</v>
      </c>
    </row>
    <row r="378" s="2" customFormat="1" ht="24.15" customHeight="1">
      <c r="A378" s="40"/>
      <c r="B378" s="41"/>
      <c r="C378" s="215" t="s">
        <v>644</v>
      </c>
      <c r="D378" s="215" t="s">
        <v>187</v>
      </c>
      <c r="E378" s="216" t="s">
        <v>1133</v>
      </c>
      <c r="F378" s="217" t="s">
        <v>1134</v>
      </c>
      <c r="G378" s="218" t="s">
        <v>240</v>
      </c>
      <c r="H378" s="219">
        <v>64.914000000000001</v>
      </c>
      <c r="I378" s="220"/>
      <c r="J378" s="221">
        <f>ROUND(I378*H378,2)</f>
        <v>0</v>
      </c>
      <c r="K378" s="217" t="s">
        <v>191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0.00025999999999999998</v>
      </c>
      <c r="R378" s="224">
        <f>Q378*H378</f>
        <v>0.016877639999999999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82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1591</v>
      </c>
    </row>
    <row r="379" s="2" customFormat="1">
      <c r="A379" s="40"/>
      <c r="B379" s="41"/>
      <c r="C379" s="42"/>
      <c r="D379" s="228" t="s">
        <v>193</v>
      </c>
      <c r="E379" s="42"/>
      <c r="F379" s="229" t="s">
        <v>1136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193</v>
      </c>
      <c r="AU379" s="19" t="s">
        <v>82</v>
      </c>
    </row>
    <row r="380" s="13" customFormat="1">
      <c r="A380" s="13"/>
      <c r="B380" s="233"/>
      <c r="C380" s="234"/>
      <c r="D380" s="235" t="s">
        <v>195</v>
      </c>
      <c r="E380" s="236" t="s">
        <v>19</v>
      </c>
      <c r="F380" s="237" t="s">
        <v>1592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195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1593</v>
      </c>
      <c r="G381" s="245"/>
      <c r="H381" s="248">
        <v>54.950000000000003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744</v>
      </c>
      <c r="G382" s="245"/>
      <c r="H382" s="248">
        <v>1.1479999999999999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1594</v>
      </c>
      <c r="G383" s="245"/>
      <c r="H383" s="248">
        <v>-5.79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3" customFormat="1">
      <c r="A384" s="13"/>
      <c r="B384" s="233"/>
      <c r="C384" s="234"/>
      <c r="D384" s="235" t="s">
        <v>195</v>
      </c>
      <c r="E384" s="236" t="s">
        <v>19</v>
      </c>
      <c r="F384" s="237" t="s">
        <v>1595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195</v>
      </c>
      <c r="AU384" s="243" t="s">
        <v>82</v>
      </c>
      <c r="AV384" s="13" t="s">
        <v>80</v>
      </c>
      <c r="AW384" s="13" t="s">
        <v>35</v>
      </c>
      <c r="AX384" s="13" t="s">
        <v>73</v>
      </c>
      <c r="AY384" s="243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1596</v>
      </c>
      <c r="G385" s="245"/>
      <c r="H385" s="248">
        <v>2.585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1597</v>
      </c>
      <c r="G386" s="245"/>
      <c r="H386" s="248">
        <v>3.5249999999999999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1575</v>
      </c>
      <c r="G387" s="245"/>
      <c r="H387" s="248">
        <v>4.2480000000000002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1575</v>
      </c>
      <c r="G388" s="245"/>
      <c r="H388" s="248">
        <v>4.2480000000000002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5" customFormat="1">
      <c r="A389" s="15"/>
      <c r="B389" s="255"/>
      <c r="C389" s="256"/>
      <c r="D389" s="235" t="s">
        <v>195</v>
      </c>
      <c r="E389" s="257" t="s">
        <v>19</v>
      </c>
      <c r="F389" s="258" t="s">
        <v>226</v>
      </c>
      <c r="G389" s="256"/>
      <c r="H389" s="259">
        <v>64.914000000000001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195</v>
      </c>
      <c r="AU389" s="265" t="s">
        <v>82</v>
      </c>
      <c r="AV389" s="15" t="s">
        <v>135</v>
      </c>
      <c r="AW389" s="15" t="s">
        <v>35</v>
      </c>
      <c r="AX389" s="15" t="s">
        <v>80</v>
      </c>
      <c r="AY389" s="265" t="s">
        <v>185</v>
      </c>
    </row>
    <row r="390" s="2" customFormat="1" ht="24.15" customHeight="1">
      <c r="A390" s="40"/>
      <c r="B390" s="41"/>
      <c r="C390" s="215" t="s">
        <v>888</v>
      </c>
      <c r="D390" s="215" t="s">
        <v>187</v>
      </c>
      <c r="E390" s="216" t="s">
        <v>1598</v>
      </c>
      <c r="F390" s="217" t="s">
        <v>1599</v>
      </c>
      <c r="G390" s="218" t="s">
        <v>240</v>
      </c>
      <c r="H390" s="219">
        <v>0.45000000000000001</v>
      </c>
      <c r="I390" s="220"/>
      <c r="J390" s="221">
        <f>ROUND(I390*H390,2)</f>
        <v>0</v>
      </c>
      <c r="K390" s="217" t="s">
        <v>191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0.0043800000000000002</v>
      </c>
      <c r="R390" s="224">
        <f>Q390*H390</f>
        <v>0.0019710000000000001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82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1600</v>
      </c>
    </row>
    <row r="391" s="2" customFormat="1">
      <c r="A391" s="40"/>
      <c r="B391" s="41"/>
      <c r="C391" s="42"/>
      <c r="D391" s="228" t="s">
        <v>193</v>
      </c>
      <c r="E391" s="42"/>
      <c r="F391" s="229" t="s">
        <v>1601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193</v>
      </c>
      <c r="AU391" s="19" t="s">
        <v>82</v>
      </c>
    </row>
    <row r="392" s="13" customFormat="1">
      <c r="A392" s="13"/>
      <c r="B392" s="233"/>
      <c r="C392" s="234"/>
      <c r="D392" s="235" t="s">
        <v>195</v>
      </c>
      <c r="E392" s="236" t="s">
        <v>19</v>
      </c>
      <c r="F392" s="237" t="s">
        <v>1587</v>
      </c>
      <c r="G392" s="234"/>
      <c r="H392" s="236" t="s">
        <v>19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195</v>
      </c>
      <c r="AU392" s="243" t="s">
        <v>82</v>
      </c>
      <c r="AV392" s="13" t="s">
        <v>80</v>
      </c>
      <c r="AW392" s="13" t="s">
        <v>35</v>
      </c>
      <c r="AX392" s="13" t="s">
        <v>73</v>
      </c>
      <c r="AY392" s="243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1588</v>
      </c>
      <c r="G393" s="245"/>
      <c r="H393" s="248">
        <v>0.17000000000000001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3" customFormat="1">
      <c r="A394" s="13"/>
      <c r="B394" s="233"/>
      <c r="C394" s="234"/>
      <c r="D394" s="235" t="s">
        <v>195</v>
      </c>
      <c r="E394" s="236" t="s">
        <v>19</v>
      </c>
      <c r="F394" s="237" t="s">
        <v>1589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195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1590</v>
      </c>
      <c r="G395" s="245"/>
      <c r="H395" s="248">
        <v>0.28000000000000003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5" customFormat="1">
      <c r="A396" s="15"/>
      <c r="B396" s="255"/>
      <c r="C396" s="256"/>
      <c r="D396" s="235" t="s">
        <v>195</v>
      </c>
      <c r="E396" s="257" t="s">
        <v>19</v>
      </c>
      <c r="F396" s="258" t="s">
        <v>226</v>
      </c>
      <c r="G396" s="256"/>
      <c r="H396" s="259">
        <v>0.45000000000000007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195</v>
      </c>
      <c r="AU396" s="265" t="s">
        <v>82</v>
      </c>
      <c r="AV396" s="15" t="s">
        <v>135</v>
      </c>
      <c r="AW396" s="15" t="s">
        <v>35</v>
      </c>
      <c r="AX396" s="15" t="s">
        <v>80</v>
      </c>
      <c r="AY396" s="265" t="s">
        <v>185</v>
      </c>
    </row>
    <row r="397" s="2" customFormat="1" ht="21.75" customHeight="1">
      <c r="A397" s="40"/>
      <c r="B397" s="41"/>
      <c r="C397" s="215" t="s">
        <v>893</v>
      </c>
      <c r="D397" s="215" t="s">
        <v>187</v>
      </c>
      <c r="E397" s="216" t="s">
        <v>1602</v>
      </c>
      <c r="F397" s="217" t="s">
        <v>1603</v>
      </c>
      <c r="G397" s="218" t="s">
        <v>240</v>
      </c>
      <c r="H397" s="219">
        <v>0.45000000000000001</v>
      </c>
      <c r="I397" s="220"/>
      <c r="J397" s="221">
        <f>ROUND(I397*H397,2)</f>
        <v>0</v>
      </c>
      <c r="K397" s="217" t="s">
        <v>191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0.0040000000000000001</v>
      </c>
      <c r="R397" s="224">
        <f>Q397*H397</f>
        <v>0.0018000000000000002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82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1292</v>
      </c>
    </row>
    <row r="398" s="2" customFormat="1">
      <c r="A398" s="40"/>
      <c r="B398" s="41"/>
      <c r="C398" s="42"/>
      <c r="D398" s="228" t="s">
        <v>193</v>
      </c>
      <c r="E398" s="42"/>
      <c r="F398" s="229" t="s">
        <v>1604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193</v>
      </c>
      <c r="AU398" s="19" t="s">
        <v>82</v>
      </c>
    </row>
    <row r="399" s="13" customFormat="1">
      <c r="A399" s="13"/>
      <c r="B399" s="233"/>
      <c r="C399" s="234"/>
      <c r="D399" s="235" t="s">
        <v>195</v>
      </c>
      <c r="E399" s="236" t="s">
        <v>19</v>
      </c>
      <c r="F399" s="237" t="s">
        <v>1587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195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1588</v>
      </c>
      <c r="G400" s="245"/>
      <c r="H400" s="248">
        <v>0.17000000000000001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3" customFormat="1">
      <c r="A401" s="13"/>
      <c r="B401" s="233"/>
      <c r="C401" s="234"/>
      <c r="D401" s="235" t="s">
        <v>195</v>
      </c>
      <c r="E401" s="236" t="s">
        <v>19</v>
      </c>
      <c r="F401" s="237" t="s">
        <v>1589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195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1590</v>
      </c>
      <c r="G402" s="245"/>
      <c r="H402" s="248">
        <v>0.28000000000000003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5" customFormat="1">
      <c r="A403" s="15"/>
      <c r="B403" s="255"/>
      <c r="C403" s="256"/>
      <c r="D403" s="235" t="s">
        <v>195</v>
      </c>
      <c r="E403" s="257" t="s">
        <v>19</v>
      </c>
      <c r="F403" s="258" t="s">
        <v>226</v>
      </c>
      <c r="G403" s="256"/>
      <c r="H403" s="259">
        <v>0.45000000000000007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195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185</v>
      </c>
    </row>
    <row r="404" s="2" customFormat="1" ht="24.15" customHeight="1">
      <c r="A404" s="40"/>
      <c r="B404" s="41"/>
      <c r="C404" s="215" t="s">
        <v>898</v>
      </c>
      <c r="D404" s="215" t="s">
        <v>187</v>
      </c>
      <c r="E404" s="216" t="s">
        <v>1141</v>
      </c>
      <c r="F404" s="217" t="s">
        <v>1142</v>
      </c>
      <c r="G404" s="218" t="s">
        <v>240</v>
      </c>
      <c r="H404" s="219">
        <v>65.058000000000007</v>
      </c>
      <c r="I404" s="220"/>
      <c r="J404" s="221">
        <f>ROUND(I404*H404,2)</f>
        <v>0</v>
      </c>
      <c r="K404" s="217" t="s">
        <v>191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0.0040000000000000001</v>
      </c>
      <c r="R404" s="224">
        <f>Q404*H404</f>
        <v>0.26023200000000002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82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1297</v>
      </c>
    </row>
    <row r="405" s="2" customFormat="1">
      <c r="A405" s="40"/>
      <c r="B405" s="41"/>
      <c r="C405" s="42"/>
      <c r="D405" s="228" t="s">
        <v>193</v>
      </c>
      <c r="E405" s="42"/>
      <c r="F405" s="229" t="s">
        <v>1144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193</v>
      </c>
      <c r="AU405" s="19" t="s">
        <v>82</v>
      </c>
    </row>
    <row r="406" s="13" customFormat="1">
      <c r="A406" s="13"/>
      <c r="B406" s="233"/>
      <c r="C406" s="234"/>
      <c r="D406" s="235" t="s">
        <v>195</v>
      </c>
      <c r="E406" s="236" t="s">
        <v>19</v>
      </c>
      <c r="F406" s="237" t="s">
        <v>1592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195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1515</v>
      </c>
      <c r="G407" s="245"/>
      <c r="H407" s="248">
        <v>55.299999999999997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744</v>
      </c>
      <c r="G408" s="245"/>
      <c r="H408" s="248">
        <v>1.1479999999999999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1594</v>
      </c>
      <c r="G409" s="245"/>
      <c r="H409" s="248">
        <v>-5.79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3" customFormat="1">
      <c r="A410" s="13"/>
      <c r="B410" s="233"/>
      <c r="C410" s="234"/>
      <c r="D410" s="235" t="s">
        <v>195</v>
      </c>
      <c r="E410" s="236" t="s">
        <v>19</v>
      </c>
      <c r="F410" s="237" t="s">
        <v>1592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195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1574</v>
      </c>
      <c r="G411" s="245"/>
      <c r="H411" s="248">
        <v>2.8799999999999999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1605</v>
      </c>
      <c r="G412" s="245"/>
      <c r="H412" s="248">
        <v>3.024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1575</v>
      </c>
      <c r="G413" s="245"/>
      <c r="H413" s="248">
        <v>4.2480000000000002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1575</v>
      </c>
      <c r="G414" s="245"/>
      <c r="H414" s="248">
        <v>4.2480000000000002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5" customFormat="1">
      <c r="A415" s="15"/>
      <c r="B415" s="255"/>
      <c r="C415" s="256"/>
      <c r="D415" s="235" t="s">
        <v>195</v>
      </c>
      <c r="E415" s="257" t="s">
        <v>19</v>
      </c>
      <c r="F415" s="258" t="s">
        <v>226</v>
      </c>
      <c r="G415" s="256"/>
      <c r="H415" s="259">
        <v>65.058000000000007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195</v>
      </c>
      <c r="AU415" s="265" t="s">
        <v>82</v>
      </c>
      <c r="AV415" s="15" t="s">
        <v>135</v>
      </c>
      <c r="AW415" s="15" t="s">
        <v>35</v>
      </c>
      <c r="AX415" s="15" t="s">
        <v>80</v>
      </c>
      <c r="AY415" s="265" t="s">
        <v>185</v>
      </c>
    </row>
    <row r="416" s="2" customFormat="1" ht="16.5" customHeight="1">
      <c r="A416" s="40"/>
      <c r="B416" s="41"/>
      <c r="C416" s="215" t="s">
        <v>904</v>
      </c>
      <c r="D416" s="215" t="s">
        <v>187</v>
      </c>
      <c r="E416" s="216" t="s">
        <v>1145</v>
      </c>
      <c r="F416" s="217" t="s">
        <v>1146</v>
      </c>
      <c r="G416" s="218" t="s">
        <v>240</v>
      </c>
      <c r="H416" s="219">
        <v>316.52100000000002</v>
      </c>
      <c r="I416" s="220"/>
      <c r="J416" s="221">
        <f>ROUND(I416*H416,2)</f>
        <v>0</v>
      </c>
      <c r="K416" s="217" t="s">
        <v>191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0.00025999999999999998</v>
      </c>
      <c r="R416" s="224">
        <f>Q416*H416</f>
        <v>0.082295460000000001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82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1606</v>
      </c>
    </row>
    <row r="417" s="2" customFormat="1">
      <c r="A417" s="40"/>
      <c r="B417" s="41"/>
      <c r="C417" s="42"/>
      <c r="D417" s="228" t="s">
        <v>193</v>
      </c>
      <c r="E417" s="42"/>
      <c r="F417" s="229" t="s">
        <v>1148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193</v>
      </c>
      <c r="AU417" s="19" t="s">
        <v>82</v>
      </c>
    </row>
    <row r="418" s="13" customFormat="1">
      <c r="A418" s="13"/>
      <c r="B418" s="233"/>
      <c r="C418" s="234"/>
      <c r="D418" s="235" t="s">
        <v>195</v>
      </c>
      <c r="E418" s="236" t="s">
        <v>19</v>
      </c>
      <c r="F418" s="237" t="s">
        <v>1482</v>
      </c>
      <c r="G418" s="234"/>
      <c r="H418" s="236" t="s">
        <v>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195</v>
      </c>
      <c r="AU418" s="243" t="s">
        <v>82</v>
      </c>
      <c r="AV418" s="13" t="s">
        <v>80</v>
      </c>
      <c r="AW418" s="13" t="s">
        <v>35</v>
      </c>
      <c r="AX418" s="13" t="s">
        <v>73</v>
      </c>
      <c r="AY418" s="243" t="s">
        <v>185</v>
      </c>
    </row>
    <row r="419" s="13" customFormat="1">
      <c r="A419" s="13"/>
      <c r="B419" s="233"/>
      <c r="C419" s="234"/>
      <c r="D419" s="235" t="s">
        <v>195</v>
      </c>
      <c r="E419" s="236" t="s">
        <v>19</v>
      </c>
      <c r="F419" s="237" t="s">
        <v>1607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195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1608</v>
      </c>
      <c r="G420" s="245"/>
      <c r="H420" s="248">
        <v>44.795000000000002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1609</v>
      </c>
      <c r="G421" s="245"/>
      <c r="H421" s="248">
        <v>2.1080000000000001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1610</v>
      </c>
      <c r="G422" s="245"/>
      <c r="H422" s="248">
        <v>2.7280000000000002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1611</v>
      </c>
      <c r="G423" s="245"/>
      <c r="H423" s="248">
        <v>1.55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3" customFormat="1">
      <c r="A424" s="13"/>
      <c r="B424" s="233"/>
      <c r="C424" s="234"/>
      <c r="D424" s="235" t="s">
        <v>195</v>
      </c>
      <c r="E424" s="236" t="s">
        <v>19</v>
      </c>
      <c r="F424" s="237" t="s">
        <v>1612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195</v>
      </c>
      <c r="AU424" s="243" t="s">
        <v>82</v>
      </c>
      <c r="AV424" s="13" t="s">
        <v>80</v>
      </c>
      <c r="AW424" s="13" t="s">
        <v>35</v>
      </c>
      <c r="AX424" s="13" t="s">
        <v>73</v>
      </c>
      <c r="AY424" s="243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1613</v>
      </c>
      <c r="G425" s="245"/>
      <c r="H425" s="248">
        <v>10.473000000000001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3" customFormat="1">
      <c r="A426" s="13"/>
      <c r="B426" s="233"/>
      <c r="C426" s="234"/>
      <c r="D426" s="235" t="s">
        <v>195</v>
      </c>
      <c r="E426" s="236" t="s">
        <v>19</v>
      </c>
      <c r="F426" s="237" t="s">
        <v>1614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195</v>
      </c>
      <c r="AU426" s="243" t="s">
        <v>82</v>
      </c>
      <c r="AV426" s="13" t="s">
        <v>80</v>
      </c>
      <c r="AW426" s="13" t="s">
        <v>35</v>
      </c>
      <c r="AX426" s="13" t="s">
        <v>73</v>
      </c>
      <c r="AY426" s="243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1615</v>
      </c>
      <c r="G427" s="245"/>
      <c r="H427" s="248">
        <v>6.4969999999999999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3" customFormat="1">
      <c r="A428" s="13"/>
      <c r="B428" s="233"/>
      <c r="C428" s="234"/>
      <c r="D428" s="235" t="s">
        <v>195</v>
      </c>
      <c r="E428" s="236" t="s">
        <v>19</v>
      </c>
      <c r="F428" s="237" t="s">
        <v>1587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195</v>
      </c>
      <c r="AU428" s="243" t="s">
        <v>82</v>
      </c>
      <c r="AV428" s="13" t="s">
        <v>80</v>
      </c>
      <c r="AW428" s="13" t="s">
        <v>35</v>
      </c>
      <c r="AX428" s="13" t="s">
        <v>73</v>
      </c>
      <c r="AY428" s="243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1616</v>
      </c>
      <c r="G429" s="245"/>
      <c r="H429" s="248">
        <v>7.0289999999999999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3" customFormat="1">
      <c r="A430" s="13"/>
      <c r="B430" s="233"/>
      <c r="C430" s="234"/>
      <c r="D430" s="235" t="s">
        <v>195</v>
      </c>
      <c r="E430" s="236" t="s">
        <v>19</v>
      </c>
      <c r="F430" s="237" t="s">
        <v>1589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195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1617</v>
      </c>
      <c r="G431" s="245"/>
      <c r="H431" s="248">
        <v>9.9399999999999995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3" customFormat="1">
      <c r="A432" s="13"/>
      <c r="B432" s="233"/>
      <c r="C432" s="234"/>
      <c r="D432" s="235" t="s">
        <v>195</v>
      </c>
      <c r="E432" s="236" t="s">
        <v>19</v>
      </c>
      <c r="F432" s="237" t="s">
        <v>1618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195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1619</v>
      </c>
      <c r="G433" s="245"/>
      <c r="H433" s="248">
        <v>17.050000000000001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1620</v>
      </c>
      <c r="G434" s="245"/>
      <c r="H434" s="248">
        <v>2.3999999999999999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1621</v>
      </c>
      <c r="G435" s="245"/>
      <c r="H435" s="248">
        <v>-6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3" customFormat="1">
      <c r="A436" s="13"/>
      <c r="B436" s="233"/>
      <c r="C436" s="234"/>
      <c r="D436" s="235" t="s">
        <v>195</v>
      </c>
      <c r="E436" s="236" t="s">
        <v>19</v>
      </c>
      <c r="F436" s="237" t="s">
        <v>1622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195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185</v>
      </c>
    </row>
    <row r="437" s="14" customFormat="1">
      <c r="A437" s="14"/>
      <c r="B437" s="244"/>
      <c r="C437" s="245"/>
      <c r="D437" s="235" t="s">
        <v>195</v>
      </c>
      <c r="E437" s="246" t="s">
        <v>19</v>
      </c>
      <c r="F437" s="247" t="s">
        <v>1623</v>
      </c>
      <c r="G437" s="245"/>
      <c r="H437" s="248">
        <v>31.309999999999999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195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1624</v>
      </c>
      <c r="G438" s="245"/>
      <c r="H438" s="248">
        <v>3.7799999999999998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1625</v>
      </c>
      <c r="G439" s="245"/>
      <c r="H439" s="248">
        <v>-8.4000000000000004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1626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1627</v>
      </c>
      <c r="G441" s="245"/>
      <c r="H441" s="248">
        <v>31.263999999999999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1624</v>
      </c>
      <c r="G442" s="245"/>
      <c r="H442" s="248">
        <v>3.7799999999999998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1625</v>
      </c>
      <c r="G443" s="245"/>
      <c r="H443" s="248">
        <v>-8.4000000000000004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3" customFormat="1">
      <c r="A444" s="13"/>
      <c r="B444" s="233"/>
      <c r="C444" s="234"/>
      <c r="D444" s="235" t="s">
        <v>195</v>
      </c>
      <c r="E444" s="236" t="s">
        <v>19</v>
      </c>
      <c r="F444" s="237" t="s">
        <v>1628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195</v>
      </c>
      <c r="AU444" s="243" t="s">
        <v>82</v>
      </c>
      <c r="AV444" s="13" t="s">
        <v>80</v>
      </c>
      <c r="AW444" s="13" t="s">
        <v>35</v>
      </c>
      <c r="AX444" s="13" t="s">
        <v>73</v>
      </c>
      <c r="AY444" s="243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1629</v>
      </c>
      <c r="G445" s="245"/>
      <c r="H445" s="248">
        <v>12.214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4" customFormat="1">
      <c r="A446" s="14"/>
      <c r="B446" s="244"/>
      <c r="C446" s="245"/>
      <c r="D446" s="235" t="s">
        <v>195</v>
      </c>
      <c r="E446" s="246" t="s">
        <v>19</v>
      </c>
      <c r="F446" s="247" t="s">
        <v>1630</v>
      </c>
      <c r="G446" s="245"/>
      <c r="H446" s="248">
        <v>2.1000000000000001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195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1631</v>
      </c>
      <c r="G447" s="245"/>
      <c r="H447" s="248">
        <v>-3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3" customFormat="1">
      <c r="A448" s="13"/>
      <c r="B448" s="233"/>
      <c r="C448" s="234"/>
      <c r="D448" s="235" t="s">
        <v>195</v>
      </c>
      <c r="E448" s="236" t="s">
        <v>19</v>
      </c>
      <c r="F448" s="237" t="s">
        <v>1632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195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1633</v>
      </c>
      <c r="G449" s="245"/>
      <c r="H449" s="248">
        <v>10.85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1630</v>
      </c>
      <c r="G450" s="245"/>
      <c r="H450" s="248">
        <v>2.1000000000000001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1631</v>
      </c>
      <c r="G451" s="245"/>
      <c r="H451" s="248">
        <v>-3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1634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1629</v>
      </c>
      <c r="G453" s="245"/>
      <c r="H453" s="248">
        <v>12.214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1630</v>
      </c>
      <c r="G454" s="245"/>
      <c r="H454" s="248">
        <v>2.1000000000000001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1631</v>
      </c>
      <c r="G455" s="245"/>
      <c r="H455" s="248">
        <v>-3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3" customFormat="1">
      <c r="A456" s="13"/>
      <c r="B456" s="233"/>
      <c r="C456" s="234"/>
      <c r="D456" s="235" t="s">
        <v>195</v>
      </c>
      <c r="E456" s="236" t="s">
        <v>19</v>
      </c>
      <c r="F456" s="237" t="s">
        <v>1635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195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1636</v>
      </c>
      <c r="G457" s="245"/>
      <c r="H457" s="248">
        <v>23.126000000000001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1637</v>
      </c>
      <c r="G458" s="245"/>
      <c r="H458" s="248">
        <v>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4" customFormat="1">
      <c r="A459" s="14"/>
      <c r="B459" s="244"/>
      <c r="C459" s="245"/>
      <c r="D459" s="235" t="s">
        <v>195</v>
      </c>
      <c r="E459" s="246" t="s">
        <v>19</v>
      </c>
      <c r="F459" s="247" t="s">
        <v>1638</v>
      </c>
      <c r="G459" s="245"/>
      <c r="H459" s="248">
        <v>-12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195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185</v>
      </c>
    </row>
    <row r="460" s="13" customFormat="1">
      <c r="A460" s="13"/>
      <c r="B460" s="233"/>
      <c r="C460" s="234"/>
      <c r="D460" s="235" t="s">
        <v>195</v>
      </c>
      <c r="E460" s="236" t="s">
        <v>19</v>
      </c>
      <c r="F460" s="237" t="s">
        <v>1639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195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1640</v>
      </c>
      <c r="G461" s="245"/>
      <c r="H461" s="248">
        <v>19.158000000000001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1637</v>
      </c>
      <c r="G462" s="245"/>
      <c r="H462" s="248">
        <v>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1638</v>
      </c>
      <c r="G463" s="245"/>
      <c r="H463" s="248">
        <v>-12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3" customFormat="1">
      <c r="A464" s="13"/>
      <c r="B464" s="233"/>
      <c r="C464" s="234"/>
      <c r="D464" s="235" t="s">
        <v>195</v>
      </c>
      <c r="E464" s="236" t="s">
        <v>19</v>
      </c>
      <c r="F464" s="237" t="s">
        <v>1641</v>
      </c>
      <c r="G464" s="234"/>
      <c r="H464" s="236" t="s">
        <v>19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195</v>
      </c>
      <c r="AU464" s="243" t="s">
        <v>82</v>
      </c>
      <c r="AV464" s="13" t="s">
        <v>80</v>
      </c>
      <c r="AW464" s="13" t="s">
        <v>35</v>
      </c>
      <c r="AX464" s="13" t="s">
        <v>73</v>
      </c>
      <c r="AY464" s="243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1642</v>
      </c>
      <c r="G465" s="245"/>
      <c r="H465" s="248">
        <v>9.2379999999999995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4" customFormat="1">
      <c r="A466" s="14"/>
      <c r="B466" s="244"/>
      <c r="C466" s="245"/>
      <c r="D466" s="235" t="s">
        <v>195</v>
      </c>
      <c r="E466" s="246" t="s">
        <v>19</v>
      </c>
      <c r="F466" s="247" t="s">
        <v>1630</v>
      </c>
      <c r="G466" s="245"/>
      <c r="H466" s="248">
        <v>2.1000000000000001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195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1631</v>
      </c>
      <c r="G467" s="245"/>
      <c r="H467" s="248">
        <v>-3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1643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1644</v>
      </c>
      <c r="G469" s="245"/>
      <c r="H469" s="248">
        <v>30.07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1645</v>
      </c>
      <c r="G470" s="245"/>
      <c r="H470" s="248">
        <v>3.48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1646</v>
      </c>
      <c r="G471" s="245"/>
      <c r="H471" s="248">
        <v>-5.4000000000000004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3" customFormat="1">
      <c r="A472" s="13"/>
      <c r="B472" s="233"/>
      <c r="C472" s="234"/>
      <c r="D472" s="235" t="s">
        <v>195</v>
      </c>
      <c r="E472" s="236" t="s">
        <v>19</v>
      </c>
      <c r="F472" s="237" t="s">
        <v>1647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195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185</v>
      </c>
    </row>
    <row r="473" s="14" customFormat="1">
      <c r="A473" s="14"/>
      <c r="B473" s="244"/>
      <c r="C473" s="245"/>
      <c r="D473" s="235" t="s">
        <v>195</v>
      </c>
      <c r="E473" s="246" t="s">
        <v>19</v>
      </c>
      <c r="F473" s="247" t="s">
        <v>1648</v>
      </c>
      <c r="G473" s="245"/>
      <c r="H473" s="248">
        <v>30.07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195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185</v>
      </c>
    </row>
    <row r="474" s="14" customFormat="1">
      <c r="A474" s="14"/>
      <c r="B474" s="244"/>
      <c r="C474" s="245"/>
      <c r="D474" s="235" t="s">
        <v>195</v>
      </c>
      <c r="E474" s="246" t="s">
        <v>19</v>
      </c>
      <c r="F474" s="247" t="s">
        <v>1649</v>
      </c>
      <c r="G474" s="245"/>
      <c r="H474" s="248">
        <v>3.48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195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1650</v>
      </c>
      <c r="G475" s="245"/>
      <c r="H475" s="248">
        <v>-5.4000000000000004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3" customFormat="1">
      <c r="A476" s="13"/>
      <c r="B476" s="233"/>
      <c r="C476" s="234"/>
      <c r="D476" s="235" t="s">
        <v>195</v>
      </c>
      <c r="E476" s="236" t="s">
        <v>19</v>
      </c>
      <c r="F476" s="237" t="s">
        <v>1651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195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1652</v>
      </c>
      <c r="G477" s="245"/>
      <c r="H477" s="248">
        <v>9.0830000000000002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4" customFormat="1">
      <c r="A478" s="14"/>
      <c r="B478" s="244"/>
      <c r="C478" s="245"/>
      <c r="D478" s="235" t="s">
        <v>195</v>
      </c>
      <c r="E478" s="246" t="s">
        <v>19</v>
      </c>
      <c r="F478" s="247" t="s">
        <v>1630</v>
      </c>
      <c r="G478" s="245"/>
      <c r="H478" s="248">
        <v>2.1000000000000001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195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1631</v>
      </c>
      <c r="G479" s="245"/>
      <c r="H479" s="248">
        <v>-3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3" customFormat="1">
      <c r="A480" s="13"/>
      <c r="B480" s="233"/>
      <c r="C480" s="234"/>
      <c r="D480" s="235" t="s">
        <v>195</v>
      </c>
      <c r="E480" s="236" t="s">
        <v>19</v>
      </c>
      <c r="F480" s="237" t="s">
        <v>1653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195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1654</v>
      </c>
      <c r="G481" s="245"/>
      <c r="H481" s="248">
        <v>8.4939999999999998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4" customFormat="1">
      <c r="A482" s="14"/>
      <c r="B482" s="244"/>
      <c r="C482" s="245"/>
      <c r="D482" s="235" t="s">
        <v>195</v>
      </c>
      <c r="E482" s="246" t="s">
        <v>19</v>
      </c>
      <c r="F482" s="247" t="s">
        <v>1630</v>
      </c>
      <c r="G482" s="245"/>
      <c r="H482" s="248">
        <v>2.1000000000000001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195</v>
      </c>
      <c r="AU482" s="254" t="s">
        <v>82</v>
      </c>
      <c r="AV482" s="14" t="s">
        <v>82</v>
      </c>
      <c r="AW482" s="14" t="s">
        <v>35</v>
      </c>
      <c r="AX482" s="14" t="s">
        <v>73</v>
      </c>
      <c r="AY482" s="254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1631</v>
      </c>
      <c r="G483" s="245"/>
      <c r="H483" s="248">
        <v>-3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3" customFormat="1">
      <c r="A484" s="13"/>
      <c r="B484" s="233"/>
      <c r="C484" s="234"/>
      <c r="D484" s="235" t="s">
        <v>195</v>
      </c>
      <c r="E484" s="236" t="s">
        <v>19</v>
      </c>
      <c r="F484" s="237" t="s">
        <v>1655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195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1656</v>
      </c>
      <c r="G485" s="245"/>
      <c r="H485" s="248">
        <v>9.1140000000000008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1630</v>
      </c>
      <c r="G486" s="245"/>
      <c r="H486" s="248">
        <v>2.1000000000000001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1631</v>
      </c>
      <c r="G487" s="245"/>
      <c r="H487" s="248">
        <v>-3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3" customFormat="1">
      <c r="A488" s="13"/>
      <c r="B488" s="233"/>
      <c r="C488" s="234"/>
      <c r="D488" s="235" t="s">
        <v>195</v>
      </c>
      <c r="E488" s="236" t="s">
        <v>19</v>
      </c>
      <c r="F488" s="237" t="s">
        <v>1657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195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1658</v>
      </c>
      <c r="G489" s="245"/>
      <c r="H489" s="248">
        <v>20.026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4" customFormat="1">
      <c r="A490" s="14"/>
      <c r="B490" s="244"/>
      <c r="C490" s="245"/>
      <c r="D490" s="235" t="s">
        <v>195</v>
      </c>
      <c r="E490" s="246" t="s">
        <v>19</v>
      </c>
      <c r="F490" s="247" t="s">
        <v>1630</v>
      </c>
      <c r="G490" s="245"/>
      <c r="H490" s="248">
        <v>2.1000000000000001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195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1631</v>
      </c>
      <c r="G491" s="245"/>
      <c r="H491" s="248">
        <v>-3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5" customFormat="1">
      <c r="A492" s="15"/>
      <c r="B492" s="255"/>
      <c r="C492" s="256"/>
      <c r="D492" s="235" t="s">
        <v>195</v>
      </c>
      <c r="E492" s="257" t="s">
        <v>19</v>
      </c>
      <c r="F492" s="258" t="s">
        <v>226</v>
      </c>
      <c r="G492" s="256"/>
      <c r="H492" s="259">
        <v>316.52100000000007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195</v>
      </c>
      <c r="AU492" s="265" t="s">
        <v>82</v>
      </c>
      <c r="AV492" s="15" t="s">
        <v>135</v>
      </c>
      <c r="AW492" s="15" t="s">
        <v>35</v>
      </c>
      <c r="AX492" s="15" t="s">
        <v>80</v>
      </c>
      <c r="AY492" s="265" t="s">
        <v>185</v>
      </c>
    </row>
    <row r="493" s="2" customFormat="1" ht="24.15" customHeight="1">
      <c r="A493" s="40"/>
      <c r="B493" s="41"/>
      <c r="C493" s="215" t="s">
        <v>913</v>
      </c>
      <c r="D493" s="215" t="s">
        <v>187</v>
      </c>
      <c r="E493" s="216" t="s">
        <v>1176</v>
      </c>
      <c r="F493" s="217" t="s">
        <v>1177</v>
      </c>
      <c r="G493" s="218" t="s">
        <v>240</v>
      </c>
      <c r="H493" s="219">
        <v>382.63499999999999</v>
      </c>
      <c r="I493" s="220"/>
      <c r="J493" s="221">
        <f>ROUND(I493*H493,2)</f>
        <v>0</v>
      </c>
      <c r="K493" s="217" t="s">
        <v>191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0.0043800000000000002</v>
      </c>
      <c r="R493" s="224">
        <f>Q493*H493</f>
        <v>1.6759413000000001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187</v>
      </c>
      <c r="AU493" s="226" t="s">
        <v>82</v>
      </c>
      <c r="AY493" s="19" t="s">
        <v>185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1659</v>
      </c>
    </row>
    <row r="494" s="2" customFormat="1">
      <c r="A494" s="40"/>
      <c r="B494" s="41"/>
      <c r="C494" s="42"/>
      <c r="D494" s="228" t="s">
        <v>193</v>
      </c>
      <c r="E494" s="42"/>
      <c r="F494" s="229" t="s">
        <v>1179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193</v>
      </c>
      <c r="AU494" s="19" t="s">
        <v>82</v>
      </c>
    </row>
    <row r="495" s="13" customFormat="1">
      <c r="A495" s="13"/>
      <c r="B495" s="233"/>
      <c r="C495" s="234"/>
      <c r="D495" s="235" t="s">
        <v>195</v>
      </c>
      <c r="E495" s="236" t="s">
        <v>19</v>
      </c>
      <c r="F495" s="237" t="s">
        <v>1482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195</v>
      </c>
      <c r="AU495" s="243" t="s">
        <v>82</v>
      </c>
      <c r="AV495" s="13" t="s">
        <v>80</v>
      </c>
      <c r="AW495" s="13" t="s">
        <v>35</v>
      </c>
      <c r="AX495" s="13" t="s">
        <v>73</v>
      </c>
      <c r="AY495" s="243" t="s">
        <v>185</v>
      </c>
    </row>
    <row r="496" s="13" customFormat="1">
      <c r="A496" s="13"/>
      <c r="B496" s="233"/>
      <c r="C496" s="234"/>
      <c r="D496" s="235" t="s">
        <v>195</v>
      </c>
      <c r="E496" s="236" t="s">
        <v>19</v>
      </c>
      <c r="F496" s="237" t="s">
        <v>1607</v>
      </c>
      <c r="G496" s="234"/>
      <c r="H496" s="236" t="s">
        <v>19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195</v>
      </c>
      <c r="AU496" s="243" t="s">
        <v>82</v>
      </c>
      <c r="AV496" s="13" t="s">
        <v>80</v>
      </c>
      <c r="AW496" s="13" t="s">
        <v>35</v>
      </c>
      <c r="AX496" s="13" t="s">
        <v>73</v>
      </c>
      <c r="AY496" s="243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1608</v>
      </c>
      <c r="G497" s="245"/>
      <c r="H497" s="248">
        <v>44.795000000000002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4" customFormat="1">
      <c r="A498" s="14"/>
      <c r="B498" s="244"/>
      <c r="C498" s="245"/>
      <c r="D498" s="235" t="s">
        <v>195</v>
      </c>
      <c r="E498" s="246" t="s">
        <v>19</v>
      </c>
      <c r="F498" s="247" t="s">
        <v>1609</v>
      </c>
      <c r="G498" s="245"/>
      <c r="H498" s="248">
        <v>2.1080000000000001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195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1610</v>
      </c>
      <c r="G499" s="245"/>
      <c r="H499" s="248">
        <v>2.7280000000000002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1611</v>
      </c>
      <c r="G500" s="245"/>
      <c r="H500" s="248">
        <v>1.55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3" customFormat="1">
      <c r="A501" s="13"/>
      <c r="B501" s="233"/>
      <c r="C501" s="234"/>
      <c r="D501" s="235" t="s">
        <v>195</v>
      </c>
      <c r="E501" s="236" t="s">
        <v>19</v>
      </c>
      <c r="F501" s="237" t="s">
        <v>1612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195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1613</v>
      </c>
      <c r="G502" s="245"/>
      <c r="H502" s="248">
        <v>10.473000000000001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3" customFormat="1">
      <c r="A503" s="13"/>
      <c r="B503" s="233"/>
      <c r="C503" s="234"/>
      <c r="D503" s="235" t="s">
        <v>195</v>
      </c>
      <c r="E503" s="236" t="s">
        <v>19</v>
      </c>
      <c r="F503" s="237" t="s">
        <v>1614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195</v>
      </c>
      <c r="AU503" s="243" t="s">
        <v>82</v>
      </c>
      <c r="AV503" s="13" t="s">
        <v>80</v>
      </c>
      <c r="AW503" s="13" t="s">
        <v>35</v>
      </c>
      <c r="AX503" s="13" t="s">
        <v>73</v>
      </c>
      <c r="AY503" s="243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1615</v>
      </c>
      <c r="G504" s="245"/>
      <c r="H504" s="248">
        <v>6.4969999999999999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1592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1515</v>
      </c>
      <c r="G506" s="245"/>
      <c r="H506" s="248">
        <v>55.299999999999997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744</v>
      </c>
      <c r="G507" s="245"/>
      <c r="H507" s="248">
        <v>1.1479999999999999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1594</v>
      </c>
      <c r="G508" s="245"/>
      <c r="H508" s="248">
        <v>-5.79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1574</v>
      </c>
      <c r="G509" s="245"/>
      <c r="H509" s="248">
        <v>2.8799999999999999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4" customFormat="1">
      <c r="A510" s="14"/>
      <c r="B510" s="244"/>
      <c r="C510" s="245"/>
      <c r="D510" s="235" t="s">
        <v>195</v>
      </c>
      <c r="E510" s="246" t="s">
        <v>19</v>
      </c>
      <c r="F510" s="247" t="s">
        <v>1123</v>
      </c>
      <c r="G510" s="245"/>
      <c r="H510" s="248">
        <v>4.0800000000000001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195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1575</v>
      </c>
      <c r="G511" s="245"/>
      <c r="H511" s="248">
        <v>4.2480000000000002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1575</v>
      </c>
      <c r="G512" s="245"/>
      <c r="H512" s="248">
        <v>4.2480000000000002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3" customFormat="1">
      <c r="A513" s="13"/>
      <c r="B513" s="233"/>
      <c r="C513" s="234"/>
      <c r="D513" s="235" t="s">
        <v>195</v>
      </c>
      <c r="E513" s="236" t="s">
        <v>19</v>
      </c>
      <c r="F513" s="237" t="s">
        <v>1587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195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1616</v>
      </c>
      <c r="G514" s="245"/>
      <c r="H514" s="248">
        <v>7.0289999999999999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3" customFormat="1">
      <c r="A515" s="13"/>
      <c r="B515" s="233"/>
      <c r="C515" s="234"/>
      <c r="D515" s="235" t="s">
        <v>195</v>
      </c>
      <c r="E515" s="236" t="s">
        <v>19</v>
      </c>
      <c r="F515" s="237" t="s">
        <v>1589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195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1617</v>
      </c>
      <c r="G516" s="245"/>
      <c r="H516" s="248">
        <v>9.9399999999999995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3" customFormat="1">
      <c r="A517" s="13"/>
      <c r="B517" s="233"/>
      <c r="C517" s="234"/>
      <c r="D517" s="235" t="s">
        <v>195</v>
      </c>
      <c r="E517" s="236" t="s">
        <v>19</v>
      </c>
      <c r="F517" s="237" t="s">
        <v>1618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195</v>
      </c>
      <c r="AU517" s="243" t="s">
        <v>82</v>
      </c>
      <c r="AV517" s="13" t="s">
        <v>80</v>
      </c>
      <c r="AW517" s="13" t="s">
        <v>35</v>
      </c>
      <c r="AX517" s="13" t="s">
        <v>73</v>
      </c>
      <c r="AY517" s="243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1619</v>
      </c>
      <c r="G518" s="245"/>
      <c r="H518" s="248">
        <v>17.050000000000001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1620</v>
      </c>
      <c r="G519" s="245"/>
      <c r="H519" s="248">
        <v>2.3999999999999999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1621</v>
      </c>
      <c r="G520" s="245"/>
      <c r="H520" s="248">
        <v>-6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3" customFormat="1">
      <c r="A521" s="13"/>
      <c r="B521" s="233"/>
      <c r="C521" s="234"/>
      <c r="D521" s="235" t="s">
        <v>195</v>
      </c>
      <c r="E521" s="236" t="s">
        <v>19</v>
      </c>
      <c r="F521" s="237" t="s">
        <v>1622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195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1623</v>
      </c>
      <c r="G522" s="245"/>
      <c r="H522" s="248">
        <v>31.309999999999999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1624</v>
      </c>
      <c r="G523" s="245"/>
      <c r="H523" s="248">
        <v>3.7799999999999998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1625</v>
      </c>
      <c r="G524" s="245"/>
      <c r="H524" s="248">
        <v>-8.4000000000000004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3" customFormat="1">
      <c r="A525" s="13"/>
      <c r="B525" s="233"/>
      <c r="C525" s="234"/>
      <c r="D525" s="235" t="s">
        <v>195</v>
      </c>
      <c r="E525" s="236" t="s">
        <v>19</v>
      </c>
      <c r="F525" s="237" t="s">
        <v>1626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195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185</v>
      </c>
    </row>
    <row r="526" s="14" customFormat="1">
      <c r="A526" s="14"/>
      <c r="B526" s="244"/>
      <c r="C526" s="245"/>
      <c r="D526" s="235" t="s">
        <v>195</v>
      </c>
      <c r="E526" s="246" t="s">
        <v>19</v>
      </c>
      <c r="F526" s="247" t="s">
        <v>1627</v>
      </c>
      <c r="G526" s="245"/>
      <c r="H526" s="248">
        <v>31.263999999999999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195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185</v>
      </c>
    </row>
    <row r="527" s="14" customFormat="1">
      <c r="A527" s="14"/>
      <c r="B527" s="244"/>
      <c r="C527" s="245"/>
      <c r="D527" s="235" t="s">
        <v>195</v>
      </c>
      <c r="E527" s="246" t="s">
        <v>19</v>
      </c>
      <c r="F527" s="247" t="s">
        <v>1624</v>
      </c>
      <c r="G527" s="245"/>
      <c r="H527" s="248">
        <v>3.7799999999999998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195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185</v>
      </c>
    </row>
    <row r="528" s="14" customFormat="1">
      <c r="A528" s="14"/>
      <c r="B528" s="244"/>
      <c r="C528" s="245"/>
      <c r="D528" s="235" t="s">
        <v>195</v>
      </c>
      <c r="E528" s="246" t="s">
        <v>19</v>
      </c>
      <c r="F528" s="247" t="s">
        <v>1625</v>
      </c>
      <c r="G528" s="245"/>
      <c r="H528" s="248">
        <v>-8.4000000000000004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195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185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1628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4" customFormat="1">
      <c r="A530" s="14"/>
      <c r="B530" s="244"/>
      <c r="C530" s="245"/>
      <c r="D530" s="235" t="s">
        <v>195</v>
      </c>
      <c r="E530" s="246" t="s">
        <v>19</v>
      </c>
      <c r="F530" s="247" t="s">
        <v>1629</v>
      </c>
      <c r="G530" s="245"/>
      <c r="H530" s="248">
        <v>12.214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195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1630</v>
      </c>
      <c r="G531" s="245"/>
      <c r="H531" s="248">
        <v>2.1000000000000001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4" customFormat="1">
      <c r="A532" s="14"/>
      <c r="B532" s="244"/>
      <c r="C532" s="245"/>
      <c r="D532" s="235" t="s">
        <v>195</v>
      </c>
      <c r="E532" s="246" t="s">
        <v>19</v>
      </c>
      <c r="F532" s="247" t="s">
        <v>1631</v>
      </c>
      <c r="G532" s="245"/>
      <c r="H532" s="248">
        <v>-3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195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185</v>
      </c>
    </row>
    <row r="533" s="13" customFormat="1">
      <c r="A533" s="13"/>
      <c r="B533" s="233"/>
      <c r="C533" s="234"/>
      <c r="D533" s="235" t="s">
        <v>195</v>
      </c>
      <c r="E533" s="236" t="s">
        <v>19</v>
      </c>
      <c r="F533" s="237" t="s">
        <v>1632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195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185</v>
      </c>
    </row>
    <row r="534" s="14" customFormat="1">
      <c r="A534" s="14"/>
      <c r="B534" s="244"/>
      <c r="C534" s="245"/>
      <c r="D534" s="235" t="s">
        <v>195</v>
      </c>
      <c r="E534" s="246" t="s">
        <v>19</v>
      </c>
      <c r="F534" s="247" t="s">
        <v>1633</v>
      </c>
      <c r="G534" s="245"/>
      <c r="H534" s="248">
        <v>10.85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195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1630</v>
      </c>
      <c r="G535" s="245"/>
      <c r="H535" s="248">
        <v>2.1000000000000001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1631</v>
      </c>
      <c r="G536" s="245"/>
      <c r="H536" s="248">
        <v>-3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3" customFormat="1">
      <c r="A537" s="13"/>
      <c r="B537" s="233"/>
      <c r="C537" s="234"/>
      <c r="D537" s="235" t="s">
        <v>195</v>
      </c>
      <c r="E537" s="236" t="s">
        <v>19</v>
      </c>
      <c r="F537" s="237" t="s">
        <v>1634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195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1629</v>
      </c>
      <c r="G538" s="245"/>
      <c r="H538" s="248">
        <v>12.214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1630</v>
      </c>
      <c r="G539" s="245"/>
      <c r="H539" s="248">
        <v>2.1000000000000001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1631</v>
      </c>
      <c r="G540" s="245"/>
      <c r="H540" s="248">
        <v>-3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1635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1636</v>
      </c>
      <c r="G542" s="245"/>
      <c r="H542" s="248">
        <v>23.126000000000001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1637</v>
      </c>
      <c r="G543" s="245"/>
      <c r="H543" s="248">
        <v>3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1638</v>
      </c>
      <c r="G544" s="245"/>
      <c r="H544" s="248">
        <v>-12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1639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1640</v>
      </c>
      <c r="G546" s="245"/>
      <c r="H546" s="248">
        <v>19.158000000000001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1637</v>
      </c>
      <c r="G547" s="245"/>
      <c r="H547" s="248">
        <v>3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1638</v>
      </c>
      <c r="G548" s="245"/>
      <c r="H548" s="248">
        <v>-12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1641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1642</v>
      </c>
      <c r="G550" s="245"/>
      <c r="H550" s="248">
        <v>9.2379999999999995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4" customFormat="1">
      <c r="A551" s="14"/>
      <c r="B551" s="244"/>
      <c r="C551" s="245"/>
      <c r="D551" s="235" t="s">
        <v>195</v>
      </c>
      <c r="E551" s="246" t="s">
        <v>19</v>
      </c>
      <c r="F551" s="247" t="s">
        <v>1630</v>
      </c>
      <c r="G551" s="245"/>
      <c r="H551" s="248">
        <v>2.1000000000000001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195</v>
      </c>
      <c r="AU551" s="254" t="s">
        <v>82</v>
      </c>
      <c r="AV551" s="14" t="s">
        <v>82</v>
      </c>
      <c r="AW551" s="14" t="s">
        <v>35</v>
      </c>
      <c r="AX551" s="14" t="s">
        <v>73</v>
      </c>
      <c r="AY551" s="254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1631</v>
      </c>
      <c r="G552" s="245"/>
      <c r="H552" s="248">
        <v>-3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3" customFormat="1">
      <c r="A553" s="13"/>
      <c r="B553" s="233"/>
      <c r="C553" s="234"/>
      <c r="D553" s="235" t="s">
        <v>195</v>
      </c>
      <c r="E553" s="236" t="s">
        <v>19</v>
      </c>
      <c r="F553" s="237" t="s">
        <v>1643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195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1644</v>
      </c>
      <c r="G554" s="245"/>
      <c r="H554" s="248">
        <v>30.07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1645</v>
      </c>
      <c r="G555" s="245"/>
      <c r="H555" s="248">
        <v>3.48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1646</v>
      </c>
      <c r="G556" s="245"/>
      <c r="H556" s="248">
        <v>-5.4000000000000004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1647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1648</v>
      </c>
      <c r="G558" s="245"/>
      <c r="H558" s="248">
        <v>30.07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1649</v>
      </c>
      <c r="G559" s="245"/>
      <c r="H559" s="248">
        <v>3.48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1650</v>
      </c>
      <c r="G560" s="245"/>
      <c r="H560" s="248">
        <v>-5.4000000000000004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3" customFormat="1">
      <c r="A561" s="13"/>
      <c r="B561" s="233"/>
      <c r="C561" s="234"/>
      <c r="D561" s="235" t="s">
        <v>195</v>
      </c>
      <c r="E561" s="236" t="s">
        <v>19</v>
      </c>
      <c r="F561" s="237" t="s">
        <v>1651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195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1652</v>
      </c>
      <c r="G562" s="245"/>
      <c r="H562" s="248">
        <v>9.0830000000000002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1630</v>
      </c>
      <c r="G563" s="245"/>
      <c r="H563" s="248">
        <v>2.1000000000000001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1631</v>
      </c>
      <c r="G564" s="245"/>
      <c r="H564" s="248">
        <v>-3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3" customFormat="1">
      <c r="A565" s="13"/>
      <c r="B565" s="233"/>
      <c r="C565" s="234"/>
      <c r="D565" s="235" t="s">
        <v>195</v>
      </c>
      <c r="E565" s="236" t="s">
        <v>19</v>
      </c>
      <c r="F565" s="237" t="s">
        <v>1653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195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1654</v>
      </c>
      <c r="G566" s="245"/>
      <c r="H566" s="248">
        <v>8.4939999999999998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1630</v>
      </c>
      <c r="G567" s="245"/>
      <c r="H567" s="248">
        <v>2.1000000000000001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1631</v>
      </c>
      <c r="G568" s="245"/>
      <c r="H568" s="248">
        <v>-3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3" customFormat="1">
      <c r="A569" s="13"/>
      <c r="B569" s="233"/>
      <c r="C569" s="234"/>
      <c r="D569" s="235" t="s">
        <v>195</v>
      </c>
      <c r="E569" s="236" t="s">
        <v>19</v>
      </c>
      <c r="F569" s="237" t="s">
        <v>1655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195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1656</v>
      </c>
      <c r="G570" s="245"/>
      <c r="H570" s="248">
        <v>9.1140000000000008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1630</v>
      </c>
      <c r="G571" s="245"/>
      <c r="H571" s="248">
        <v>2.1000000000000001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1631</v>
      </c>
      <c r="G572" s="245"/>
      <c r="H572" s="248">
        <v>-3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1657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1658</v>
      </c>
      <c r="G574" s="245"/>
      <c r="H574" s="248">
        <v>20.026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1630</v>
      </c>
      <c r="G575" s="245"/>
      <c r="H575" s="248">
        <v>2.1000000000000001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1631</v>
      </c>
      <c r="G576" s="245"/>
      <c r="H576" s="248">
        <v>-3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5" customFormat="1">
      <c r="A577" s="15"/>
      <c r="B577" s="255"/>
      <c r="C577" s="256"/>
      <c r="D577" s="235" t="s">
        <v>195</v>
      </c>
      <c r="E577" s="257" t="s">
        <v>19</v>
      </c>
      <c r="F577" s="258" t="s">
        <v>226</v>
      </c>
      <c r="G577" s="256"/>
      <c r="H577" s="259">
        <v>382.6350000000001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5" t="s">
        <v>195</v>
      </c>
      <c r="AU577" s="265" t="s">
        <v>82</v>
      </c>
      <c r="AV577" s="15" t="s">
        <v>135</v>
      </c>
      <c r="AW577" s="15" t="s">
        <v>35</v>
      </c>
      <c r="AX577" s="15" t="s">
        <v>80</v>
      </c>
      <c r="AY577" s="265" t="s">
        <v>185</v>
      </c>
    </row>
    <row r="578" s="2" customFormat="1" ht="16.5" customHeight="1">
      <c r="A578" s="40"/>
      <c r="B578" s="41"/>
      <c r="C578" s="215" t="s">
        <v>929</v>
      </c>
      <c r="D578" s="215" t="s">
        <v>187</v>
      </c>
      <c r="E578" s="216" t="s">
        <v>1180</v>
      </c>
      <c r="F578" s="217" t="s">
        <v>1181</v>
      </c>
      <c r="G578" s="218" t="s">
        <v>240</v>
      </c>
      <c r="H578" s="219">
        <v>299.31299999999999</v>
      </c>
      <c r="I578" s="220"/>
      <c r="J578" s="221">
        <f>ROUND(I578*H578,2)</f>
        <v>0</v>
      </c>
      <c r="K578" s="217" t="s">
        <v>191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0.0040000000000000001</v>
      </c>
      <c r="R578" s="224">
        <f>Q578*H578</f>
        <v>1.197252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187</v>
      </c>
      <c r="AU578" s="226" t="s">
        <v>82</v>
      </c>
      <c r="AY578" s="19" t="s">
        <v>185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1660</v>
      </c>
    </row>
    <row r="579" s="2" customFormat="1">
      <c r="A579" s="40"/>
      <c r="B579" s="41"/>
      <c r="C579" s="42"/>
      <c r="D579" s="228" t="s">
        <v>193</v>
      </c>
      <c r="E579" s="42"/>
      <c r="F579" s="229" t="s">
        <v>1183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193</v>
      </c>
      <c r="AU579" s="19" t="s">
        <v>82</v>
      </c>
    </row>
    <row r="580" s="13" customFormat="1">
      <c r="A580" s="13"/>
      <c r="B580" s="233"/>
      <c r="C580" s="234"/>
      <c r="D580" s="235" t="s">
        <v>195</v>
      </c>
      <c r="E580" s="236" t="s">
        <v>19</v>
      </c>
      <c r="F580" s="237" t="s">
        <v>1482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195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185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1607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1608</v>
      </c>
      <c r="G582" s="245"/>
      <c r="H582" s="248">
        <v>44.795000000000002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1609</v>
      </c>
      <c r="G583" s="245"/>
      <c r="H583" s="248">
        <v>2.1080000000000001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1610</v>
      </c>
      <c r="G584" s="245"/>
      <c r="H584" s="248">
        <v>2.7280000000000002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1611</v>
      </c>
      <c r="G585" s="245"/>
      <c r="H585" s="248">
        <v>1.55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3" customFormat="1">
      <c r="A586" s="13"/>
      <c r="B586" s="233"/>
      <c r="C586" s="234"/>
      <c r="D586" s="235" t="s">
        <v>195</v>
      </c>
      <c r="E586" s="236" t="s">
        <v>19</v>
      </c>
      <c r="F586" s="237" t="s">
        <v>1612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195</v>
      </c>
      <c r="AU586" s="243" t="s">
        <v>82</v>
      </c>
      <c r="AV586" s="13" t="s">
        <v>80</v>
      </c>
      <c r="AW586" s="13" t="s">
        <v>35</v>
      </c>
      <c r="AX586" s="13" t="s">
        <v>73</v>
      </c>
      <c r="AY586" s="243" t="s">
        <v>185</v>
      </c>
    </row>
    <row r="587" s="14" customFormat="1">
      <c r="A587" s="14"/>
      <c r="B587" s="244"/>
      <c r="C587" s="245"/>
      <c r="D587" s="235" t="s">
        <v>195</v>
      </c>
      <c r="E587" s="246" t="s">
        <v>19</v>
      </c>
      <c r="F587" s="247" t="s">
        <v>1613</v>
      </c>
      <c r="G587" s="245"/>
      <c r="H587" s="248">
        <v>10.473000000000001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195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185</v>
      </c>
    </row>
    <row r="588" s="14" customFormat="1">
      <c r="A588" s="14"/>
      <c r="B588" s="244"/>
      <c r="C588" s="245"/>
      <c r="D588" s="235" t="s">
        <v>195</v>
      </c>
      <c r="E588" s="246" t="s">
        <v>19</v>
      </c>
      <c r="F588" s="247" t="s">
        <v>1661</v>
      </c>
      <c r="G588" s="245"/>
      <c r="H588" s="248">
        <v>-5.3099999999999996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195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185</v>
      </c>
    </row>
    <row r="589" s="13" customFormat="1">
      <c r="A589" s="13"/>
      <c r="B589" s="233"/>
      <c r="C589" s="234"/>
      <c r="D589" s="235" t="s">
        <v>195</v>
      </c>
      <c r="E589" s="236" t="s">
        <v>19</v>
      </c>
      <c r="F589" s="237" t="s">
        <v>1614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195</v>
      </c>
      <c r="AU589" s="243" t="s">
        <v>82</v>
      </c>
      <c r="AV589" s="13" t="s">
        <v>80</v>
      </c>
      <c r="AW589" s="13" t="s">
        <v>35</v>
      </c>
      <c r="AX589" s="13" t="s">
        <v>73</v>
      </c>
      <c r="AY589" s="243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1615</v>
      </c>
      <c r="G590" s="245"/>
      <c r="H590" s="248">
        <v>6.4969999999999999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1662</v>
      </c>
      <c r="G591" s="245"/>
      <c r="H591" s="248">
        <v>-3.294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3" customFormat="1">
      <c r="A592" s="13"/>
      <c r="B592" s="233"/>
      <c r="C592" s="234"/>
      <c r="D592" s="235" t="s">
        <v>195</v>
      </c>
      <c r="E592" s="236" t="s">
        <v>19</v>
      </c>
      <c r="F592" s="237" t="s">
        <v>1587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195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1616</v>
      </c>
      <c r="G593" s="245"/>
      <c r="H593" s="248">
        <v>7.0289999999999999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1663</v>
      </c>
      <c r="G594" s="245"/>
      <c r="H594" s="248">
        <v>-3.5640000000000001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3" customFormat="1">
      <c r="A595" s="13"/>
      <c r="B595" s="233"/>
      <c r="C595" s="234"/>
      <c r="D595" s="235" t="s">
        <v>195</v>
      </c>
      <c r="E595" s="236" t="s">
        <v>19</v>
      </c>
      <c r="F595" s="237" t="s">
        <v>1589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195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185</v>
      </c>
    </row>
    <row r="596" s="14" customFormat="1">
      <c r="A596" s="14"/>
      <c r="B596" s="244"/>
      <c r="C596" s="245"/>
      <c r="D596" s="235" t="s">
        <v>195</v>
      </c>
      <c r="E596" s="246" t="s">
        <v>19</v>
      </c>
      <c r="F596" s="247" t="s">
        <v>1617</v>
      </c>
      <c r="G596" s="245"/>
      <c r="H596" s="248">
        <v>9.9399999999999995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195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1664</v>
      </c>
      <c r="G597" s="245"/>
      <c r="H597" s="248">
        <v>-5.04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3" customFormat="1">
      <c r="A598" s="13"/>
      <c r="B598" s="233"/>
      <c r="C598" s="234"/>
      <c r="D598" s="235" t="s">
        <v>195</v>
      </c>
      <c r="E598" s="236" t="s">
        <v>19</v>
      </c>
      <c r="F598" s="237" t="s">
        <v>1618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195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185</v>
      </c>
    </row>
    <row r="599" s="14" customFormat="1">
      <c r="A599" s="14"/>
      <c r="B599" s="244"/>
      <c r="C599" s="245"/>
      <c r="D599" s="235" t="s">
        <v>195</v>
      </c>
      <c r="E599" s="246" t="s">
        <v>19</v>
      </c>
      <c r="F599" s="247" t="s">
        <v>1619</v>
      </c>
      <c r="G599" s="245"/>
      <c r="H599" s="248">
        <v>17.050000000000001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195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1620</v>
      </c>
      <c r="G600" s="245"/>
      <c r="H600" s="248">
        <v>2.3999999999999999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1621</v>
      </c>
      <c r="G601" s="245"/>
      <c r="H601" s="248">
        <v>-6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3" customFormat="1">
      <c r="A602" s="13"/>
      <c r="B602" s="233"/>
      <c r="C602" s="234"/>
      <c r="D602" s="235" t="s">
        <v>195</v>
      </c>
      <c r="E602" s="236" t="s">
        <v>19</v>
      </c>
      <c r="F602" s="237" t="s">
        <v>1622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195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185</v>
      </c>
    </row>
    <row r="603" s="14" customFormat="1">
      <c r="A603" s="14"/>
      <c r="B603" s="244"/>
      <c r="C603" s="245"/>
      <c r="D603" s="235" t="s">
        <v>195</v>
      </c>
      <c r="E603" s="246" t="s">
        <v>19</v>
      </c>
      <c r="F603" s="247" t="s">
        <v>1623</v>
      </c>
      <c r="G603" s="245"/>
      <c r="H603" s="248">
        <v>31.309999999999999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195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185</v>
      </c>
    </row>
    <row r="604" s="14" customFormat="1">
      <c r="A604" s="14"/>
      <c r="B604" s="244"/>
      <c r="C604" s="245"/>
      <c r="D604" s="235" t="s">
        <v>195</v>
      </c>
      <c r="E604" s="246" t="s">
        <v>19</v>
      </c>
      <c r="F604" s="247" t="s">
        <v>1624</v>
      </c>
      <c r="G604" s="245"/>
      <c r="H604" s="248">
        <v>3.7799999999999998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195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185</v>
      </c>
    </row>
    <row r="605" s="14" customFormat="1">
      <c r="A605" s="14"/>
      <c r="B605" s="244"/>
      <c r="C605" s="245"/>
      <c r="D605" s="235" t="s">
        <v>195</v>
      </c>
      <c r="E605" s="246" t="s">
        <v>19</v>
      </c>
      <c r="F605" s="247" t="s">
        <v>1625</v>
      </c>
      <c r="G605" s="245"/>
      <c r="H605" s="248">
        <v>-8.4000000000000004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195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185</v>
      </c>
    </row>
    <row r="606" s="13" customFormat="1">
      <c r="A606" s="13"/>
      <c r="B606" s="233"/>
      <c r="C606" s="234"/>
      <c r="D606" s="235" t="s">
        <v>195</v>
      </c>
      <c r="E606" s="236" t="s">
        <v>19</v>
      </c>
      <c r="F606" s="237" t="s">
        <v>1626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195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185</v>
      </c>
    </row>
    <row r="607" s="14" customFormat="1">
      <c r="A607" s="14"/>
      <c r="B607" s="244"/>
      <c r="C607" s="245"/>
      <c r="D607" s="235" t="s">
        <v>195</v>
      </c>
      <c r="E607" s="246" t="s">
        <v>19</v>
      </c>
      <c r="F607" s="247" t="s">
        <v>1627</v>
      </c>
      <c r="G607" s="245"/>
      <c r="H607" s="248">
        <v>31.263999999999999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195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185</v>
      </c>
    </row>
    <row r="608" s="14" customFormat="1">
      <c r="A608" s="14"/>
      <c r="B608" s="244"/>
      <c r="C608" s="245"/>
      <c r="D608" s="235" t="s">
        <v>195</v>
      </c>
      <c r="E608" s="246" t="s">
        <v>19</v>
      </c>
      <c r="F608" s="247" t="s">
        <v>1624</v>
      </c>
      <c r="G608" s="245"/>
      <c r="H608" s="248">
        <v>3.7799999999999998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195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1625</v>
      </c>
      <c r="G609" s="245"/>
      <c r="H609" s="248">
        <v>-8.4000000000000004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1628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1629</v>
      </c>
      <c r="G611" s="245"/>
      <c r="H611" s="248">
        <v>12.214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1630</v>
      </c>
      <c r="G612" s="245"/>
      <c r="H612" s="248">
        <v>2.1000000000000001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1631</v>
      </c>
      <c r="G613" s="245"/>
      <c r="H613" s="248">
        <v>-3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1632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1633</v>
      </c>
      <c r="G615" s="245"/>
      <c r="H615" s="248">
        <v>10.85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1630</v>
      </c>
      <c r="G616" s="245"/>
      <c r="H616" s="248">
        <v>2.1000000000000001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1631</v>
      </c>
      <c r="G617" s="245"/>
      <c r="H617" s="248">
        <v>-3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3" customFormat="1">
      <c r="A618" s="13"/>
      <c r="B618" s="233"/>
      <c r="C618" s="234"/>
      <c r="D618" s="235" t="s">
        <v>195</v>
      </c>
      <c r="E618" s="236" t="s">
        <v>19</v>
      </c>
      <c r="F618" s="237" t="s">
        <v>1634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195</v>
      </c>
      <c r="AU618" s="243" t="s">
        <v>82</v>
      </c>
      <c r="AV618" s="13" t="s">
        <v>80</v>
      </c>
      <c r="AW618" s="13" t="s">
        <v>35</v>
      </c>
      <c r="AX618" s="13" t="s">
        <v>73</v>
      </c>
      <c r="AY618" s="243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1629</v>
      </c>
      <c r="G619" s="245"/>
      <c r="H619" s="248">
        <v>12.214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4" customFormat="1">
      <c r="A620" s="14"/>
      <c r="B620" s="244"/>
      <c r="C620" s="245"/>
      <c r="D620" s="235" t="s">
        <v>195</v>
      </c>
      <c r="E620" s="246" t="s">
        <v>19</v>
      </c>
      <c r="F620" s="247" t="s">
        <v>1630</v>
      </c>
      <c r="G620" s="245"/>
      <c r="H620" s="248">
        <v>2.1000000000000001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195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1631</v>
      </c>
      <c r="G621" s="245"/>
      <c r="H621" s="248">
        <v>-3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3" customFormat="1">
      <c r="A622" s="13"/>
      <c r="B622" s="233"/>
      <c r="C622" s="234"/>
      <c r="D622" s="235" t="s">
        <v>195</v>
      </c>
      <c r="E622" s="236" t="s">
        <v>19</v>
      </c>
      <c r="F622" s="237" t="s">
        <v>1635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195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1636</v>
      </c>
      <c r="G623" s="245"/>
      <c r="H623" s="248">
        <v>23.126000000000001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1637</v>
      </c>
      <c r="G624" s="245"/>
      <c r="H624" s="248">
        <v>3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1638</v>
      </c>
      <c r="G625" s="245"/>
      <c r="H625" s="248">
        <v>-12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3" customFormat="1">
      <c r="A626" s="13"/>
      <c r="B626" s="233"/>
      <c r="C626" s="234"/>
      <c r="D626" s="235" t="s">
        <v>195</v>
      </c>
      <c r="E626" s="236" t="s">
        <v>19</v>
      </c>
      <c r="F626" s="237" t="s">
        <v>1639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195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185</v>
      </c>
    </row>
    <row r="627" s="14" customFormat="1">
      <c r="A627" s="14"/>
      <c r="B627" s="244"/>
      <c r="C627" s="245"/>
      <c r="D627" s="235" t="s">
        <v>195</v>
      </c>
      <c r="E627" s="246" t="s">
        <v>19</v>
      </c>
      <c r="F627" s="247" t="s">
        <v>1640</v>
      </c>
      <c r="G627" s="245"/>
      <c r="H627" s="248">
        <v>19.158000000000001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195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1637</v>
      </c>
      <c r="G628" s="245"/>
      <c r="H628" s="248">
        <v>3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1638</v>
      </c>
      <c r="G629" s="245"/>
      <c r="H629" s="248">
        <v>-12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3" customFormat="1">
      <c r="A630" s="13"/>
      <c r="B630" s="233"/>
      <c r="C630" s="234"/>
      <c r="D630" s="235" t="s">
        <v>195</v>
      </c>
      <c r="E630" s="236" t="s">
        <v>19</v>
      </c>
      <c r="F630" s="237" t="s">
        <v>1641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195</v>
      </c>
      <c r="AU630" s="243" t="s">
        <v>82</v>
      </c>
      <c r="AV630" s="13" t="s">
        <v>80</v>
      </c>
      <c r="AW630" s="13" t="s">
        <v>35</v>
      </c>
      <c r="AX630" s="13" t="s">
        <v>73</v>
      </c>
      <c r="AY630" s="243" t="s">
        <v>185</v>
      </c>
    </row>
    <row r="631" s="14" customFormat="1">
      <c r="A631" s="14"/>
      <c r="B631" s="244"/>
      <c r="C631" s="245"/>
      <c r="D631" s="235" t="s">
        <v>195</v>
      </c>
      <c r="E631" s="246" t="s">
        <v>19</v>
      </c>
      <c r="F631" s="247" t="s">
        <v>1642</v>
      </c>
      <c r="G631" s="245"/>
      <c r="H631" s="248">
        <v>9.2379999999999995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195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1630</v>
      </c>
      <c r="G632" s="245"/>
      <c r="H632" s="248">
        <v>2.1000000000000001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1631</v>
      </c>
      <c r="G633" s="245"/>
      <c r="H633" s="248">
        <v>-3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3" customFormat="1">
      <c r="A634" s="13"/>
      <c r="B634" s="233"/>
      <c r="C634" s="234"/>
      <c r="D634" s="235" t="s">
        <v>195</v>
      </c>
      <c r="E634" s="236" t="s">
        <v>19</v>
      </c>
      <c r="F634" s="237" t="s">
        <v>1643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195</v>
      </c>
      <c r="AU634" s="243" t="s">
        <v>82</v>
      </c>
      <c r="AV634" s="13" t="s">
        <v>80</v>
      </c>
      <c r="AW634" s="13" t="s">
        <v>35</v>
      </c>
      <c r="AX634" s="13" t="s">
        <v>73</v>
      </c>
      <c r="AY634" s="243" t="s">
        <v>185</v>
      </c>
    </row>
    <row r="635" s="14" customFormat="1">
      <c r="A635" s="14"/>
      <c r="B635" s="244"/>
      <c r="C635" s="245"/>
      <c r="D635" s="235" t="s">
        <v>195</v>
      </c>
      <c r="E635" s="246" t="s">
        <v>19</v>
      </c>
      <c r="F635" s="247" t="s">
        <v>1644</v>
      </c>
      <c r="G635" s="245"/>
      <c r="H635" s="248">
        <v>30.07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195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1645</v>
      </c>
      <c r="G636" s="245"/>
      <c r="H636" s="248">
        <v>3.48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1646</v>
      </c>
      <c r="G637" s="245"/>
      <c r="H637" s="248">
        <v>-5.4000000000000004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3" customFormat="1">
      <c r="A638" s="13"/>
      <c r="B638" s="233"/>
      <c r="C638" s="234"/>
      <c r="D638" s="235" t="s">
        <v>195</v>
      </c>
      <c r="E638" s="236" t="s">
        <v>19</v>
      </c>
      <c r="F638" s="237" t="s">
        <v>1647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195</v>
      </c>
      <c r="AU638" s="243" t="s">
        <v>82</v>
      </c>
      <c r="AV638" s="13" t="s">
        <v>80</v>
      </c>
      <c r="AW638" s="13" t="s">
        <v>35</v>
      </c>
      <c r="AX638" s="13" t="s">
        <v>73</v>
      </c>
      <c r="AY638" s="243" t="s">
        <v>185</v>
      </c>
    </row>
    <row r="639" s="14" customFormat="1">
      <c r="A639" s="14"/>
      <c r="B639" s="244"/>
      <c r="C639" s="245"/>
      <c r="D639" s="235" t="s">
        <v>195</v>
      </c>
      <c r="E639" s="246" t="s">
        <v>19</v>
      </c>
      <c r="F639" s="247" t="s">
        <v>1648</v>
      </c>
      <c r="G639" s="245"/>
      <c r="H639" s="248">
        <v>30.07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195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1649</v>
      </c>
      <c r="G640" s="245"/>
      <c r="H640" s="248">
        <v>3.48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1650</v>
      </c>
      <c r="G641" s="245"/>
      <c r="H641" s="248">
        <v>-5.4000000000000004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3" customFormat="1">
      <c r="A642" s="13"/>
      <c r="B642" s="233"/>
      <c r="C642" s="234"/>
      <c r="D642" s="235" t="s">
        <v>195</v>
      </c>
      <c r="E642" s="236" t="s">
        <v>19</v>
      </c>
      <c r="F642" s="237" t="s">
        <v>1651</v>
      </c>
      <c r="G642" s="234"/>
      <c r="H642" s="236" t="s">
        <v>19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195</v>
      </c>
      <c r="AU642" s="243" t="s">
        <v>82</v>
      </c>
      <c r="AV642" s="13" t="s">
        <v>80</v>
      </c>
      <c r="AW642" s="13" t="s">
        <v>35</v>
      </c>
      <c r="AX642" s="13" t="s">
        <v>73</v>
      </c>
      <c r="AY642" s="243" t="s">
        <v>185</v>
      </c>
    </row>
    <row r="643" s="14" customFormat="1">
      <c r="A643" s="14"/>
      <c r="B643" s="244"/>
      <c r="C643" s="245"/>
      <c r="D643" s="235" t="s">
        <v>195</v>
      </c>
      <c r="E643" s="246" t="s">
        <v>19</v>
      </c>
      <c r="F643" s="247" t="s">
        <v>1652</v>
      </c>
      <c r="G643" s="245"/>
      <c r="H643" s="248">
        <v>9.0830000000000002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195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1630</v>
      </c>
      <c r="G644" s="245"/>
      <c r="H644" s="248">
        <v>2.1000000000000001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1631</v>
      </c>
      <c r="G645" s="245"/>
      <c r="H645" s="248">
        <v>-3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3" customFormat="1">
      <c r="A646" s="13"/>
      <c r="B646" s="233"/>
      <c r="C646" s="234"/>
      <c r="D646" s="235" t="s">
        <v>195</v>
      </c>
      <c r="E646" s="236" t="s">
        <v>19</v>
      </c>
      <c r="F646" s="237" t="s">
        <v>1653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195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1654</v>
      </c>
      <c r="G647" s="245"/>
      <c r="H647" s="248">
        <v>8.4939999999999998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1630</v>
      </c>
      <c r="G648" s="245"/>
      <c r="H648" s="248">
        <v>2.1000000000000001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1631</v>
      </c>
      <c r="G649" s="245"/>
      <c r="H649" s="248">
        <v>-3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3" customFormat="1">
      <c r="A650" s="13"/>
      <c r="B650" s="233"/>
      <c r="C650" s="234"/>
      <c r="D650" s="235" t="s">
        <v>195</v>
      </c>
      <c r="E650" s="236" t="s">
        <v>19</v>
      </c>
      <c r="F650" s="237" t="s">
        <v>1655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195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185</v>
      </c>
    </row>
    <row r="651" s="14" customFormat="1">
      <c r="A651" s="14"/>
      <c r="B651" s="244"/>
      <c r="C651" s="245"/>
      <c r="D651" s="235" t="s">
        <v>195</v>
      </c>
      <c r="E651" s="246" t="s">
        <v>19</v>
      </c>
      <c r="F651" s="247" t="s">
        <v>1656</v>
      </c>
      <c r="G651" s="245"/>
      <c r="H651" s="248">
        <v>9.1140000000000008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195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1630</v>
      </c>
      <c r="G652" s="245"/>
      <c r="H652" s="248">
        <v>2.1000000000000001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1631</v>
      </c>
      <c r="G653" s="245"/>
      <c r="H653" s="248">
        <v>-3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3" customFormat="1">
      <c r="A654" s="13"/>
      <c r="B654" s="233"/>
      <c r="C654" s="234"/>
      <c r="D654" s="235" t="s">
        <v>195</v>
      </c>
      <c r="E654" s="236" t="s">
        <v>19</v>
      </c>
      <c r="F654" s="237" t="s">
        <v>1657</v>
      </c>
      <c r="G654" s="234"/>
      <c r="H654" s="236" t="s">
        <v>19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195</v>
      </c>
      <c r="AU654" s="243" t="s">
        <v>82</v>
      </c>
      <c r="AV654" s="13" t="s">
        <v>80</v>
      </c>
      <c r="AW654" s="13" t="s">
        <v>35</v>
      </c>
      <c r="AX654" s="13" t="s">
        <v>73</v>
      </c>
      <c r="AY654" s="243" t="s">
        <v>185</v>
      </c>
    </row>
    <row r="655" s="14" customFormat="1">
      <c r="A655" s="14"/>
      <c r="B655" s="244"/>
      <c r="C655" s="245"/>
      <c r="D655" s="235" t="s">
        <v>195</v>
      </c>
      <c r="E655" s="246" t="s">
        <v>19</v>
      </c>
      <c r="F655" s="247" t="s">
        <v>1658</v>
      </c>
      <c r="G655" s="245"/>
      <c r="H655" s="248">
        <v>20.026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195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185</v>
      </c>
    </row>
    <row r="656" s="14" customFormat="1">
      <c r="A656" s="14"/>
      <c r="B656" s="244"/>
      <c r="C656" s="245"/>
      <c r="D656" s="235" t="s">
        <v>195</v>
      </c>
      <c r="E656" s="246" t="s">
        <v>19</v>
      </c>
      <c r="F656" s="247" t="s">
        <v>1630</v>
      </c>
      <c r="G656" s="245"/>
      <c r="H656" s="248">
        <v>2.1000000000000001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195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1631</v>
      </c>
      <c r="G657" s="245"/>
      <c r="H657" s="248">
        <v>-3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5" customFormat="1">
      <c r="A658" s="15"/>
      <c r="B658" s="255"/>
      <c r="C658" s="256"/>
      <c r="D658" s="235" t="s">
        <v>195</v>
      </c>
      <c r="E658" s="257" t="s">
        <v>19</v>
      </c>
      <c r="F658" s="258" t="s">
        <v>226</v>
      </c>
      <c r="G658" s="256"/>
      <c r="H658" s="259">
        <v>299.3130000000001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195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185</v>
      </c>
    </row>
    <row r="659" s="2" customFormat="1" ht="16.5" customHeight="1">
      <c r="A659" s="40"/>
      <c r="B659" s="41"/>
      <c r="C659" s="215" t="s">
        <v>935</v>
      </c>
      <c r="D659" s="215" t="s">
        <v>187</v>
      </c>
      <c r="E659" s="216" t="s">
        <v>1665</v>
      </c>
      <c r="F659" s="217" t="s">
        <v>1666</v>
      </c>
      <c r="G659" s="218" t="s">
        <v>240</v>
      </c>
      <c r="H659" s="219">
        <v>393.10000000000002</v>
      </c>
      <c r="I659" s="220"/>
      <c r="J659" s="221">
        <f>ROUND(I659*H659,2)</f>
        <v>0</v>
      </c>
      <c r="K659" s="217" t="s">
        <v>191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0.1173</v>
      </c>
      <c r="R659" s="224">
        <f>Q659*H659</f>
        <v>46.11063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187</v>
      </c>
      <c r="AU659" s="226" t="s">
        <v>82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1667</v>
      </c>
    </row>
    <row r="660" s="2" customFormat="1">
      <c r="A660" s="40"/>
      <c r="B660" s="41"/>
      <c r="C660" s="42"/>
      <c r="D660" s="228" t="s">
        <v>193</v>
      </c>
      <c r="E660" s="42"/>
      <c r="F660" s="229" t="s">
        <v>1668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193</v>
      </c>
      <c r="AU660" s="19" t="s">
        <v>82</v>
      </c>
    </row>
    <row r="661" s="13" customFormat="1">
      <c r="A661" s="13"/>
      <c r="B661" s="233"/>
      <c r="C661" s="234"/>
      <c r="D661" s="235" t="s">
        <v>195</v>
      </c>
      <c r="E661" s="236" t="s">
        <v>19</v>
      </c>
      <c r="F661" s="237" t="s">
        <v>1482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195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185</v>
      </c>
    </row>
    <row r="662" s="14" customFormat="1">
      <c r="A662" s="14"/>
      <c r="B662" s="244"/>
      <c r="C662" s="245"/>
      <c r="D662" s="235" t="s">
        <v>195</v>
      </c>
      <c r="E662" s="246" t="s">
        <v>19</v>
      </c>
      <c r="F662" s="247" t="s">
        <v>1669</v>
      </c>
      <c r="G662" s="245"/>
      <c r="H662" s="248">
        <v>393.10000000000002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195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185</v>
      </c>
    </row>
    <row r="663" s="15" customFormat="1">
      <c r="A663" s="15"/>
      <c r="B663" s="255"/>
      <c r="C663" s="256"/>
      <c r="D663" s="235" t="s">
        <v>195</v>
      </c>
      <c r="E663" s="257" t="s">
        <v>19</v>
      </c>
      <c r="F663" s="258" t="s">
        <v>226</v>
      </c>
      <c r="G663" s="256"/>
      <c r="H663" s="259">
        <v>393.10000000000002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5" t="s">
        <v>195</v>
      </c>
      <c r="AU663" s="265" t="s">
        <v>82</v>
      </c>
      <c r="AV663" s="15" t="s">
        <v>135</v>
      </c>
      <c r="AW663" s="15" t="s">
        <v>35</v>
      </c>
      <c r="AX663" s="15" t="s">
        <v>80</v>
      </c>
      <c r="AY663" s="265" t="s">
        <v>185</v>
      </c>
    </row>
    <row r="664" s="2" customFormat="1" ht="16.5" customHeight="1">
      <c r="A664" s="40"/>
      <c r="B664" s="41"/>
      <c r="C664" s="215" t="s">
        <v>944</v>
      </c>
      <c r="D664" s="215" t="s">
        <v>187</v>
      </c>
      <c r="E664" s="216" t="s">
        <v>1670</v>
      </c>
      <c r="F664" s="217" t="s">
        <v>1671</v>
      </c>
      <c r="G664" s="218" t="s">
        <v>240</v>
      </c>
      <c r="H664" s="219">
        <v>393.10000000000002</v>
      </c>
      <c r="I664" s="220"/>
      <c r="J664" s="221">
        <f>ROUND(I664*H664,2)</f>
        <v>0</v>
      </c>
      <c r="K664" s="217" t="s">
        <v>191</v>
      </c>
      <c r="L664" s="46"/>
      <c r="M664" s="222" t="s">
        <v>19</v>
      </c>
      <c r="N664" s="223" t="s">
        <v>44</v>
      </c>
      <c r="O664" s="86"/>
      <c r="P664" s="224">
        <f>O664*H664</f>
        <v>0</v>
      </c>
      <c r="Q664" s="224">
        <v>0.00012999999999999999</v>
      </c>
      <c r="R664" s="224">
        <f>Q664*H664</f>
        <v>0.051102999999999996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135</v>
      </c>
      <c r="AT664" s="226" t="s">
        <v>187</v>
      </c>
      <c r="AU664" s="226" t="s">
        <v>82</v>
      </c>
      <c r="AY664" s="19" t="s">
        <v>185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135</v>
      </c>
      <c r="BM664" s="226" t="s">
        <v>1672</v>
      </c>
    </row>
    <row r="665" s="2" customFormat="1">
      <c r="A665" s="40"/>
      <c r="B665" s="41"/>
      <c r="C665" s="42"/>
      <c r="D665" s="228" t="s">
        <v>193</v>
      </c>
      <c r="E665" s="42"/>
      <c r="F665" s="229" t="s">
        <v>1673</v>
      </c>
      <c r="G665" s="42"/>
      <c r="H665" s="42"/>
      <c r="I665" s="230"/>
      <c r="J665" s="42"/>
      <c r="K665" s="42"/>
      <c r="L665" s="46"/>
      <c r="M665" s="231"/>
      <c r="N665" s="232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193</v>
      </c>
      <c r="AU665" s="19" t="s">
        <v>82</v>
      </c>
    </row>
    <row r="666" s="13" customFormat="1">
      <c r="A666" s="13"/>
      <c r="B666" s="233"/>
      <c r="C666" s="234"/>
      <c r="D666" s="235" t="s">
        <v>195</v>
      </c>
      <c r="E666" s="236" t="s">
        <v>19</v>
      </c>
      <c r="F666" s="237" t="s">
        <v>1482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195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1669</v>
      </c>
      <c r="G667" s="245"/>
      <c r="H667" s="248">
        <v>393.10000000000002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5" customFormat="1">
      <c r="A668" s="15"/>
      <c r="B668" s="255"/>
      <c r="C668" s="256"/>
      <c r="D668" s="235" t="s">
        <v>195</v>
      </c>
      <c r="E668" s="257" t="s">
        <v>19</v>
      </c>
      <c r="F668" s="258" t="s">
        <v>226</v>
      </c>
      <c r="G668" s="256"/>
      <c r="H668" s="259">
        <v>393.10000000000002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5" t="s">
        <v>195</v>
      </c>
      <c r="AU668" s="265" t="s">
        <v>82</v>
      </c>
      <c r="AV668" s="15" t="s">
        <v>135</v>
      </c>
      <c r="AW668" s="15" t="s">
        <v>35</v>
      </c>
      <c r="AX668" s="15" t="s">
        <v>80</v>
      </c>
      <c r="AY668" s="265" t="s">
        <v>185</v>
      </c>
    </row>
    <row r="669" s="2" customFormat="1" ht="24.15" customHeight="1">
      <c r="A669" s="40"/>
      <c r="B669" s="41"/>
      <c r="C669" s="215" t="s">
        <v>949</v>
      </c>
      <c r="D669" s="215" t="s">
        <v>187</v>
      </c>
      <c r="E669" s="216" t="s">
        <v>1674</v>
      </c>
      <c r="F669" s="217" t="s">
        <v>1675</v>
      </c>
      <c r="G669" s="218" t="s">
        <v>499</v>
      </c>
      <c r="H669" s="219">
        <v>346.755</v>
      </c>
      <c r="I669" s="220"/>
      <c r="J669" s="221">
        <f>ROUND(I669*H669,2)</f>
        <v>0</v>
      </c>
      <c r="K669" s="217" t="s">
        <v>191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2.0000000000000002E-05</v>
      </c>
      <c r="R669" s="224">
        <f>Q669*H669</f>
        <v>0.0069351000000000005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187</v>
      </c>
      <c r="AU669" s="226" t="s">
        <v>82</v>
      </c>
      <c r="AY669" s="19" t="s">
        <v>185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1676</v>
      </c>
    </row>
    <row r="670" s="2" customFormat="1">
      <c r="A670" s="40"/>
      <c r="B670" s="41"/>
      <c r="C670" s="42"/>
      <c r="D670" s="228" t="s">
        <v>193</v>
      </c>
      <c r="E670" s="42"/>
      <c r="F670" s="229" t="s">
        <v>1677</v>
      </c>
      <c r="G670" s="42"/>
      <c r="H670" s="42"/>
      <c r="I670" s="230"/>
      <c r="J670" s="42"/>
      <c r="K670" s="42"/>
      <c r="L670" s="46"/>
      <c r="M670" s="231"/>
      <c r="N670" s="232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193</v>
      </c>
      <c r="AU670" s="19" t="s">
        <v>82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1482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3" customFormat="1">
      <c r="A672" s="13"/>
      <c r="B672" s="233"/>
      <c r="C672" s="234"/>
      <c r="D672" s="235" t="s">
        <v>195</v>
      </c>
      <c r="E672" s="236" t="s">
        <v>19</v>
      </c>
      <c r="F672" s="237" t="s">
        <v>1607</v>
      </c>
      <c r="G672" s="234"/>
      <c r="H672" s="236" t="s">
        <v>19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195</v>
      </c>
      <c r="AU672" s="243" t="s">
        <v>82</v>
      </c>
      <c r="AV672" s="13" t="s">
        <v>80</v>
      </c>
      <c r="AW672" s="13" t="s">
        <v>35</v>
      </c>
      <c r="AX672" s="13" t="s">
        <v>73</v>
      </c>
      <c r="AY672" s="243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1678</v>
      </c>
      <c r="G673" s="245"/>
      <c r="H673" s="248">
        <v>74.105000000000004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3" customFormat="1">
      <c r="A674" s="13"/>
      <c r="B674" s="233"/>
      <c r="C674" s="234"/>
      <c r="D674" s="235" t="s">
        <v>195</v>
      </c>
      <c r="E674" s="236" t="s">
        <v>19</v>
      </c>
      <c r="F674" s="237" t="s">
        <v>1618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195</v>
      </c>
      <c r="AU674" s="243" t="s">
        <v>82</v>
      </c>
      <c r="AV674" s="13" t="s">
        <v>80</v>
      </c>
      <c r="AW674" s="13" t="s">
        <v>35</v>
      </c>
      <c r="AX674" s="13" t="s">
        <v>73</v>
      </c>
      <c r="AY674" s="243" t="s">
        <v>185</v>
      </c>
    </row>
    <row r="675" s="14" customFormat="1">
      <c r="A675" s="14"/>
      <c r="B675" s="244"/>
      <c r="C675" s="245"/>
      <c r="D675" s="235" t="s">
        <v>195</v>
      </c>
      <c r="E675" s="246" t="s">
        <v>19</v>
      </c>
      <c r="F675" s="247" t="s">
        <v>1679</v>
      </c>
      <c r="G675" s="245"/>
      <c r="H675" s="248">
        <v>19.555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195</v>
      </c>
      <c r="AU675" s="254" t="s">
        <v>82</v>
      </c>
      <c r="AV675" s="14" t="s">
        <v>82</v>
      </c>
      <c r="AW675" s="14" t="s">
        <v>35</v>
      </c>
      <c r="AX675" s="14" t="s">
        <v>73</v>
      </c>
      <c r="AY675" s="254" t="s">
        <v>185</v>
      </c>
    </row>
    <row r="676" s="13" customFormat="1">
      <c r="A676" s="13"/>
      <c r="B676" s="233"/>
      <c r="C676" s="234"/>
      <c r="D676" s="235" t="s">
        <v>195</v>
      </c>
      <c r="E676" s="236" t="s">
        <v>19</v>
      </c>
      <c r="F676" s="237" t="s">
        <v>1622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195</v>
      </c>
      <c r="AU676" s="243" t="s">
        <v>82</v>
      </c>
      <c r="AV676" s="13" t="s">
        <v>80</v>
      </c>
      <c r="AW676" s="13" t="s">
        <v>35</v>
      </c>
      <c r="AX676" s="13" t="s">
        <v>73</v>
      </c>
      <c r="AY676" s="243" t="s">
        <v>185</v>
      </c>
    </row>
    <row r="677" s="14" customFormat="1">
      <c r="A677" s="14"/>
      <c r="B677" s="244"/>
      <c r="C677" s="245"/>
      <c r="D677" s="235" t="s">
        <v>195</v>
      </c>
      <c r="E677" s="246" t="s">
        <v>19</v>
      </c>
      <c r="F677" s="247" t="s">
        <v>1680</v>
      </c>
      <c r="G677" s="245"/>
      <c r="H677" s="248">
        <v>20.024999999999999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195</v>
      </c>
      <c r="AU677" s="254" t="s">
        <v>82</v>
      </c>
      <c r="AV677" s="14" t="s">
        <v>82</v>
      </c>
      <c r="AW677" s="14" t="s">
        <v>35</v>
      </c>
      <c r="AX677" s="14" t="s">
        <v>73</v>
      </c>
      <c r="AY677" s="254" t="s">
        <v>185</v>
      </c>
    </row>
    <row r="678" s="13" customFormat="1">
      <c r="A678" s="13"/>
      <c r="B678" s="233"/>
      <c r="C678" s="234"/>
      <c r="D678" s="235" t="s">
        <v>195</v>
      </c>
      <c r="E678" s="236" t="s">
        <v>19</v>
      </c>
      <c r="F678" s="237" t="s">
        <v>1626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195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1681</v>
      </c>
      <c r="G679" s="245"/>
      <c r="H679" s="248">
        <v>20.010000000000002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3" customFormat="1">
      <c r="A680" s="13"/>
      <c r="B680" s="233"/>
      <c r="C680" s="234"/>
      <c r="D680" s="235" t="s">
        <v>195</v>
      </c>
      <c r="E680" s="236" t="s">
        <v>19</v>
      </c>
      <c r="F680" s="237" t="s">
        <v>1628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195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1682</v>
      </c>
      <c r="G681" s="245"/>
      <c r="H681" s="248">
        <v>15.52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3" customFormat="1">
      <c r="A682" s="13"/>
      <c r="B682" s="233"/>
      <c r="C682" s="234"/>
      <c r="D682" s="235" t="s">
        <v>195</v>
      </c>
      <c r="E682" s="236" t="s">
        <v>19</v>
      </c>
      <c r="F682" s="237" t="s">
        <v>1632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195</v>
      </c>
      <c r="AU682" s="243" t="s">
        <v>82</v>
      </c>
      <c r="AV682" s="13" t="s">
        <v>80</v>
      </c>
      <c r="AW682" s="13" t="s">
        <v>35</v>
      </c>
      <c r="AX682" s="13" t="s">
        <v>73</v>
      </c>
      <c r="AY682" s="243" t="s">
        <v>185</v>
      </c>
    </row>
    <row r="683" s="14" customFormat="1">
      <c r="A683" s="14"/>
      <c r="B683" s="244"/>
      <c r="C683" s="245"/>
      <c r="D683" s="235" t="s">
        <v>195</v>
      </c>
      <c r="E683" s="246" t="s">
        <v>19</v>
      </c>
      <c r="F683" s="247" t="s">
        <v>1683</v>
      </c>
      <c r="G683" s="245"/>
      <c r="H683" s="248">
        <v>15.76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195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185</v>
      </c>
    </row>
    <row r="684" s="13" customFormat="1">
      <c r="A684" s="13"/>
      <c r="B684" s="233"/>
      <c r="C684" s="234"/>
      <c r="D684" s="235" t="s">
        <v>195</v>
      </c>
      <c r="E684" s="236" t="s">
        <v>19</v>
      </c>
      <c r="F684" s="237" t="s">
        <v>1634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195</v>
      </c>
      <c r="AU684" s="243" t="s">
        <v>82</v>
      </c>
      <c r="AV684" s="13" t="s">
        <v>80</v>
      </c>
      <c r="AW684" s="13" t="s">
        <v>35</v>
      </c>
      <c r="AX684" s="13" t="s">
        <v>73</v>
      </c>
      <c r="AY684" s="243" t="s">
        <v>185</v>
      </c>
    </row>
    <row r="685" s="14" customFormat="1">
      <c r="A685" s="14"/>
      <c r="B685" s="244"/>
      <c r="C685" s="245"/>
      <c r="D685" s="235" t="s">
        <v>195</v>
      </c>
      <c r="E685" s="246" t="s">
        <v>19</v>
      </c>
      <c r="F685" s="247" t="s">
        <v>1682</v>
      </c>
      <c r="G685" s="245"/>
      <c r="H685" s="248">
        <v>15.52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195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185</v>
      </c>
    </row>
    <row r="686" s="13" customFormat="1">
      <c r="A686" s="13"/>
      <c r="B686" s="233"/>
      <c r="C686" s="234"/>
      <c r="D686" s="235" t="s">
        <v>195</v>
      </c>
      <c r="E686" s="236" t="s">
        <v>19</v>
      </c>
      <c r="F686" s="237" t="s">
        <v>1635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195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185</v>
      </c>
    </row>
    <row r="687" s="14" customFormat="1">
      <c r="A687" s="14"/>
      <c r="B687" s="244"/>
      <c r="C687" s="245"/>
      <c r="D687" s="235" t="s">
        <v>195</v>
      </c>
      <c r="E687" s="246" t="s">
        <v>19</v>
      </c>
      <c r="F687" s="247" t="s">
        <v>1684</v>
      </c>
      <c r="G687" s="245"/>
      <c r="H687" s="248">
        <v>22.34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195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185</v>
      </c>
    </row>
    <row r="688" s="13" customFormat="1">
      <c r="A688" s="13"/>
      <c r="B688" s="233"/>
      <c r="C688" s="234"/>
      <c r="D688" s="235" t="s">
        <v>195</v>
      </c>
      <c r="E688" s="236" t="s">
        <v>19</v>
      </c>
      <c r="F688" s="237" t="s">
        <v>1639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195</v>
      </c>
      <c r="AU688" s="243" t="s">
        <v>82</v>
      </c>
      <c r="AV688" s="13" t="s">
        <v>80</v>
      </c>
      <c r="AW688" s="13" t="s">
        <v>35</v>
      </c>
      <c r="AX688" s="13" t="s">
        <v>73</v>
      </c>
      <c r="AY688" s="243" t="s">
        <v>185</v>
      </c>
    </row>
    <row r="689" s="14" customFormat="1">
      <c r="A689" s="14"/>
      <c r="B689" s="244"/>
      <c r="C689" s="245"/>
      <c r="D689" s="235" t="s">
        <v>195</v>
      </c>
      <c r="E689" s="246" t="s">
        <v>19</v>
      </c>
      <c r="F689" s="247" t="s">
        <v>1685</v>
      </c>
      <c r="G689" s="245"/>
      <c r="H689" s="248">
        <v>21.829999999999998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195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185</v>
      </c>
    </row>
    <row r="690" s="13" customFormat="1">
      <c r="A690" s="13"/>
      <c r="B690" s="233"/>
      <c r="C690" s="234"/>
      <c r="D690" s="235" t="s">
        <v>195</v>
      </c>
      <c r="E690" s="236" t="s">
        <v>19</v>
      </c>
      <c r="F690" s="237" t="s">
        <v>1641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195</v>
      </c>
      <c r="AU690" s="243" t="s">
        <v>82</v>
      </c>
      <c r="AV690" s="13" t="s">
        <v>80</v>
      </c>
      <c r="AW690" s="13" t="s">
        <v>35</v>
      </c>
      <c r="AX690" s="13" t="s">
        <v>73</v>
      </c>
      <c r="AY690" s="243" t="s">
        <v>185</v>
      </c>
    </row>
    <row r="691" s="14" customFormat="1">
      <c r="A691" s="14"/>
      <c r="B691" s="244"/>
      <c r="C691" s="245"/>
      <c r="D691" s="235" t="s">
        <v>195</v>
      </c>
      <c r="E691" s="246" t="s">
        <v>19</v>
      </c>
      <c r="F691" s="247" t="s">
        <v>1686</v>
      </c>
      <c r="G691" s="245"/>
      <c r="H691" s="248">
        <v>16.510000000000002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195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185</v>
      </c>
    </row>
    <row r="692" s="13" customFormat="1">
      <c r="A692" s="13"/>
      <c r="B692" s="233"/>
      <c r="C692" s="234"/>
      <c r="D692" s="235" t="s">
        <v>195</v>
      </c>
      <c r="E692" s="236" t="s">
        <v>19</v>
      </c>
      <c r="F692" s="237" t="s">
        <v>1643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195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185</v>
      </c>
    </row>
    <row r="693" s="14" customFormat="1">
      <c r="A693" s="14"/>
      <c r="B693" s="244"/>
      <c r="C693" s="245"/>
      <c r="D693" s="235" t="s">
        <v>195</v>
      </c>
      <c r="E693" s="246" t="s">
        <v>19</v>
      </c>
      <c r="F693" s="247" t="s">
        <v>1687</v>
      </c>
      <c r="G693" s="245"/>
      <c r="H693" s="248">
        <v>19.07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195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185</v>
      </c>
    </row>
    <row r="694" s="13" customFormat="1">
      <c r="A694" s="13"/>
      <c r="B694" s="233"/>
      <c r="C694" s="234"/>
      <c r="D694" s="235" t="s">
        <v>195</v>
      </c>
      <c r="E694" s="236" t="s">
        <v>19</v>
      </c>
      <c r="F694" s="237" t="s">
        <v>1647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195</v>
      </c>
      <c r="AU694" s="243" t="s">
        <v>82</v>
      </c>
      <c r="AV694" s="13" t="s">
        <v>80</v>
      </c>
      <c r="AW694" s="13" t="s">
        <v>35</v>
      </c>
      <c r="AX694" s="13" t="s">
        <v>73</v>
      </c>
      <c r="AY694" s="243" t="s">
        <v>185</v>
      </c>
    </row>
    <row r="695" s="14" customFormat="1">
      <c r="A695" s="14"/>
      <c r="B695" s="244"/>
      <c r="C695" s="245"/>
      <c r="D695" s="235" t="s">
        <v>195</v>
      </c>
      <c r="E695" s="246" t="s">
        <v>19</v>
      </c>
      <c r="F695" s="247" t="s">
        <v>1688</v>
      </c>
      <c r="G695" s="245"/>
      <c r="H695" s="248">
        <v>19.07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195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185</v>
      </c>
    </row>
    <row r="696" s="13" customFormat="1">
      <c r="A696" s="13"/>
      <c r="B696" s="233"/>
      <c r="C696" s="234"/>
      <c r="D696" s="235" t="s">
        <v>195</v>
      </c>
      <c r="E696" s="236" t="s">
        <v>19</v>
      </c>
      <c r="F696" s="237" t="s">
        <v>1651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195</v>
      </c>
      <c r="AU696" s="243" t="s">
        <v>82</v>
      </c>
      <c r="AV696" s="13" t="s">
        <v>80</v>
      </c>
      <c r="AW696" s="13" t="s">
        <v>35</v>
      </c>
      <c r="AX696" s="13" t="s">
        <v>73</v>
      </c>
      <c r="AY696" s="243" t="s">
        <v>185</v>
      </c>
    </row>
    <row r="697" s="14" customFormat="1">
      <c r="A697" s="14"/>
      <c r="B697" s="244"/>
      <c r="C697" s="245"/>
      <c r="D697" s="235" t="s">
        <v>195</v>
      </c>
      <c r="E697" s="246" t="s">
        <v>19</v>
      </c>
      <c r="F697" s="247" t="s">
        <v>1689</v>
      </c>
      <c r="G697" s="245"/>
      <c r="H697" s="248">
        <v>16.620000000000001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195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185</v>
      </c>
    </row>
    <row r="698" s="13" customFormat="1">
      <c r="A698" s="13"/>
      <c r="B698" s="233"/>
      <c r="C698" s="234"/>
      <c r="D698" s="235" t="s">
        <v>195</v>
      </c>
      <c r="E698" s="236" t="s">
        <v>19</v>
      </c>
      <c r="F698" s="237" t="s">
        <v>1653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195</v>
      </c>
      <c r="AU698" s="243" t="s">
        <v>82</v>
      </c>
      <c r="AV698" s="13" t="s">
        <v>80</v>
      </c>
      <c r="AW698" s="13" t="s">
        <v>35</v>
      </c>
      <c r="AX698" s="13" t="s">
        <v>73</v>
      </c>
      <c r="AY698" s="243" t="s">
        <v>185</v>
      </c>
    </row>
    <row r="699" s="14" customFormat="1">
      <c r="A699" s="14"/>
      <c r="B699" s="244"/>
      <c r="C699" s="245"/>
      <c r="D699" s="235" t="s">
        <v>195</v>
      </c>
      <c r="E699" s="246" t="s">
        <v>19</v>
      </c>
      <c r="F699" s="247" t="s">
        <v>1690</v>
      </c>
      <c r="G699" s="245"/>
      <c r="H699" s="248">
        <v>16.239999999999998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195</v>
      </c>
      <c r="AU699" s="254" t="s">
        <v>82</v>
      </c>
      <c r="AV699" s="14" t="s">
        <v>82</v>
      </c>
      <c r="AW699" s="14" t="s">
        <v>35</v>
      </c>
      <c r="AX699" s="14" t="s">
        <v>73</v>
      </c>
      <c r="AY699" s="254" t="s">
        <v>185</v>
      </c>
    </row>
    <row r="700" s="13" customFormat="1">
      <c r="A700" s="13"/>
      <c r="B700" s="233"/>
      <c r="C700" s="234"/>
      <c r="D700" s="235" t="s">
        <v>195</v>
      </c>
      <c r="E700" s="236" t="s">
        <v>19</v>
      </c>
      <c r="F700" s="237" t="s">
        <v>1655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195</v>
      </c>
      <c r="AU700" s="243" t="s">
        <v>82</v>
      </c>
      <c r="AV700" s="13" t="s">
        <v>80</v>
      </c>
      <c r="AW700" s="13" t="s">
        <v>35</v>
      </c>
      <c r="AX700" s="13" t="s">
        <v>73</v>
      </c>
      <c r="AY700" s="243" t="s">
        <v>185</v>
      </c>
    </row>
    <row r="701" s="14" customFormat="1">
      <c r="A701" s="14"/>
      <c r="B701" s="244"/>
      <c r="C701" s="245"/>
      <c r="D701" s="235" t="s">
        <v>195</v>
      </c>
      <c r="E701" s="246" t="s">
        <v>19</v>
      </c>
      <c r="F701" s="247" t="s">
        <v>1691</v>
      </c>
      <c r="G701" s="245"/>
      <c r="H701" s="248">
        <v>16.440000000000001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195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185</v>
      </c>
    </row>
    <row r="702" s="13" customFormat="1">
      <c r="A702" s="13"/>
      <c r="B702" s="233"/>
      <c r="C702" s="234"/>
      <c r="D702" s="235" t="s">
        <v>195</v>
      </c>
      <c r="E702" s="236" t="s">
        <v>19</v>
      </c>
      <c r="F702" s="237" t="s">
        <v>1657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195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185</v>
      </c>
    </row>
    <row r="703" s="14" customFormat="1">
      <c r="A703" s="14"/>
      <c r="B703" s="244"/>
      <c r="C703" s="245"/>
      <c r="D703" s="235" t="s">
        <v>195</v>
      </c>
      <c r="E703" s="246" t="s">
        <v>19</v>
      </c>
      <c r="F703" s="247" t="s">
        <v>1692</v>
      </c>
      <c r="G703" s="245"/>
      <c r="H703" s="248">
        <v>18.140000000000001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195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185</v>
      </c>
    </row>
    <row r="704" s="15" customFormat="1">
      <c r="A704" s="15"/>
      <c r="B704" s="255"/>
      <c r="C704" s="256"/>
      <c r="D704" s="235" t="s">
        <v>195</v>
      </c>
      <c r="E704" s="257" t="s">
        <v>19</v>
      </c>
      <c r="F704" s="258" t="s">
        <v>226</v>
      </c>
      <c r="G704" s="256"/>
      <c r="H704" s="259">
        <v>346.755</v>
      </c>
      <c r="I704" s="260"/>
      <c r="J704" s="256"/>
      <c r="K704" s="256"/>
      <c r="L704" s="261"/>
      <c r="M704" s="262"/>
      <c r="N704" s="263"/>
      <c r="O704" s="263"/>
      <c r="P704" s="263"/>
      <c r="Q704" s="263"/>
      <c r="R704" s="263"/>
      <c r="S704" s="263"/>
      <c r="T704" s="264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5" t="s">
        <v>195</v>
      </c>
      <c r="AU704" s="265" t="s">
        <v>82</v>
      </c>
      <c r="AV704" s="15" t="s">
        <v>135</v>
      </c>
      <c r="AW704" s="15" t="s">
        <v>35</v>
      </c>
      <c r="AX704" s="15" t="s">
        <v>80</v>
      </c>
      <c r="AY704" s="265" t="s">
        <v>185</v>
      </c>
    </row>
    <row r="705" s="2" customFormat="1" ht="24.15" customHeight="1">
      <c r="A705" s="40"/>
      <c r="B705" s="41"/>
      <c r="C705" s="215" t="s">
        <v>963</v>
      </c>
      <c r="D705" s="215" t="s">
        <v>187</v>
      </c>
      <c r="E705" s="216" t="s">
        <v>1184</v>
      </c>
      <c r="F705" s="217" t="s">
        <v>1185</v>
      </c>
      <c r="G705" s="218" t="s">
        <v>439</v>
      </c>
      <c r="H705" s="219">
        <v>9</v>
      </c>
      <c r="I705" s="220"/>
      <c r="J705" s="221">
        <f>ROUND(I705*H705,2)</f>
        <v>0</v>
      </c>
      <c r="K705" s="217" t="s">
        <v>191</v>
      </c>
      <c r="L705" s="46"/>
      <c r="M705" s="222" t="s">
        <v>19</v>
      </c>
      <c r="N705" s="223" t="s">
        <v>44</v>
      </c>
      <c r="O705" s="86"/>
      <c r="P705" s="224">
        <f>O705*H705</f>
        <v>0</v>
      </c>
      <c r="Q705" s="224">
        <v>0.013339999999999999</v>
      </c>
      <c r="R705" s="224">
        <f>Q705*H705</f>
        <v>0.12006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135</v>
      </c>
      <c r="AT705" s="226" t="s">
        <v>187</v>
      </c>
      <c r="AU705" s="226" t="s">
        <v>82</v>
      </c>
      <c r="AY705" s="19" t="s">
        <v>185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80</v>
      </c>
      <c r="BK705" s="227">
        <f>ROUND(I705*H705,2)</f>
        <v>0</v>
      </c>
      <c r="BL705" s="19" t="s">
        <v>135</v>
      </c>
      <c r="BM705" s="226" t="s">
        <v>1693</v>
      </c>
    </row>
    <row r="706" s="2" customFormat="1">
      <c r="A706" s="40"/>
      <c r="B706" s="41"/>
      <c r="C706" s="42"/>
      <c r="D706" s="228" t="s">
        <v>193</v>
      </c>
      <c r="E706" s="42"/>
      <c r="F706" s="229" t="s">
        <v>1187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193</v>
      </c>
      <c r="AU706" s="19" t="s">
        <v>82</v>
      </c>
    </row>
    <row r="707" s="13" customFormat="1">
      <c r="A707" s="13"/>
      <c r="B707" s="233"/>
      <c r="C707" s="234"/>
      <c r="D707" s="235" t="s">
        <v>195</v>
      </c>
      <c r="E707" s="236" t="s">
        <v>19</v>
      </c>
      <c r="F707" s="237" t="s">
        <v>1509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195</v>
      </c>
      <c r="AU707" s="243" t="s">
        <v>82</v>
      </c>
      <c r="AV707" s="13" t="s">
        <v>80</v>
      </c>
      <c r="AW707" s="13" t="s">
        <v>35</v>
      </c>
      <c r="AX707" s="13" t="s">
        <v>73</v>
      </c>
      <c r="AY707" s="243" t="s">
        <v>185</v>
      </c>
    </row>
    <row r="708" s="13" customFormat="1">
      <c r="A708" s="13"/>
      <c r="B708" s="233"/>
      <c r="C708" s="234"/>
      <c r="D708" s="235" t="s">
        <v>195</v>
      </c>
      <c r="E708" s="236" t="s">
        <v>19</v>
      </c>
      <c r="F708" s="237" t="s">
        <v>1694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195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1695</v>
      </c>
      <c r="G709" s="245"/>
      <c r="H709" s="248">
        <v>8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3" customFormat="1">
      <c r="A710" s="13"/>
      <c r="B710" s="233"/>
      <c r="C710" s="234"/>
      <c r="D710" s="235" t="s">
        <v>195</v>
      </c>
      <c r="E710" s="236" t="s">
        <v>19</v>
      </c>
      <c r="F710" s="237" t="s">
        <v>1696</v>
      </c>
      <c r="G710" s="234"/>
      <c r="H710" s="236" t="s">
        <v>19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195</v>
      </c>
      <c r="AU710" s="243" t="s">
        <v>82</v>
      </c>
      <c r="AV710" s="13" t="s">
        <v>80</v>
      </c>
      <c r="AW710" s="13" t="s">
        <v>35</v>
      </c>
      <c r="AX710" s="13" t="s">
        <v>73</v>
      </c>
      <c r="AY710" s="243" t="s">
        <v>185</v>
      </c>
    </row>
    <row r="711" s="14" customFormat="1">
      <c r="A711" s="14"/>
      <c r="B711" s="244"/>
      <c r="C711" s="245"/>
      <c r="D711" s="235" t="s">
        <v>195</v>
      </c>
      <c r="E711" s="246" t="s">
        <v>19</v>
      </c>
      <c r="F711" s="247" t="s">
        <v>80</v>
      </c>
      <c r="G711" s="245"/>
      <c r="H711" s="248">
        <v>1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195</v>
      </c>
      <c r="AU711" s="254" t="s">
        <v>82</v>
      </c>
      <c r="AV711" s="14" t="s">
        <v>82</v>
      </c>
      <c r="AW711" s="14" t="s">
        <v>35</v>
      </c>
      <c r="AX711" s="14" t="s">
        <v>73</v>
      </c>
      <c r="AY711" s="254" t="s">
        <v>185</v>
      </c>
    </row>
    <row r="712" s="15" customFormat="1">
      <c r="A712" s="15"/>
      <c r="B712" s="255"/>
      <c r="C712" s="256"/>
      <c r="D712" s="235" t="s">
        <v>195</v>
      </c>
      <c r="E712" s="257" t="s">
        <v>19</v>
      </c>
      <c r="F712" s="258" t="s">
        <v>226</v>
      </c>
      <c r="G712" s="256"/>
      <c r="H712" s="259">
        <v>9</v>
      </c>
      <c r="I712" s="260"/>
      <c r="J712" s="256"/>
      <c r="K712" s="256"/>
      <c r="L712" s="261"/>
      <c r="M712" s="262"/>
      <c r="N712" s="263"/>
      <c r="O712" s="263"/>
      <c r="P712" s="263"/>
      <c r="Q712" s="263"/>
      <c r="R712" s="263"/>
      <c r="S712" s="263"/>
      <c r="T712" s="264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5" t="s">
        <v>195</v>
      </c>
      <c r="AU712" s="265" t="s">
        <v>82</v>
      </c>
      <c r="AV712" s="15" t="s">
        <v>135</v>
      </c>
      <c r="AW712" s="15" t="s">
        <v>35</v>
      </c>
      <c r="AX712" s="15" t="s">
        <v>80</v>
      </c>
      <c r="AY712" s="265" t="s">
        <v>185</v>
      </c>
    </row>
    <row r="713" s="2" customFormat="1" ht="16.5" customHeight="1">
      <c r="A713" s="40"/>
      <c r="B713" s="41"/>
      <c r="C713" s="272" t="s">
        <v>968</v>
      </c>
      <c r="D713" s="272" t="s">
        <v>520</v>
      </c>
      <c r="E713" s="273" t="s">
        <v>1190</v>
      </c>
      <c r="F713" s="274" t="s">
        <v>1191</v>
      </c>
      <c r="G713" s="275" t="s">
        <v>439</v>
      </c>
      <c r="H713" s="276">
        <v>8</v>
      </c>
      <c r="I713" s="277"/>
      <c r="J713" s="278">
        <f>ROUND(I713*H713,2)</f>
        <v>0</v>
      </c>
      <c r="K713" s="274" t="s">
        <v>449</v>
      </c>
      <c r="L713" s="279"/>
      <c r="M713" s="280" t="s">
        <v>19</v>
      </c>
      <c r="N713" s="281" t="s">
        <v>44</v>
      </c>
      <c r="O713" s="86"/>
      <c r="P713" s="224">
        <f>O713*H713</f>
        <v>0</v>
      </c>
      <c r="Q713" s="224">
        <v>0.02</v>
      </c>
      <c r="R713" s="224">
        <f>Q713*H713</f>
        <v>0.16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265</v>
      </c>
      <c r="AT713" s="226" t="s">
        <v>520</v>
      </c>
      <c r="AU713" s="226" t="s">
        <v>82</v>
      </c>
      <c r="AY713" s="19" t="s">
        <v>185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135</v>
      </c>
      <c r="BM713" s="226" t="s">
        <v>1697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1509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3" customFormat="1">
      <c r="A715" s="13"/>
      <c r="B715" s="233"/>
      <c r="C715" s="234"/>
      <c r="D715" s="235" t="s">
        <v>195</v>
      </c>
      <c r="E715" s="236" t="s">
        <v>19</v>
      </c>
      <c r="F715" s="237" t="s">
        <v>1694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195</v>
      </c>
      <c r="AU715" s="243" t="s">
        <v>82</v>
      </c>
      <c r="AV715" s="13" t="s">
        <v>80</v>
      </c>
      <c r="AW715" s="13" t="s">
        <v>35</v>
      </c>
      <c r="AX715" s="13" t="s">
        <v>73</v>
      </c>
      <c r="AY715" s="243" t="s">
        <v>185</v>
      </c>
    </row>
    <row r="716" s="14" customFormat="1">
      <c r="A716" s="14"/>
      <c r="B716" s="244"/>
      <c r="C716" s="245"/>
      <c r="D716" s="235" t="s">
        <v>195</v>
      </c>
      <c r="E716" s="246" t="s">
        <v>19</v>
      </c>
      <c r="F716" s="247" t="s">
        <v>1695</v>
      </c>
      <c r="G716" s="245"/>
      <c r="H716" s="248">
        <v>8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195</v>
      </c>
      <c r="AU716" s="254" t="s">
        <v>82</v>
      </c>
      <c r="AV716" s="14" t="s">
        <v>82</v>
      </c>
      <c r="AW716" s="14" t="s">
        <v>35</v>
      </c>
      <c r="AX716" s="14" t="s">
        <v>73</v>
      </c>
      <c r="AY716" s="254" t="s">
        <v>185</v>
      </c>
    </row>
    <row r="717" s="15" customFormat="1">
      <c r="A717" s="15"/>
      <c r="B717" s="255"/>
      <c r="C717" s="256"/>
      <c r="D717" s="235" t="s">
        <v>195</v>
      </c>
      <c r="E717" s="257" t="s">
        <v>19</v>
      </c>
      <c r="F717" s="258" t="s">
        <v>226</v>
      </c>
      <c r="G717" s="256"/>
      <c r="H717" s="259">
        <v>8</v>
      </c>
      <c r="I717" s="260"/>
      <c r="J717" s="256"/>
      <c r="K717" s="256"/>
      <c r="L717" s="261"/>
      <c r="M717" s="262"/>
      <c r="N717" s="263"/>
      <c r="O717" s="263"/>
      <c r="P717" s="263"/>
      <c r="Q717" s="263"/>
      <c r="R717" s="263"/>
      <c r="S717" s="263"/>
      <c r="T717" s="264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5" t="s">
        <v>195</v>
      </c>
      <c r="AU717" s="265" t="s">
        <v>82</v>
      </c>
      <c r="AV717" s="15" t="s">
        <v>135</v>
      </c>
      <c r="AW717" s="15" t="s">
        <v>35</v>
      </c>
      <c r="AX717" s="15" t="s">
        <v>80</v>
      </c>
      <c r="AY717" s="265" t="s">
        <v>185</v>
      </c>
    </row>
    <row r="718" s="2" customFormat="1" ht="16.5" customHeight="1">
      <c r="A718" s="40"/>
      <c r="B718" s="41"/>
      <c r="C718" s="272" t="s">
        <v>975</v>
      </c>
      <c r="D718" s="272" t="s">
        <v>520</v>
      </c>
      <c r="E718" s="273" t="s">
        <v>1193</v>
      </c>
      <c r="F718" s="274" t="s">
        <v>1698</v>
      </c>
      <c r="G718" s="275" t="s">
        <v>439</v>
      </c>
      <c r="H718" s="276">
        <v>1</v>
      </c>
      <c r="I718" s="277"/>
      <c r="J718" s="278">
        <f>ROUND(I718*H718,2)</f>
        <v>0</v>
      </c>
      <c r="K718" s="274" t="s">
        <v>449</v>
      </c>
      <c r="L718" s="279"/>
      <c r="M718" s="280" t="s">
        <v>19</v>
      </c>
      <c r="N718" s="281" t="s">
        <v>44</v>
      </c>
      <c r="O718" s="86"/>
      <c r="P718" s="224">
        <f>O718*H718</f>
        <v>0</v>
      </c>
      <c r="Q718" s="224">
        <v>0.02</v>
      </c>
      <c r="R718" s="224">
        <f>Q718*H718</f>
        <v>0.02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265</v>
      </c>
      <c r="AT718" s="226" t="s">
        <v>520</v>
      </c>
      <c r="AU718" s="226" t="s">
        <v>82</v>
      </c>
      <c r="AY718" s="19" t="s">
        <v>185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135</v>
      </c>
      <c r="BM718" s="226" t="s">
        <v>1699</v>
      </c>
    </row>
    <row r="719" s="13" customFormat="1">
      <c r="A719" s="13"/>
      <c r="B719" s="233"/>
      <c r="C719" s="234"/>
      <c r="D719" s="235" t="s">
        <v>195</v>
      </c>
      <c r="E719" s="236" t="s">
        <v>19</v>
      </c>
      <c r="F719" s="237" t="s">
        <v>1700</v>
      </c>
      <c r="G719" s="234"/>
      <c r="H719" s="236" t="s">
        <v>19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195</v>
      </c>
      <c r="AU719" s="243" t="s">
        <v>82</v>
      </c>
      <c r="AV719" s="13" t="s">
        <v>80</v>
      </c>
      <c r="AW719" s="13" t="s">
        <v>35</v>
      </c>
      <c r="AX719" s="13" t="s">
        <v>73</v>
      </c>
      <c r="AY719" s="243" t="s">
        <v>185</v>
      </c>
    </row>
    <row r="720" s="14" customFormat="1">
      <c r="A720" s="14"/>
      <c r="B720" s="244"/>
      <c r="C720" s="245"/>
      <c r="D720" s="235" t="s">
        <v>195</v>
      </c>
      <c r="E720" s="246" t="s">
        <v>19</v>
      </c>
      <c r="F720" s="247" t="s">
        <v>80</v>
      </c>
      <c r="G720" s="245"/>
      <c r="H720" s="248">
        <v>1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195</v>
      </c>
      <c r="AU720" s="254" t="s">
        <v>82</v>
      </c>
      <c r="AV720" s="14" t="s">
        <v>82</v>
      </c>
      <c r="AW720" s="14" t="s">
        <v>35</v>
      </c>
      <c r="AX720" s="14" t="s">
        <v>73</v>
      </c>
      <c r="AY720" s="254" t="s">
        <v>185</v>
      </c>
    </row>
    <row r="721" s="15" customFormat="1">
      <c r="A721" s="15"/>
      <c r="B721" s="255"/>
      <c r="C721" s="256"/>
      <c r="D721" s="235" t="s">
        <v>195</v>
      </c>
      <c r="E721" s="257" t="s">
        <v>19</v>
      </c>
      <c r="F721" s="258" t="s">
        <v>226</v>
      </c>
      <c r="G721" s="256"/>
      <c r="H721" s="259">
        <v>1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5" t="s">
        <v>195</v>
      </c>
      <c r="AU721" s="265" t="s">
        <v>82</v>
      </c>
      <c r="AV721" s="15" t="s">
        <v>135</v>
      </c>
      <c r="AW721" s="15" t="s">
        <v>35</v>
      </c>
      <c r="AX721" s="15" t="s">
        <v>80</v>
      </c>
      <c r="AY721" s="265" t="s">
        <v>185</v>
      </c>
    </row>
    <row r="722" s="2" customFormat="1" ht="16.5" customHeight="1">
      <c r="A722" s="40"/>
      <c r="B722" s="41"/>
      <c r="C722" s="215" t="s">
        <v>980</v>
      </c>
      <c r="D722" s="215" t="s">
        <v>187</v>
      </c>
      <c r="E722" s="216" t="s">
        <v>1701</v>
      </c>
      <c r="F722" s="217" t="s">
        <v>1702</v>
      </c>
      <c r="G722" s="218" t="s">
        <v>439</v>
      </c>
      <c r="H722" s="219">
        <v>14</v>
      </c>
      <c r="I722" s="220"/>
      <c r="J722" s="221">
        <f>ROUND(I722*H722,2)</f>
        <v>0</v>
      </c>
      <c r="K722" s="217" t="s">
        <v>449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0.013339999999999999</v>
      </c>
      <c r="R722" s="224">
        <f>Q722*H722</f>
        <v>0.18675999999999998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187</v>
      </c>
      <c r="AU722" s="226" t="s">
        <v>82</v>
      </c>
      <c r="AY722" s="19" t="s">
        <v>185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1703</v>
      </c>
    </row>
    <row r="723" s="13" customFormat="1">
      <c r="A723" s="13"/>
      <c r="B723" s="233"/>
      <c r="C723" s="234"/>
      <c r="D723" s="235" t="s">
        <v>195</v>
      </c>
      <c r="E723" s="236" t="s">
        <v>19</v>
      </c>
      <c r="F723" s="237" t="s">
        <v>1509</v>
      </c>
      <c r="G723" s="234"/>
      <c r="H723" s="236" t="s">
        <v>19</v>
      </c>
      <c r="I723" s="238"/>
      <c r="J723" s="234"/>
      <c r="K723" s="234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195</v>
      </c>
      <c r="AU723" s="243" t="s">
        <v>82</v>
      </c>
      <c r="AV723" s="13" t="s">
        <v>80</v>
      </c>
      <c r="AW723" s="13" t="s">
        <v>35</v>
      </c>
      <c r="AX723" s="13" t="s">
        <v>73</v>
      </c>
      <c r="AY723" s="243" t="s">
        <v>185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1704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4" customFormat="1">
      <c r="A725" s="14"/>
      <c r="B725" s="244"/>
      <c r="C725" s="245"/>
      <c r="D725" s="235" t="s">
        <v>195</v>
      </c>
      <c r="E725" s="246" t="s">
        <v>19</v>
      </c>
      <c r="F725" s="247" t="s">
        <v>1705</v>
      </c>
      <c r="G725" s="245"/>
      <c r="H725" s="248">
        <v>12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195</v>
      </c>
      <c r="AU725" s="254" t="s">
        <v>82</v>
      </c>
      <c r="AV725" s="14" t="s">
        <v>82</v>
      </c>
      <c r="AW725" s="14" t="s">
        <v>35</v>
      </c>
      <c r="AX725" s="14" t="s">
        <v>73</v>
      </c>
      <c r="AY725" s="254" t="s">
        <v>185</v>
      </c>
    </row>
    <row r="726" s="13" customFormat="1">
      <c r="A726" s="13"/>
      <c r="B726" s="233"/>
      <c r="C726" s="234"/>
      <c r="D726" s="235" t="s">
        <v>195</v>
      </c>
      <c r="E726" s="236" t="s">
        <v>19</v>
      </c>
      <c r="F726" s="237" t="s">
        <v>1706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195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185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1707</v>
      </c>
      <c r="G727" s="245"/>
      <c r="H727" s="248">
        <v>2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5" customFormat="1">
      <c r="A728" s="15"/>
      <c r="B728" s="255"/>
      <c r="C728" s="256"/>
      <c r="D728" s="235" t="s">
        <v>195</v>
      </c>
      <c r="E728" s="257" t="s">
        <v>19</v>
      </c>
      <c r="F728" s="258" t="s">
        <v>226</v>
      </c>
      <c r="G728" s="256"/>
      <c r="H728" s="259">
        <v>14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5" t="s">
        <v>195</v>
      </c>
      <c r="AU728" s="265" t="s">
        <v>82</v>
      </c>
      <c r="AV728" s="15" t="s">
        <v>135</v>
      </c>
      <c r="AW728" s="15" t="s">
        <v>35</v>
      </c>
      <c r="AX728" s="15" t="s">
        <v>80</v>
      </c>
      <c r="AY728" s="265" t="s">
        <v>185</v>
      </c>
    </row>
    <row r="729" s="2" customFormat="1" ht="21.75" customHeight="1">
      <c r="A729" s="40"/>
      <c r="B729" s="41"/>
      <c r="C729" s="272" t="s">
        <v>984</v>
      </c>
      <c r="D729" s="272" t="s">
        <v>520</v>
      </c>
      <c r="E729" s="273" t="s">
        <v>1708</v>
      </c>
      <c r="F729" s="274" t="s">
        <v>1709</v>
      </c>
      <c r="G729" s="275" t="s">
        <v>439</v>
      </c>
      <c r="H729" s="276">
        <v>12</v>
      </c>
      <c r="I729" s="277"/>
      <c r="J729" s="278">
        <f>ROUND(I729*H729,2)</f>
        <v>0</v>
      </c>
      <c r="K729" s="274" t="s">
        <v>449</v>
      </c>
      <c r="L729" s="279"/>
      <c r="M729" s="280" t="s">
        <v>19</v>
      </c>
      <c r="N729" s="281" t="s">
        <v>44</v>
      </c>
      <c r="O729" s="86"/>
      <c r="P729" s="224">
        <f>O729*H729</f>
        <v>0</v>
      </c>
      <c r="Q729" s="224">
        <v>0.02</v>
      </c>
      <c r="R729" s="224">
        <f>Q729*H729</f>
        <v>0.23999999999999999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265</v>
      </c>
      <c r="AT729" s="226" t="s">
        <v>520</v>
      </c>
      <c r="AU729" s="226" t="s">
        <v>82</v>
      </c>
      <c r="AY729" s="19" t="s">
        <v>185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135</v>
      </c>
      <c r="BM729" s="226" t="s">
        <v>1710</v>
      </c>
    </row>
    <row r="730" s="13" customFormat="1">
      <c r="A730" s="13"/>
      <c r="B730" s="233"/>
      <c r="C730" s="234"/>
      <c r="D730" s="235" t="s">
        <v>195</v>
      </c>
      <c r="E730" s="236" t="s">
        <v>19</v>
      </c>
      <c r="F730" s="237" t="s">
        <v>1509</v>
      </c>
      <c r="G730" s="234"/>
      <c r="H730" s="236" t="s">
        <v>19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195</v>
      </c>
      <c r="AU730" s="243" t="s">
        <v>82</v>
      </c>
      <c r="AV730" s="13" t="s">
        <v>80</v>
      </c>
      <c r="AW730" s="13" t="s">
        <v>35</v>
      </c>
      <c r="AX730" s="13" t="s">
        <v>73</v>
      </c>
      <c r="AY730" s="243" t="s">
        <v>185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1711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4" customFormat="1">
      <c r="A732" s="14"/>
      <c r="B732" s="244"/>
      <c r="C732" s="245"/>
      <c r="D732" s="235" t="s">
        <v>195</v>
      </c>
      <c r="E732" s="246" t="s">
        <v>19</v>
      </c>
      <c r="F732" s="247" t="s">
        <v>1705</v>
      </c>
      <c r="G732" s="245"/>
      <c r="H732" s="248">
        <v>12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195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185</v>
      </c>
    </row>
    <row r="733" s="15" customFormat="1">
      <c r="A733" s="15"/>
      <c r="B733" s="255"/>
      <c r="C733" s="256"/>
      <c r="D733" s="235" t="s">
        <v>195</v>
      </c>
      <c r="E733" s="257" t="s">
        <v>19</v>
      </c>
      <c r="F733" s="258" t="s">
        <v>226</v>
      </c>
      <c r="G733" s="256"/>
      <c r="H733" s="259">
        <v>12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195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185</v>
      </c>
    </row>
    <row r="734" s="2" customFormat="1" ht="16.5" customHeight="1">
      <c r="A734" s="40"/>
      <c r="B734" s="41"/>
      <c r="C734" s="272" t="s">
        <v>987</v>
      </c>
      <c r="D734" s="272" t="s">
        <v>520</v>
      </c>
      <c r="E734" s="273" t="s">
        <v>1712</v>
      </c>
      <c r="F734" s="274" t="s">
        <v>1713</v>
      </c>
      <c r="G734" s="275" t="s">
        <v>439</v>
      </c>
      <c r="H734" s="276">
        <v>2</v>
      </c>
      <c r="I734" s="277"/>
      <c r="J734" s="278">
        <f>ROUND(I734*H734,2)</f>
        <v>0</v>
      </c>
      <c r="K734" s="274" t="s">
        <v>449</v>
      </c>
      <c r="L734" s="279"/>
      <c r="M734" s="280" t="s">
        <v>19</v>
      </c>
      <c r="N734" s="281" t="s">
        <v>44</v>
      </c>
      <c r="O734" s="86"/>
      <c r="P734" s="224">
        <f>O734*H734</f>
        <v>0</v>
      </c>
      <c r="Q734" s="224">
        <v>0.02</v>
      </c>
      <c r="R734" s="224">
        <f>Q734*H734</f>
        <v>0.040000000000000001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265</v>
      </c>
      <c r="AT734" s="226" t="s">
        <v>520</v>
      </c>
      <c r="AU734" s="226" t="s">
        <v>82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1714</v>
      </c>
    </row>
    <row r="735" s="13" customFormat="1">
      <c r="A735" s="13"/>
      <c r="B735" s="233"/>
      <c r="C735" s="234"/>
      <c r="D735" s="235" t="s">
        <v>195</v>
      </c>
      <c r="E735" s="236" t="s">
        <v>19</v>
      </c>
      <c r="F735" s="237" t="s">
        <v>1509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195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185</v>
      </c>
    </row>
    <row r="736" s="13" customFormat="1">
      <c r="A736" s="13"/>
      <c r="B736" s="233"/>
      <c r="C736" s="234"/>
      <c r="D736" s="235" t="s">
        <v>195</v>
      </c>
      <c r="E736" s="236" t="s">
        <v>19</v>
      </c>
      <c r="F736" s="237" t="s">
        <v>1715</v>
      </c>
      <c r="G736" s="234"/>
      <c r="H736" s="236" t="s">
        <v>19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195</v>
      </c>
      <c r="AU736" s="243" t="s">
        <v>82</v>
      </c>
      <c r="AV736" s="13" t="s">
        <v>80</v>
      </c>
      <c r="AW736" s="13" t="s">
        <v>35</v>
      </c>
      <c r="AX736" s="13" t="s">
        <v>73</v>
      </c>
      <c r="AY736" s="243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1707</v>
      </c>
      <c r="G737" s="245"/>
      <c r="H737" s="248">
        <v>2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5" customFormat="1">
      <c r="A738" s="15"/>
      <c r="B738" s="255"/>
      <c r="C738" s="256"/>
      <c r="D738" s="235" t="s">
        <v>195</v>
      </c>
      <c r="E738" s="257" t="s">
        <v>19</v>
      </c>
      <c r="F738" s="258" t="s">
        <v>226</v>
      </c>
      <c r="G738" s="256"/>
      <c r="H738" s="259">
        <v>2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5" t="s">
        <v>195</v>
      </c>
      <c r="AU738" s="265" t="s">
        <v>82</v>
      </c>
      <c r="AV738" s="15" t="s">
        <v>135</v>
      </c>
      <c r="AW738" s="15" t="s">
        <v>35</v>
      </c>
      <c r="AX738" s="15" t="s">
        <v>80</v>
      </c>
      <c r="AY738" s="265" t="s">
        <v>185</v>
      </c>
    </row>
    <row r="739" s="12" customFormat="1" ht="22.8" customHeight="1">
      <c r="A739" s="12"/>
      <c r="B739" s="199"/>
      <c r="C739" s="200"/>
      <c r="D739" s="201" t="s">
        <v>72</v>
      </c>
      <c r="E739" s="213" t="s">
        <v>236</v>
      </c>
      <c r="F739" s="213" t="s">
        <v>237</v>
      </c>
      <c r="G739" s="200"/>
      <c r="H739" s="200"/>
      <c r="I739" s="203"/>
      <c r="J739" s="214">
        <f>BK739</f>
        <v>0</v>
      </c>
      <c r="K739" s="200"/>
      <c r="L739" s="205"/>
      <c r="M739" s="206"/>
      <c r="N739" s="207"/>
      <c r="O739" s="207"/>
      <c r="P739" s="208">
        <f>SUM(P740:P798)</f>
        <v>0</v>
      </c>
      <c r="Q739" s="207"/>
      <c r="R739" s="208">
        <f>SUM(R740:R798)</f>
        <v>0.10955100000000001</v>
      </c>
      <c r="S739" s="207"/>
      <c r="T739" s="209">
        <f>SUM(T740:T798)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10" t="s">
        <v>80</v>
      </c>
      <c r="AT739" s="211" t="s">
        <v>72</v>
      </c>
      <c r="AU739" s="211" t="s">
        <v>80</v>
      </c>
      <c r="AY739" s="210" t="s">
        <v>185</v>
      </c>
      <c r="BK739" s="212">
        <f>SUM(BK740:BK798)</f>
        <v>0</v>
      </c>
    </row>
    <row r="740" s="2" customFormat="1" ht="24.15" customHeight="1">
      <c r="A740" s="40"/>
      <c r="B740" s="41"/>
      <c r="C740" s="215" t="s">
        <v>989</v>
      </c>
      <c r="D740" s="215" t="s">
        <v>187</v>
      </c>
      <c r="E740" s="216" t="s">
        <v>238</v>
      </c>
      <c r="F740" s="217" t="s">
        <v>239</v>
      </c>
      <c r="G740" s="218" t="s">
        <v>240</v>
      </c>
      <c r="H740" s="219">
        <v>425.80000000000001</v>
      </c>
      <c r="I740" s="220"/>
      <c r="J740" s="221">
        <f>ROUND(I740*H740,2)</f>
        <v>0</v>
      </c>
      <c r="K740" s="217" t="s">
        <v>191</v>
      </c>
      <c r="L740" s="46"/>
      <c r="M740" s="222" t="s">
        <v>19</v>
      </c>
      <c r="N740" s="223" t="s">
        <v>44</v>
      </c>
      <c r="O740" s="86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135</v>
      </c>
      <c r="AT740" s="226" t="s">
        <v>187</v>
      </c>
      <c r="AU740" s="226" t="s">
        <v>82</v>
      </c>
      <c r="AY740" s="19" t="s">
        <v>185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80</v>
      </c>
      <c r="BK740" s="227">
        <f>ROUND(I740*H740,2)</f>
        <v>0</v>
      </c>
      <c r="BL740" s="19" t="s">
        <v>135</v>
      </c>
      <c r="BM740" s="226" t="s">
        <v>1716</v>
      </c>
    </row>
    <row r="741" s="2" customFormat="1">
      <c r="A741" s="40"/>
      <c r="B741" s="41"/>
      <c r="C741" s="42"/>
      <c r="D741" s="228" t="s">
        <v>193</v>
      </c>
      <c r="E741" s="42"/>
      <c r="F741" s="229" t="s">
        <v>242</v>
      </c>
      <c r="G741" s="42"/>
      <c r="H741" s="42"/>
      <c r="I741" s="230"/>
      <c r="J741" s="42"/>
      <c r="K741" s="42"/>
      <c r="L741" s="46"/>
      <c r="M741" s="231"/>
      <c r="N741" s="232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193</v>
      </c>
      <c r="AU741" s="19" t="s">
        <v>82</v>
      </c>
    </row>
    <row r="742" s="14" customFormat="1">
      <c r="A742" s="14"/>
      <c r="B742" s="244"/>
      <c r="C742" s="245"/>
      <c r="D742" s="235" t="s">
        <v>195</v>
      </c>
      <c r="E742" s="246" t="s">
        <v>19</v>
      </c>
      <c r="F742" s="247" t="s">
        <v>1717</v>
      </c>
      <c r="G742" s="245"/>
      <c r="H742" s="248">
        <v>425.80000000000001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195</v>
      </c>
      <c r="AU742" s="254" t="s">
        <v>82</v>
      </c>
      <c r="AV742" s="14" t="s">
        <v>82</v>
      </c>
      <c r="AW742" s="14" t="s">
        <v>35</v>
      </c>
      <c r="AX742" s="14" t="s">
        <v>73</v>
      </c>
      <c r="AY742" s="254" t="s">
        <v>185</v>
      </c>
    </row>
    <row r="743" s="15" customFormat="1">
      <c r="A743" s="15"/>
      <c r="B743" s="255"/>
      <c r="C743" s="256"/>
      <c r="D743" s="235" t="s">
        <v>195</v>
      </c>
      <c r="E743" s="257" t="s">
        <v>19</v>
      </c>
      <c r="F743" s="258" t="s">
        <v>226</v>
      </c>
      <c r="G743" s="256"/>
      <c r="H743" s="259">
        <v>425.80000000000001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195</v>
      </c>
      <c r="AU743" s="265" t="s">
        <v>82</v>
      </c>
      <c r="AV743" s="15" t="s">
        <v>135</v>
      </c>
      <c r="AW743" s="15" t="s">
        <v>35</v>
      </c>
      <c r="AX743" s="15" t="s">
        <v>80</v>
      </c>
      <c r="AY743" s="265" t="s">
        <v>185</v>
      </c>
    </row>
    <row r="744" s="2" customFormat="1" ht="24.15" customHeight="1">
      <c r="A744" s="40"/>
      <c r="B744" s="41"/>
      <c r="C744" s="215" t="s">
        <v>996</v>
      </c>
      <c r="D744" s="215" t="s">
        <v>187</v>
      </c>
      <c r="E744" s="216" t="s">
        <v>245</v>
      </c>
      <c r="F744" s="217" t="s">
        <v>246</v>
      </c>
      <c r="G744" s="218" t="s">
        <v>240</v>
      </c>
      <c r="H744" s="219">
        <v>38322</v>
      </c>
      <c r="I744" s="220"/>
      <c r="J744" s="221">
        <f>ROUND(I744*H744,2)</f>
        <v>0</v>
      </c>
      <c r="K744" s="217" t="s">
        <v>191</v>
      </c>
      <c r="L744" s="46"/>
      <c r="M744" s="222" t="s">
        <v>19</v>
      </c>
      <c r="N744" s="223" t="s">
        <v>44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135</v>
      </c>
      <c r="AT744" s="226" t="s">
        <v>187</v>
      </c>
      <c r="AU744" s="226" t="s">
        <v>82</v>
      </c>
      <c r="AY744" s="19" t="s">
        <v>185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1718</v>
      </c>
    </row>
    <row r="745" s="2" customFormat="1">
      <c r="A745" s="40"/>
      <c r="B745" s="41"/>
      <c r="C745" s="42"/>
      <c r="D745" s="228" t="s">
        <v>193</v>
      </c>
      <c r="E745" s="42"/>
      <c r="F745" s="229" t="s">
        <v>248</v>
      </c>
      <c r="G745" s="42"/>
      <c r="H745" s="42"/>
      <c r="I745" 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193</v>
      </c>
      <c r="AU745" s="19" t="s">
        <v>82</v>
      </c>
    </row>
    <row r="746" s="14" customFormat="1">
      <c r="A746" s="14"/>
      <c r="B746" s="244"/>
      <c r="C746" s="245"/>
      <c r="D746" s="235" t="s">
        <v>195</v>
      </c>
      <c r="E746" s="246" t="s">
        <v>19</v>
      </c>
      <c r="F746" s="247" t="s">
        <v>1719</v>
      </c>
      <c r="G746" s="245"/>
      <c r="H746" s="248">
        <v>38322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195</v>
      </c>
      <c r="AU746" s="254" t="s">
        <v>82</v>
      </c>
      <c r="AV746" s="14" t="s">
        <v>82</v>
      </c>
      <c r="AW746" s="14" t="s">
        <v>35</v>
      </c>
      <c r="AX746" s="14" t="s">
        <v>73</v>
      </c>
      <c r="AY746" s="254" t="s">
        <v>185</v>
      </c>
    </row>
    <row r="747" s="15" customFormat="1">
      <c r="A747" s="15"/>
      <c r="B747" s="255"/>
      <c r="C747" s="256"/>
      <c r="D747" s="235" t="s">
        <v>195</v>
      </c>
      <c r="E747" s="257" t="s">
        <v>19</v>
      </c>
      <c r="F747" s="258" t="s">
        <v>226</v>
      </c>
      <c r="G747" s="256"/>
      <c r="H747" s="259">
        <v>38322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195</v>
      </c>
      <c r="AU747" s="265" t="s">
        <v>82</v>
      </c>
      <c r="AV747" s="15" t="s">
        <v>135</v>
      </c>
      <c r="AW747" s="15" t="s">
        <v>35</v>
      </c>
      <c r="AX747" s="15" t="s">
        <v>80</v>
      </c>
      <c r="AY747" s="265" t="s">
        <v>185</v>
      </c>
    </row>
    <row r="748" s="2" customFormat="1" ht="24.15" customHeight="1">
      <c r="A748" s="40"/>
      <c r="B748" s="41"/>
      <c r="C748" s="215" t="s">
        <v>1002</v>
      </c>
      <c r="D748" s="215" t="s">
        <v>187</v>
      </c>
      <c r="E748" s="216" t="s">
        <v>251</v>
      </c>
      <c r="F748" s="217" t="s">
        <v>252</v>
      </c>
      <c r="G748" s="218" t="s">
        <v>240</v>
      </c>
      <c r="H748" s="219">
        <v>425.80000000000001</v>
      </c>
      <c r="I748" s="220"/>
      <c r="J748" s="221">
        <f>ROUND(I748*H748,2)</f>
        <v>0</v>
      </c>
      <c r="K748" s="217" t="s">
        <v>191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135</v>
      </c>
      <c r="AT748" s="226" t="s">
        <v>187</v>
      </c>
      <c r="AU748" s="226" t="s">
        <v>82</v>
      </c>
      <c r="AY748" s="19" t="s">
        <v>185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135</v>
      </c>
      <c r="BM748" s="226" t="s">
        <v>1720</v>
      </c>
    </row>
    <row r="749" s="2" customFormat="1">
      <c r="A749" s="40"/>
      <c r="B749" s="41"/>
      <c r="C749" s="42"/>
      <c r="D749" s="228" t="s">
        <v>193</v>
      </c>
      <c r="E749" s="42"/>
      <c r="F749" s="229" t="s">
        <v>254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193</v>
      </c>
      <c r="AU749" s="19" t="s">
        <v>82</v>
      </c>
    </row>
    <row r="750" s="14" customFormat="1">
      <c r="A750" s="14"/>
      <c r="B750" s="244"/>
      <c r="C750" s="245"/>
      <c r="D750" s="235" t="s">
        <v>195</v>
      </c>
      <c r="E750" s="246" t="s">
        <v>19</v>
      </c>
      <c r="F750" s="247" t="s">
        <v>1717</v>
      </c>
      <c r="G750" s="245"/>
      <c r="H750" s="248">
        <v>425.80000000000001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195</v>
      </c>
      <c r="AU750" s="254" t="s">
        <v>82</v>
      </c>
      <c r="AV750" s="14" t="s">
        <v>82</v>
      </c>
      <c r="AW750" s="14" t="s">
        <v>35</v>
      </c>
      <c r="AX750" s="14" t="s">
        <v>73</v>
      </c>
      <c r="AY750" s="254" t="s">
        <v>185</v>
      </c>
    </row>
    <row r="751" s="15" customFormat="1">
      <c r="A751" s="15"/>
      <c r="B751" s="255"/>
      <c r="C751" s="256"/>
      <c r="D751" s="235" t="s">
        <v>195</v>
      </c>
      <c r="E751" s="257" t="s">
        <v>19</v>
      </c>
      <c r="F751" s="258" t="s">
        <v>226</v>
      </c>
      <c r="G751" s="256"/>
      <c r="H751" s="259">
        <v>425.80000000000001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5" t="s">
        <v>195</v>
      </c>
      <c r="AU751" s="265" t="s">
        <v>82</v>
      </c>
      <c r="AV751" s="15" t="s">
        <v>135</v>
      </c>
      <c r="AW751" s="15" t="s">
        <v>35</v>
      </c>
      <c r="AX751" s="15" t="s">
        <v>80</v>
      </c>
      <c r="AY751" s="265" t="s">
        <v>185</v>
      </c>
    </row>
    <row r="752" s="2" customFormat="1" ht="24.15" customHeight="1">
      <c r="A752" s="40"/>
      <c r="B752" s="41"/>
      <c r="C752" s="215" t="s">
        <v>1007</v>
      </c>
      <c r="D752" s="215" t="s">
        <v>187</v>
      </c>
      <c r="E752" s="216" t="s">
        <v>990</v>
      </c>
      <c r="F752" s="217" t="s">
        <v>991</v>
      </c>
      <c r="G752" s="218" t="s">
        <v>190</v>
      </c>
      <c r="H752" s="219">
        <v>18.285</v>
      </c>
      <c r="I752" s="220"/>
      <c r="J752" s="221">
        <f>ROUND(I752*H752,2)</f>
        <v>0</v>
      </c>
      <c r="K752" s="217" t="s">
        <v>191</v>
      </c>
      <c r="L752" s="46"/>
      <c r="M752" s="222" t="s">
        <v>19</v>
      </c>
      <c r="N752" s="223" t="s">
        <v>44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135</v>
      </c>
      <c r="AT752" s="226" t="s">
        <v>187</v>
      </c>
      <c r="AU752" s="226" t="s">
        <v>82</v>
      </c>
      <c r="AY752" s="19" t="s">
        <v>185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135</v>
      </c>
      <c r="BM752" s="226" t="s">
        <v>1721</v>
      </c>
    </row>
    <row r="753" s="2" customFormat="1">
      <c r="A753" s="40"/>
      <c r="B753" s="41"/>
      <c r="C753" s="42"/>
      <c r="D753" s="228" t="s">
        <v>193</v>
      </c>
      <c r="E753" s="42"/>
      <c r="F753" s="229" t="s">
        <v>993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193</v>
      </c>
      <c r="AU753" s="19" t="s">
        <v>82</v>
      </c>
    </row>
    <row r="754" s="13" customFormat="1">
      <c r="A754" s="13"/>
      <c r="B754" s="233"/>
      <c r="C754" s="234"/>
      <c r="D754" s="235" t="s">
        <v>195</v>
      </c>
      <c r="E754" s="236" t="s">
        <v>19</v>
      </c>
      <c r="F754" s="237" t="s">
        <v>1722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195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185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994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995</v>
      </c>
      <c r="G756" s="245"/>
      <c r="H756" s="248">
        <v>18.285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5" customFormat="1">
      <c r="A757" s="15"/>
      <c r="B757" s="255"/>
      <c r="C757" s="256"/>
      <c r="D757" s="235" t="s">
        <v>195</v>
      </c>
      <c r="E757" s="257" t="s">
        <v>19</v>
      </c>
      <c r="F757" s="258" t="s">
        <v>226</v>
      </c>
      <c r="G757" s="256"/>
      <c r="H757" s="259">
        <v>18.285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195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185</v>
      </c>
    </row>
    <row r="758" s="2" customFormat="1" ht="24.15" customHeight="1">
      <c r="A758" s="40"/>
      <c r="B758" s="41"/>
      <c r="C758" s="215" t="s">
        <v>1009</v>
      </c>
      <c r="D758" s="215" t="s">
        <v>187</v>
      </c>
      <c r="E758" s="216" t="s">
        <v>997</v>
      </c>
      <c r="F758" s="217" t="s">
        <v>998</v>
      </c>
      <c r="G758" s="218" t="s">
        <v>190</v>
      </c>
      <c r="H758" s="219">
        <v>822.82500000000005</v>
      </c>
      <c r="I758" s="220"/>
      <c r="J758" s="221">
        <f>ROUND(I758*H758,2)</f>
        <v>0</v>
      </c>
      <c r="K758" s="217" t="s">
        <v>191</v>
      </c>
      <c r="L758" s="46"/>
      <c r="M758" s="222" t="s">
        <v>19</v>
      </c>
      <c r="N758" s="223" t="s">
        <v>44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135</v>
      </c>
      <c r="AT758" s="226" t="s">
        <v>187</v>
      </c>
      <c r="AU758" s="226" t="s">
        <v>82</v>
      </c>
      <c r="AY758" s="19" t="s">
        <v>185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1723</v>
      </c>
    </row>
    <row r="759" s="2" customFormat="1">
      <c r="A759" s="40"/>
      <c r="B759" s="41"/>
      <c r="C759" s="42"/>
      <c r="D759" s="228" t="s">
        <v>193</v>
      </c>
      <c r="E759" s="42"/>
      <c r="F759" s="229" t="s">
        <v>1000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193</v>
      </c>
      <c r="AU759" s="19" t="s">
        <v>82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1722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3" customFormat="1">
      <c r="A761" s="13"/>
      <c r="B761" s="233"/>
      <c r="C761" s="234"/>
      <c r="D761" s="235" t="s">
        <v>195</v>
      </c>
      <c r="E761" s="236" t="s">
        <v>19</v>
      </c>
      <c r="F761" s="237" t="s">
        <v>994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195</v>
      </c>
      <c r="AU761" s="243" t="s">
        <v>82</v>
      </c>
      <c r="AV761" s="13" t="s">
        <v>80</v>
      </c>
      <c r="AW761" s="13" t="s">
        <v>35</v>
      </c>
      <c r="AX761" s="13" t="s">
        <v>73</v>
      </c>
      <c r="AY761" s="243" t="s">
        <v>185</v>
      </c>
    </row>
    <row r="762" s="14" customFormat="1">
      <c r="A762" s="14"/>
      <c r="B762" s="244"/>
      <c r="C762" s="245"/>
      <c r="D762" s="235" t="s">
        <v>195</v>
      </c>
      <c r="E762" s="246" t="s">
        <v>19</v>
      </c>
      <c r="F762" s="247" t="s">
        <v>1001</v>
      </c>
      <c r="G762" s="245"/>
      <c r="H762" s="248">
        <v>822.82500000000005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195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185</v>
      </c>
    </row>
    <row r="763" s="15" customFormat="1">
      <c r="A763" s="15"/>
      <c r="B763" s="255"/>
      <c r="C763" s="256"/>
      <c r="D763" s="235" t="s">
        <v>195</v>
      </c>
      <c r="E763" s="257" t="s">
        <v>19</v>
      </c>
      <c r="F763" s="258" t="s">
        <v>226</v>
      </c>
      <c r="G763" s="256"/>
      <c r="H763" s="259">
        <v>822.82500000000005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5" t="s">
        <v>195</v>
      </c>
      <c r="AU763" s="265" t="s">
        <v>82</v>
      </c>
      <c r="AV763" s="15" t="s">
        <v>135</v>
      </c>
      <c r="AW763" s="15" t="s">
        <v>35</v>
      </c>
      <c r="AX763" s="15" t="s">
        <v>80</v>
      </c>
      <c r="AY763" s="265" t="s">
        <v>185</v>
      </c>
    </row>
    <row r="764" s="2" customFormat="1" ht="24.15" customHeight="1">
      <c r="A764" s="40"/>
      <c r="B764" s="41"/>
      <c r="C764" s="215" t="s">
        <v>1012</v>
      </c>
      <c r="D764" s="215" t="s">
        <v>187</v>
      </c>
      <c r="E764" s="216" t="s">
        <v>1003</v>
      </c>
      <c r="F764" s="217" t="s">
        <v>1004</v>
      </c>
      <c r="G764" s="218" t="s">
        <v>190</v>
      </c>
      <c r="H764" s="219">
        <v>18.285</v>
      </c>
      <c r="I764" s="220"/>
      <c r="J764" s="221">
        <f>ROUND(I764*H764,2)</f>
        <v>0</v>
      </c>
      <c r="K764" s="217" t="s">
        <v>191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</v>
      </c>
      <c r="R764" s="224">
        <f>Q764*H764</f>
        <v>0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135</v>
      </c>
      <c r="AT764" s="226" t="s">
        <v>187</v>
      </c>
      <c r="AU764" s="226" t="s">
        <v>82</v>
      </c>
      <c r="AY764" s="19" t="s">
        <v>185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135</v>
      </c>
      <c r="BM764" s="226" t="s">
        <v>1724</v>
      </c>
    </row>
    <row r="765" s="2" customFormat="1">
      <c r="A765" s="40"/>
      <c r="B765" s="41"/>
      <c r="C765" s="42"/>
      <c r="D765" s="228" t="s">
        <v>193</v>
      </c>
      <c r="E765" s="42"/>
      <c r="F765" s="229" t="s">
        <v>1006</v>
      </c>
      <c r="G765" s="42"/>
      <c r="H765" s="42"/>
      <c r="I765" s="230"/>
      <c r="J765" s="42"/>
      <c r="K765" s="42"/>
      <c r="L765" s="46"/>
      <c r="M765" s="231"/>
      <c r="N765" s="232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193</v>
      </c>
      <c r="AU765" s="19" t="s">
        <v>82</v>
      </c>
    </row>
    <row r="766" s="13" customFormat="1">
      <c r="A766" s="13"/>
      <c r="B766" s="233"/>
      <c r="C766" s="234"/>
      <c r="D766" s="235" t="s">
        <v>195</v>
      </c>
      <c r="E766" s="236" t="s">
        <v>19</v>
      </c>
      <c r="F766" s="237" t="s">
        <v>1722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195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185</v>
      </c>
    </row>
    <row r="767" s="13" customFormat="1">
      <c r="A767" s="13"/>
      <c r="B767" s="233"/>
      <c r="C767" s="234"/>
      <c r="D767" s="235" t="s">
        <v>195</v>
      </c>
      <c r="E767" s="236" t="s">
        <v>19</v>
      </c>
      <c r="F767" s="237" t="s">
        <v>994</v>
      </c>
      <c r="G767" s="234"/>
      <c r="H767" s="236" t="s">
        <v>19</v>
      </c>
      <c r="I767" s="238"/>
      <c r="J767" s="234"/>
      <c r="K767" s="234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195</v>
      </c>
      <c r="AU767" s="243" t="s">
        <v>82</v>
      </c>
      <c r="AV767" s="13" t="s">
        <v>80</v>
      </c>
      <c r="AW767" s="13" t="s">
        <v>35</v>
      </c>
      <c r="AX767" s="13" t="s">
        <v>73</v>
      </c>
      <c r="AY767" s="243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995</v>
      </c>
      <c r="G768" s="245"/>
      <c r="H768" s="248">
        <v>18.285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5" customFormat="1">
      <c r="A769" s="15"/>
      <c r="B769" s="255"/>
      <c r="C769" s="256"/>
      <c r="D769" s="235" t="s">
        <v>195</v>
      </c>
      <c r="E769" s="257" t="s">
        <v>19</v>
      </c>
      <c r="F769" s="258" t="s">
        <v>226</v>
      </c>
      <c r="G769" s="256"/>
      <c r="H769" s="259">
        <v>18.285</v>
      </c>
      <c r="I769" s="260"/>
      <c r="J769" s="256"/>
      <c r="K769" s="256"/>
      <c r="L769" s="261"/>
      <c r="M769" s="262"/>
      <c r="N769" s="263"/>
      <c r="O769" s="263"/>
      <c r="P769" s="263"/>
      <c r="Q769" s="263"/>
      <c r="R769" s="263"/>
      <c r="S769" s="263"/>
      <c r="T769" s="264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5" t="s">
        <v>195</v>
      </c>
      <c r="AU769" s="265" t="s">
        <v>82</v>
      </c>
      <c r="AV769" s="15" t="s">
        <v>135</v>
      </c>
      <c r="AW769" s="15" t="s">
        <v>35</v>
      </c>
      <c r="AX769" s="15" t="s">
        <v>80</v>
      </c>
      <c r="AY769" s="265" t="s">
        <v>185</v>
      </c>
    </row>
    <row r="770" s="2" customFormat="1" ht="16.5" customHeight="1">
      <c r="A770" s="40"/>
      <c r="B770" s="41"/>
      <c r="C770" s="215" t="s">
        <v>1014</v>
      </c>
      <c r="D770" s="215" t="s">
        <v>187</v>
      </c>
      <c r="E770" s="216" t="s">
        <v>256</v>
      </c>
      <c r="F770" s="217" t="s">
        <v>257</v>
      </c>
      <c r="G770" s="218" t="s">
        <v>240</v>
      </c>
      <c r="H770" s="219">
        <v>425.80000000000001</v>
      </c>
      <c r="I770" s="220"/>
      <c r="J770" s="221">
        <f>ROUND(I770*H770,2)</f>
        <v>0</v>
      </c>
      <c r="K770" s="217" t="s">
        <v>191</v>
      </c>
      <c r="L770" s="46"/>
      <c r="M770" s="222" t="s">
        <v>19</v>
      </c>
      <c r="N770" s="223" t="s">
        <v>44</v>
      </c>
      <c r="O770" s="86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6" t="s">
        <v>135</v>
      </c>
      <c r="AT770" s="226" t="s">
        <v>187</v>
      </c>
      <c r="AU770" s="226" t="s">
        <v>82</v>
      </c>
      <c r="AY770" s="19" t="s">
        <v>185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9" t="s">
        <v>80</v>
      </c>
      <c r="BK770" s="227">
        <f>ROUND(I770*H770,2)</f>
        <v>0</v>
      </c>
      <c r="BL770" s="19" t="s">
        <v>135</v>
      </c>
      <c r="BM770" s="226" t="s">
        <v>1725</v>
      </c>
    </row>
    <row r="771" s="2" customFormat="1">
      <c r="A771" s="40"/>
      <c r="B771" s="41"/>
      <c r="C771" s="42"/>
      <c r="D771" s="228" t="s">
        <v>193</v>
      </c>
      <c r="E771" s="42"/>
      <c r="F771" s="229" t="s">
        <v>259</v>
      </c>
      <c r="G771" s="42"/>
      <c r="H771" s="42"/>
      <c r="I771" s="230"/>
      <c r="J771" s="42"/>
      <c r="K771" s="42"/>
      <c r="L771" s="46"/>
      <c r="M771" s="231"/>
      <c r="N771" s="232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193</v>
      </c>
      <c r="AU771" s="19" t="s">
        <v>82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1717</v>
      </c>
      <c r="G772" s="245"/>
      <c r="H772" s="248">
        <v>425.80000000000001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5" customFormat="1">
      <c r="A773" s="15"/>
      <c r="B773" s="255"/>
      <c r="C773" s="256"/>
      <c r="D773" s="235" t="s">
        <v>195</v>
      </c>
      <c r="E773" s="257" t="s">
        <v>19</v>
      </c>
      <c r="F773" s="258" t="s">
        <v>226</v>
      </c>
      <c r="G773" s="256"/>
      <c r="H773" s="259">
        <v>425.80000000000001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195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185</v>
      </c>
    </row>
    <row r="774" s="2" customFormat="1" ht="16.5" customHeight="1">
      <c r="A774" s="40"/>
      <c r="B774" s="41"/>
      <c r="C774" s="215" t="s">
        <v>1020</v>
      </c>
      <c r="D774" s="215" t="s">
        <v>187</v>
      </c>
      <c r="E774" s="216" t="s">
        <v>261</v>
      </c>
      <c r="F774" s="217" t="s">
        <v>262</v>
      </c>
      <c r="G774" s="218" t="s">
        <v>240</v>
      </c>
      <c r="H774" s="219">
        <v>38322</v>
      </c>
      <c r="I774" s="220"/>
      <c r="J774" s="221">
        <f>ROUND(I774*H774,2)</f>
        <v>0</v>
      </c>
      <c r="K774" s="217" t="s">
        <v>191</v>
      </c>
      <c r="L774" s="46"/>
      <c r="M774" s="222" t="s">
        <v>19</v>
      </c>
      <c r="N774" s="223" t="s">
        <v>44</v>
      </c>
      <c r="O774" s="86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135</v>
      </c>
      <c r="AT774" s="226" t="s">
        <v>187</v>
      </c>
      <c r="AU774" s="226" t="s">
        <v>82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1726</v>
      </c>
    </row>
    <row r="775" s="2" customFormat="1">
      <c r="A775" s="40"/>
      <c r="B775" s="41"/>
      <c r="C775" s="42"/>
      <c r="D775" s="228" t="s">
        <v>193</v>
      </c>
      <c r="E775" s="42"/>
      <c r="F775" s="229" t="s">
        <v>264</v>
      </c>
      <c r="G775" s="42"/>
      <c r="H775" s="42"/>
      <c r="I775" s="230"/>
      <c r="J775" s="42"/>
      <c r="K775" s="42"/>
      <c r="L775" s="46"/>
      <c r="M775" s="231"/>
      <c r="N775" s="232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193</v>
      </c>
      <c r="AU775" s="19" t="s">
        <v>82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1719</v>
      </c>
      <c r="G776" s="245"/>
      <c r="H776" s="248">
        <v>38322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5" customFormat="1">
      <c r="A777" s="15"/>
      <c r="B777" s="255"/>
      <c r="C777" s="256"/>
      <c r="D777" s="235" t="s">
        <v>195</v>
      </c>
      <c r="E777" s="257" t="s">
        <v>19</v>
      </c>
      <c r="F777" s="258" t="s">
        <v>226</v>
      </c>
      <c r="G777" s="256"/>
      <c r="H777" s="259">
        <v>38322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195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185</v>
      </c>
    </row>
    <row r="778" s="2" customFormat="1" ht="16.5" customHeight="1">
      <c r="A778" s="40"/>
      <c r="B778" s="41"/>
      <c r="C778" s="215" t="s">
        <v>1026</v>
      </c>
      <c r="D778" s="215" t="s">
        <v>187</v>
      </c>
      <c r="E778" s="216" t="s">
        <v>266</v>
      </c>
      <c r="F778" s="217" t="s">
        <v>267</v>
      </c>
      <c r="G778" s="218" t="s">
        <v>240</v>
      </c>
      <c r="H778" s="219">
        <v>425.80000000000001</v>
      </c>
      <c r="I778" s="220"/>
      <c r="J778" s="221">
        <f>ROUND(I778*H778,2)</f>
        <v>0</v>
      </c>
      <c r="K778" s="217" t="s">
        <v>191</v>
      </c>
      <c r="L778" s="46"/>
      <c r="M778" s="222" t="s">
        <v>19</v>
      </c>
      <c r="N778" s="223" t="s">
        <v>44</v>
      </c>
      <c r="O778" s="86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135</v>
      </c>
      <c r="AT778" s="226" t="s">
        <v>187</v>
      </c>
      <c r="AU778" s="226" t="s">
        <v>82</v>
      </c>
      <c r="AY778" s="19" t="s">
        <v>185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1727</v>
      </c>
    </row>
    <row r="779" s="2" customFormat="1">
      <c r="A779" s="40"/>
      <c r="B779" s="41"/>
      <c r="C779" s="42"/>
      <c r="D779" s="228" t="s">
        <v>193</v>
      </c>
      <c r="E779" s="42"/>
      <c r="F779" s="229" t="s">
        <v>269</v>
      </c>
      <c r="G779" s="42"/>
      <c r="H779" s="42"/>
      <c r="I779" s="230"/>
      <c r="J779" s="42"/>
      <c r="K779" s="42"/>
      <c r="L779" s="46"/>
      <c r="M779" s="231"/>
      <c r="N779" s="232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193</v>
      </c>
      <c r="AU779" s="19" t="s">
        <v>82</v>
      </c>
    </row>
    <row r="780" s="14" customFormat="1">
      <c r="A780" s="14"/>
      <c r="B780" s="244"/>
      <c r="C780" s="245"/>
      <c r="D780" s="235" t="s">
        <v>195</v>
      </c>
      <c r="E780" s="246" t="s">
        <v>19</v>
      </c>
      <c r="F780" s="247" t="s">
        <v>1717</v>
      </c>
      <c r="G780" s="245"/>
      <c r="H780" s="248">
        <v>425.80000000000001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195</v>
      </c>
      <c r="AU780" s="254" t="s">
        <v>82</v>
      </c>
      <c r="AV780" s="14" t="s">
        <v>82</v>
      </c>
      <c r="AW780" s="14" t="s">
        <v>35</v>
      </c>
      <c r="AX780" s="14" t="s">
        <v>73</v>
      </c>
      <c r="AY780" s="254" t="s">
        <v>185</v>
      </c>
    </row>
    <row r="781" s="15" customFormat="1">
      <c r="A781" s="15"/>
      <c r="B781" s="255"/>
      <c r="C781" s="256"/>
      <c r="D781" s="235" t="s">
        <v>195</v>
      </c>
      <c r="E781" s="257" t="s">
        <v>19</v>
      </c>
      <c r="F781" s="258" t="s">
        <v>226</v>
      </c>
      <c r="G781" s="256"/>
      <c r="H781" s="259">
        <v>425.80000000000001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5" t="s">
        <v>195</v>
      </c>
      <c r="AU781" s="265" t="s">
        <v>82</v>
      </c>
      <c r="AV781" s="15" t="s">
        <v>135</v>
      </c>
      <c r="AW781" s="15" t="s">
        <v>35</v>
      </c>
      <c r="AX781" s="15" t="s">
        <v>80</v>
      </c>
      <c r="AY781" s="265" t="s">
        <v>185</v>
      </c>
    </row>
    <row r="782" s="2" customFormat="1" ht="24.15" customHeight="1">
      <c r="A782" s="40"/>
      <c r="B782" s="41"/>
      <c r="C782" s="215" t="s">
        <v>1030</v>
      </c>
      <c r="D782" s="215" t="s">
        <v>187</v>
      </c>
      <c r="E782" s="216" t="s">
        <v>1015</v>
      </c>
      <c r="F782" s="217" t="s">
        <v>1016</v>
      </c>
      <c r="G782" s="218" t="s">
        <v>240</v>
      </c>
      <c r="H782" s="219">
        <v>393.10000000000002</v>
      </c>
      <c r="I782" s="220"/>
      <c r="J782" s="221">
        <f>ROUND(I782*H782,2)</f>
        <v>0</v>
      </c>
      <c r="K782" s="217" t="s">
        <v>191</v>
      </c>
      <c r="L782" s="46"/>
      <c r="M782" s="222" t="s">
        <v>19</v>
      </c>
      <c r="N782" s="223" t="s">
        <v>44</v>
      </c>
      <c r="O782" s="86"/>
      <c r="P782" s="224">
        <f>O782*H782</f>
        <v>0</v>
      </c>
      <c r="Q782" s="224">
        <v>0.00021000000000000001</v>
      </c>
      <c r="R782" s="224">
        <f>Q782*H782</f>
        <v>0.082551000000000013</v>
      </c>
      <c r="S782" s="224">
        <v>0</v>
      </c>
      <c r="T782" s="225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6" t="s">
        <v>135</v>
      </c>
      <c r="AT782" s="226" t="s">
        <v>187</v>
      </c>
      <c r="AU782" s="226" t="s">
        <v>82</v>
      </c>
      <c r="AY782" s="19" t="s">
        <v>185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9" t="s">
        <v>80</v>
      </c>
      <c r="BK782" s="227">
        <f>ROUND(I782*H782,2)</f>
        <v>0</v>
      </c>
      <c r="BL782" s="19" t="s">
        <v>135</v>
      </c>
      <c r="BM782" s="226" t="s">
        <v>1728</v>
      </c>
    </row>
    <row r="783" s="2" customFormat="1">
      <c r="A783" s="40"/>
      <c r="B783" s="41"/>
      <c r="C783" s="42"/>
      <c r="D783" s="228" t="s">
        <v>193</v>
      </c>
      <c r="E783" s="42"/>
      <c r="F783" s="229" t="s">
        <v>1018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193</v>
      </c>
      <c r="AU783" s="19" t="s">
        <v>82</v>
      </c>
    </row>
    <row r="784" s="13" customFormat="1">
      <c r="A784" s="13"/>
      <c r="B784" s="233"/>
      <c r="C784" s="234"/>
      <c r="D784" s="235" t="s">
        <v>195</v>
      </c>
      <c r="E784" s="236" t="s">
        <v>19</v>
      </c>
      <c r="F784" s="237" t="s">
        <v>1482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195</v>
      </c>
      <c r="AU784" s="243" t="s">
        <v>82</v>
      </c>
      <c r="AV784" s="13" t="s">
        <v>80</v>
      </c>
      <c r="AW784" s="13" t="s">
        <v>35</v>
      </c>
      <c r="AX784" s="13" t="s">
        <v>73</v>
      </c>
      <c r="AY784" s="243" t="s">
        <v>185</v>
      </c>
    </row>
    <row r="785" s="14" customFormat="1">
      <c r="A785" s="14"/>
      <c r="B785" s="244"/>
      <c r="C785" s="245"/>
      <c r="D785" s="235" t="s">
        <v>195</v>
      </c>
      <c r="E785" s="246" t="s">
        <v>19</v>
      </c>
      <c r="F785" s="247" t="s">
        <v>1669</v>
      </c>
      <c r="G785" s="245"/>
      <c r="H785" s="248">
        <v>393.10000000000002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195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185</v>
      </c>
    </row>
    <row r="786" s="15" customFormat="1">
      <c r="A786" s="15"/>
      <c r="B786" s="255"/>
      <c r="C786" s="256"/>
      <c r="D786" s="235" t="s">
        <v>195</v>
      </c>
      <c r="E786" s="257" t="s">
        <v>19</v>
      </c>
      <c r="F786" s="258" t="s">
        <v>226</v>
      </c>
      <c r="G786" s="256"/>
      <c r="H786" s="259">
        <v>393.10000000000002</v>
      </c>
      <c r="I786" s="260"/>
      <c r="J786" s="256"/>
      <c r="K786" s="256"/>
      <c r="L786" s="261"/>
      <c r="M786" s="262"/>
      <c r="N786" s="263"/>
      <c r="O786" s="263"/>
      <c r="P786" s="263"/>
      <c r="Q786" s="263"/>
      <c r="R786" s="263"/>
      <c r="S786" s="263"/>
      <c r="T786" s="264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5" t="s">
        <v>195</v>
      </c>
      <c r="AU786" s="265" t="s">
        <v>82</v>
      </c>
      <c r="AV786" s="15" t="s">
        <v>135</v>
      </c>
      <c r="AW786" s="15" t="s">
        <v>35</v>
      </c>
      <c r="AX786" s="15" t="s">
        <v>80</v>
      </c>
      <c r="AY786" s="265" t="s">
        <v>185</v>
      </c>
    </row>
    <row r="787" s="2" customFormat="1" ht="16.5" customHeight="1">
      <c r="A787" s="40"/>
      <c r="B787" s="41"/>
      <c r="C787" s="215" t="s">
        <v>1032</v>
      </c>
      <c r="D787" s="215" t="s">
        <v>187</v>
      </c>
      <c r="E787" s="216" t="s">
        <v>1021</v>
      </c>
      <c r="F787" s="217" t="s">
        <v>1022</v>
      </c>
      <c r="G787" s="218" t="s">
        <v>499</v>
      </c>
      <c r="H787" s="219">
        <v>2.7000000000000002</v>
      </c>
      <c r="I787" s="220"/>
      <c r="J787" s="221">
        <f>ROUND(I787*H787,2)</f>
        <v>0</v>
      </c>
      <c r="K787" s="217" t="s">
        <v>449</v>
      </c>
      <c r="L787" s="46"/>
      <c r="M787" s="222" t="s">
        <v>19</v>
      </c>
      <c r="N787" s="223" t="s">
        <v>44</v>
      </c>
      <c r="O787" s="86"/>
      <c r="P787" s="224">
        <f>O787*H787</f>
        <v>0</v>
      </c>
      <c r="Q787" s="224">
        <v>0.002</v>
      </c>
      <c r="R787" s="224">
        <f>Q787*H787</f>
        <v>0.0054000000000000003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135</v>
      </c>
      <c r="AT787" s="226" t="s">
        <v>187</v>
      </c>
      <c r="AU787" s="226" t="s">
        <v>82</v>
      </c>
      <c r="AY787" s="19" t="s">
        <v>185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80</v>
      </c>
      <c r="BK787" s="227">
        <f>ROUND(I787*H787,2)</f>
        <v>0</v>
      </c>
      <c r="BL787" s="19" t="s">
        <v>135</v>
      </c>
      <c r="BM787" s="226" t="s">
        <v>1729</v>
      </c>
    </row>
    <row r="788" s="13" customFormat="1">
      <c r="A788" s="13"/>
      <c r="B788" s="233"/>
      <c r="C788" s="234"/>
      <c r="D788" s="235" t="s">
        <v>195</v>
      </c>
      <c r="E788" s="236" t="s">
        <v>19</v>
      </c>
      <c r="F788" s="237" t="s">
        <v>1024</v>
      </c>
      <c r="G788" s="234"/>
      <c r="H788" s="236" t="s">
        <v>19</v>
      </c>
      <c r="I788" s="238"/>
      <c r="J788" s="234"/>
      <c r="K788" s="234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195</v>
      </c>
      <c r="AU788" s="243" t="s">
        <v>82</v>
      </c>
      <c r="AV788" s="13" t="s">
        <v>80</v>
      </c>
      <c r="AW788" s="13" t="s">
        <v>35</v>
      </c>
      <c r="AX788" s="13" t="s">
        <v>73</v>
      </c>
      <c r="AY788" s="243" t="s">
        <v>185</v>
      </c>
    </row>
    <row r="789" s="14" customFormat="1">
      <c r="A789" s="14"/>
      <c r="B789" s="244"/>
      <c r="C789" s="245"/>
      <c r="D789" s="235" t="s">
        <v>195</v>
      </c>
      <c r="E789" s="246" t="s">
        <v>19</v>
      </c>
      <c r="F789" s="247" t="s">
        <v>1730</v>
      </c>
      <c r="G789" s="245"/>
      <c r="H789" s="248">
        <v>2.7000000000000002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195</v>
      </c>
      <c r="AU789" s="254" t="s">
        <v>82</v>
      </c>
      <c r="AV789" s="14" t="s">
        <v>82</v>
      </c>
      <c r="AW789" s="14" t="s">
        <v>35</v>
      </c>
      <c r="AX789" s="14" t="s">
        <v>73</v>
      </c>
      <c r="AY789" s="254" t="s">
        <v>185</v>
      </c>
    </row>
    <row r="790" s="15" customFormat="1">
      <c r="A790" s="15"/>
      <c r="B790" s="255"/>
      <c r="C790" s="256"/>
      <c r="D790" s="235" t="s">
        <v>195</v>
      </c>
      <c r="E790" s="257" t="s">
        <v>19</v>
      </c>
      <c r="F790" s="258" t="s">
        <v>226</v>
      </c>
      <c r="G790" s="256"/>
      <c r="H790" s="259">
        <v>2.7000000000000002</v>
      </c>
      <c r="I790" s="260"/>
      <c r="J790" s="256"/>
      <c r="K790" s="256"/>
      <c r="L790" s="261"/>
      <c r="M790" s="262"/>
      <c r="N790" s="263"/>
      <c r="O790" s="263"/>
      <c r="P790" s="263"/>
      <c r="Q790" s="263"/>
      <c r="R790" s="263"/>
      <c r="S790" s="263"/>
      <c r="T790" s="26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5" t="s">
        <v>195</v>
      </c>
      <c r="AU790" s="265" t="s">
        <v>82</v>
      </c>
      <c r="AV790" s="15" t="s">
        <v>135</v>
      </c>
      <c r="AW790" s="15" t="s">
        <v>35</v>
      </c>
      <c r="AX790" s="15" t="s">
        <v>80</v>
      </c>
      <c r="AY790" s="265" t="s">
        <v>185</v>
      </c>
    </row>
    <row r="791" s="2" customFormat="1" ht="16.5" customHeight="1">
      <c r="A791" s="40"/>
      <c r="B791" s="41"/>
      <c r="C791" s="215" t="s">
        <v>1279</v>
      </c>
      <c r="D791" s="215" t="s">
        <v>187</v>
      </c>
      <c r="E791" s="216" t="s">
        <v>1027</v>
      </c>
      <c r="F791" s="217" t="s">
        <v>1028</v>
      </c>
      <c r="G791" s="218" t="s">
        <v>499</v>
      </c>
      <c r="H791" s="219">
        <v>5.0999999999999996</v>
      </c>
      <c r="I791" s="220"/>
      <c r="J791" s="221">
        <f>ROUND(I791*H791,2)</f>
        <v>0</v>
      </c>
      <c r="K791" s="217" t="s">
        <v>449</v>
      </c>
      <c r="L791" s="46"/>
      <c r="M791" s="222" t="s">
        <v>19</v>
      </c>
      <c r="N791" s="223" t="s">
        <v>44</v>
      </c>
      <c r="O791" s="86"/>
      <c r="P791" s="224">
        <f>O791*H791</f>
        <v>0</v>
      </c>
      <c r="Q791" s="224">
        <v>0.0028800000000000002</v>
      </c>
      <c r="R791" s="224">
        <f>Q791*H791</f>
        <v>0.014688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135</v>
      </c>
      <c r="AT791" s="226" t="s">
        <v>187</v>
      </c>
      <c r="AU791" s="226" t="s">
        <v>82</v>
      </c>
      <c r="AY791" s="19" t="s">
        <v>185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135</v>
      </c>
      <c r="BM791" s="226" t="s">
        <v>1731</v>
      </c>
    </row>
    <row r="792" s="13" customFormat="1">
      <c r="A792" s="13"/>
      <c r="B792" s="233"/>
      <c r="C792" s="234"/>
      <c r="D792" s="235" t="s">
        <v>195</v>
      </c>
      <c r="E792" s="236" t="s">
        <v>19</v>
      </c>
      <c r="F792" s="237" t="s">
        <v>1024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195</v>
      </c>
      <c r="AU792" s="243" t="s">
        <v>82</v>
      </c>
      <c r="AV792" s="13" t="s">
        <v>80</v>
      </c>
      <c r="AW792" s="13" t="s">
        <v>35</v>
      </c>
      <c r="AX792" s="13" t="s">
        <v>73</v>
      </c>
      <c r="AY792" s="243" t="s">
        <v>185</v>
      </c>
    </row>
    <row r="793" s="14" customFormat="1">
      <c r="A793" s="14"/>
      <c r="B793" s="244"/>
      <c r="C793" s="245"/>
      <c r="D793" s="235" t="s">
        <v>195</v>
      </c>
      <c r="E793" s="246" t="s">
        <v>19</v>
      </c>
      <c r="F793" s="247" t="s">
        <v>1732</v>
      </c>
      <c r="G793" s="245"/>
      <c r="H793" s="248">
        <v>5.0999999999999996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195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185</v>
      </c>
    </row>
    <row r="794" s="15" customFormat="1">
      <c r="A794" s="15"/>
      <c r="B794" s="255"/>
      <c r="C794" s="256"/>
      <c r="D794" s="235" t="s">
        <v>195</v>
      </c>
      <c r="E794" s="257" t="s">
        <v>19</v>
      </c>
      <c r="F794" s="258" t="s">
        <v>226</v>
      </c>
      <c r="G794" s="256"/>
      <c r="H794" s="259">
        <v>5.0999999999999996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5" t="s">
        <v>195</v>
      </c>
      <c r="AU794" s="265" t="s">
        <v>82</v>
      </c>
      <c r="AV794" s="15" t="s">
        <v>135</v>
      </c>
      <c r="AW794" s="15" t="s">
        <v>35</v>
      </c>
      <c r="AX794" s="15" t="s">
        <v>80</v>
      </c>
      <c r="AY794" s="265" t="s">
        <v>185</v>
      </c>
    </row>
    <row r="795" s="2" customFormat="1" ht="16.5" customHeight="1">
      <c r="A795" s="40"/>
      <c r="B795" s="41"/>
      <c r="C795" s="215" t="s">
        <v>1289</v>
      </c>
      <c r="D795" s="215" t="s">
        <v>187</v>
      </c>
      <c r="E795" s="216" t="s">
        <v>1205</v>
      </c>
      <c r="F795" s="217" t="s">
        <v>1206</v>
      </c>
      <c r="G795" s="218" t="s">
        <v>499</v>
      </c>
      <c r="H795" s="219">
        <v>2.3999999999999999</v>
      </c>
      <c r="I795" s="220"/>
      <c r="J795" s="221">
        <f>ROUND(I795*H795,2)</f>
        <v>0</v>
      </c>
      <c r="K795" s="217" t="s">
        <v>449</v>
      </c>
      <c r="L795" s="46"/>
      <c r="M795" s="222" t="s">
        <v>19</v>
      </c>
      <c r="N795" s="223" t="s">
        <v>44</v>
      </c>
      <c r="O795" s="86"/>
      <c r="P795" s="224">
        <f>O795*H795</f>
        <v>0</v>
      </c>
      <c r="Q795" s="224">
        <v>0.0028800000000000002</v>
      </c>
      <c r="R795" s="224">
        <f>Q795*H795</f>
        <v>0.0069120000000000006</v>
      </c>
      <c r="S795" s="224">
        <v>0</v>
      </c>
      <c r="T795" s="225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6" t="s">
        <v>135</v>
      </c>
      <c r="AT795" s="226" t="s">
        <v>187</v>
      </c>
      <c r="AU795" s="226" t="s">
        <v>82</v>
      </c>
      <c r="AY795" s="19" t="s">
        <v>185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9" t="s">
        <v>80</v>
      </c>
      <c r="BK795" s="227">
        <f>ROUND(I795*H795,2)</f>
        <v>0</v>
      </c>
      <c r="BL795" s="19" t="s">
        <v>135</v>
      </c>
      <c r="BM795" s="226" t="s">
        <v>1733</v>
      </c>
    </row>
    <row r="796" s="13" customFormat="1">
      <c r="A796" s="13"/>
      <c r="B796" s="233"/>
      <c r="C796" s="234"/>
      <c r="D796" s="235" t="s">
        <v>195</v>
      </c>
      <c r="E796" s="236" t="s">
        <v>19</v>
      </c>
      <c r="F796" s="237" t="s">
        <v>1024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195</v>
      </c>
      <c r="AU796" s="243" t="s">
        <v>82</v>
      </c>
      <c r="AV796" s="13" t="s">
        <v>80</v>
      </c>
      <c r="AW796" s="13" t="s">
        <v>35</v>
      </c>
      <c r="AX796" s="13" t="s">
        <v>73</v>
      </c>
      <c r="AY796" s="243" t="s">
        <v>185</v>
      </c>
    </row>
    <row r="797" s="14" customFormat="1">
      <c r="A797" s="14"/>
      <c r="B797" s="244"/>
      <c r="C797" s="245"/>
      <c r="D797" s="235" t="s">
        <v>195</v>
      </c>
      <c r="E797" s="246" t="s">
        <v>19</v>
      </c>
      <c r="F797" s="247" t="s">
        <v>1025</v>
      </c>
      <c r="G797" s="245"/>
      <c r="H797" s="248">
        <v>2.3999999999999999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185</v>
      </c>
    </row>
    <row r="798" s="15" customFormat="1">
      <c r="A798" s="15"/>
      <c r="B798" s="255"/>
      <c r="C798" s="256"/>
      <c r="D798" s="235" t="s">
        <v>195</v>
      </c>
      <c r="E798" s="257" t="s">
        <v>19</v>
      </c>
      <c r="F798" s="258" t="s">
        <v>226</v>
      </c>
      <c r="G798" s="256"/>
      <c r="H798" s="259">
        <v>2.3999999999999999</v>
      </c>
      <c r="I798" s="260"/>
      <c r="J798" s="256"/>
      <c r="K798" s="256"/>
      <c r="L798" s="261"/>
      <c r="M798" s="262"/>
      <c r="N798" s="263"/>
      <c r="O798" s="263"/>
      <c r="P798" s="263"/>
      <c r="Q798" s="263"/>
      <c r="R798" s="263"/>
      <c r="S798" s="263"/>
      <c r="T798" s="264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5" t="s">
        <v>195</v>
      </c>
      <c r="AU798" s="265" t="s">
        <v>82</v>
      </c>
      <c r="AV798" s="15" t="s">
        <v>135</v>
      </c>
      <c r="AW798" s="15" t="s">
        <v>35</v>
      </c>
      <c r="AX798" s="15" t="s">
        <v>80</v>
      </c>
      <c r="AY798" s="265" t="s">
        <v>185</v>
      </c>
    </row>
    <row r="799" s="12" customFormat="1" ht="22.8" customHeight="1">
      <c r="A799" s="12"/>
      <c r="B799" s="199"/>
      <c r="C799" s="200"/>
      <c r="D799" s="201" t="s">
        <v>72</v>
      </c>
      <c r="E799" s="213" t="s">
        <v>398</v>
      </c>
      <c r="F799" s="213" t="s">
        <v>399</v>
      </c>
      <c r="G799" s="200"/>
      <c r="H799" s="200"/>
      <c r="I799" s="203"/>
      <c r="J799" s="214">
        <f>BK799</f>
        <v>0</v>
      </c>
      <c r="K799" s="200"/>
      <c r="L799" s="205"/>
      <c r="M799" s="206"/>
      <c r="N799" s="207"/>
      <c r="O799" s="207"/>
      <c r="P799" s="208">
        <f>SUM(P800:P801)</f>
        <v>0</v>
      </c>
      <c r="Q799" s="207"/>
      <c r="R799" s="208">
        <f>SUM(R800:R801)</f>
        <v>0</v>
      </c>
      <c r="S799" s="207"/>
      <c r="T799" s="209">
        <f>SUM(T800:T801)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10" t="s">
        <v>80</v>
      </c>
      <c r="AT799" s="211" t="s">
        <v>72</v>
      </c>
      <c r="AU799" s="211" t="s">
        <v>80</v>
      </c>
      <c r="AY799" s="210" t="s">
        <v>185</v>
      </c>
      <c r="BK799" s="212">
        <f>SUM(BK800:BK801)</f>
        <v>0</v>
      </c>
    </row>
    <row r="800" s="2" customFormat="1" ht="37.8" customHeight="1">
      <c r="A800" s="40"/>
      <c r="B800" s="41"/>
      <c r="C800" s="215" t="s">
        <v>1294</v>
      </c>
      <c r="D800" s="215" t="s">
        <v>187</v>
      </c>
      <c r="E800" s="216" t="s">
        <v>615</v>
      </c>
      <c r="F800" s="217" t="s">
        <v>616</v>
      </c>
      <c r="G800" s="218" t="s">
        <v>342</v>
      </c>
      <c r="H800" s="219">
        <v>504.31900000000002</v>
      </c>
      <c r="I800" s="220"/>
      <c r="J800" s="221">
        <f>ROUND(I800*H800,2)</f>
        <v>0</v>
      </c>
      <c r="K800" s="217" t="s">
        <v>191</v>
      </c>
      <c r="L800" s="46"/>
      <c r="M800" s="222" t="s">
        <v>19</v>
      </c>
      <c r="N800" s="223" t="s">
        <v>44</v>
      </c>
      <c r="O800" s="86"/>
      <c r="P800" s="224">
        <f>O800*H800</f>
        <v>0</v>
      </c>
      <c r="Q800" s="224">
        <v>0</v>
      </c>
      <c r="R800" s="224">
        <f>Q800*H800</f>
        <v>0</v>
      </c>
      <c r="S800" s="224">
        <v>0</v>
      </c>
      <c r="T800" s="225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26" t="s">
        <v>135</v>
      </c>
      <c r="AT800" s="226" t="s">
        <v>187</v>
      </c>
      <c r="AU800" s="226" t="s">
        <v>82</v>
      </c>
      <c r="AY800" s="19" t="s">
        <v>185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19" t="s">
        <v>80</v>
      </c>
      <c r="BK800" s="227">
        <f>ROUND(I800*H800,2)</f>
        <v>0</v>
      </c>
      <c r="BL800" s="19" t="s">
        <v>135</v>
      </c>
      <c r="BM800" s="226" t="s">
        <v>1734</v>
      </c>
    </row>
    <row r="801" s="2" customFormat="1">
      <c r="A801" s="40"/>
      <c r="B801" s="41"/>
      <c r="C801" s="42"/>
      <c r="D801" s="228" t="s">
        <v>193</v>
      </c>
      <c r="E801" s="42"/>
      <c r="F801" s="229" t="s">
        <v>618</v>
      </c>
      <c r="G801" s="42"/>
      <c r="H801" s="42"/>
      <c r="I801" s="230"/>
      <c r="J801" s="42"/>
      <c r="K801" s="42"/>
      <c r="L801" s="46"/>
      <c r="M801" s="231"/>
      <c r="N801" s="232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193</v>
      </c>
      <c r="AU801" s="19" t="s">
        <v>82</v>
      </c>
    </row>
    <row r="802" s="12" customFormat="1" ht="25.92" customHeight="1">
      <c r="A802" s="12"/>
      <c r="B802" s="199"/>
      <c r="C802" s="200"/>
      <c r="D802" s="201" t="s">
        <v>72</v>
      </c>
      <c r="E802" s="202" t="s">
        <v>405</v>
      </c>
      <c r="F802" s="202" t="s">
        <v>406</v>
      </c>
      <c r="G802" s="200"/>
      <c r="H802" s="200"/>
      <c r="I802" s="203"/>
      <c r="J802" s="204">
        <f>BK802</f>
        <v>0</v>
      </c>
      <c r="K802" s="200"/>
      <c r="L802" s="205"/>
      <c r="M802" s="206"/>
      <c r="N802" s="207"/>
      <c r="O802" s="207"/>
      <c r="P802" s="208">
        <f>P803+P832+P845+P871+P1099+P1148+P1227+P1336+P1369+P1516+P1562+P1636+P1745</f>
        <v>0</v>
      </c>
      <c r="Q802" s="207"/>
      <c r="R802" s="208">
        <f>R803+R832+R845+R871+R1099+R1148+R1227+R1336+R1369+R1516+R1562+R1636+R1745</f>
        <v>32.021112529999996</v>
      </c>
      <c r="S802" s="207"/>
      <c r="T802" s="209">
        <f>T803+T832+T845+T871+T1099+T1148+T1227+T1336+T1369+T1516+T1562+T1636+T1745</f>
        <v>0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10" t="s">
        <v>82</v>
      </c>
      <c r="AT802" s="211" t="s">
        <v>72</v>
      </c>
      <c r="AU802" s="211" t="s">
        <v>73</v>
      </c>
      <c r="AY802" s="210" t="s">
        <v>185</v>
      </c>
      <c r="BK802" s="212">
        <f>BK803+BK832+BK845+BK871+BK1099+BK1148+BK1227+BK1336+BK1369+BK1516+BK1562+BK1636+BK1745</f>
        <v>0</v>
      </c>
    </row>
    <row r="803" s="12" customFormat="1" ht="22.8" customHeight="1">
      <c r="A803" s="12"/>
      <c r="B803" s="199"/>
      <c r="C803" s="200"/>
      <c r="D803" s="201" t="s">
        <v>72</v>
      </c>
      <c r="E803" s="213" t="s">
        <v>619</v>
      </c>
      <c r="F803" s="213" t="s">
        <v>620</v>
      </c>
      <c r="G803" s="200"/>
      <c r="H803" s="200"/>
      <c r="I803" s="203"/>
      <c r="J803" s="214">
        <f>BK803</f>
        <v>0</v>
      </c>
      <c r="K803" s="200"/>
      <c r="L803" s="205"/>
      <c r="M803" s="206"/>
      <c r="N803" s="207"/>
      <c r="O803" s="207"/>
      <c r="P803" s="208">
        <f>SUM(P804:P831)</f>
        <v>0</v>
      </c>
      <c r="Q803" s="207"/>
      <c r="R803" s="208">
        <f>SUM(R804:R831)</f>
        <v>0.36338399999999993</v>
      </c>
      <c r="S803" s="207"/>
      <c r="T803" s="209">
        <f>SUM(T804:T831)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10" t="s">
        <v>82</v>
      </c>
      <c r="AT803" s="211" t="s">
        <v>72</v>
      </c>
      <c r="AU803" s="211" t="s">
        <v>80</v>
      </c>
      <c r="AY803" s="210" t="s">
        <v>185</v>
      </c>
      <c r="BK803" s="212">
        <f>SUM(BK804:BK831)</f>
        <v>0</v>
      </c>
    </row>
    <row r="804" s="2" customFormat="1" ht="21.75" customHeight="1">
      <c r="A804" s="40"/>
      <c r="B804" s="41"/>
      <c r="C804" s="215" t="s">
        <v>1299</v>
      </c>
      <c r="D804" s="215" t="s">
        <v>187</v>
      </c>
      <c r="E804" s="216" t="s">
        <v>1735</v>
      </c>
      <c r="F804" s="217" t="s">
        <v>1736</v>
      </c>
      <c r="G804" s="218" t="s">
        <v>240</v>
      </c>
      <c r="H804" s="219">
        <v>19.899999999999999</v>
      </c>
      <c r="I804" s="220"/>
      <c r="J804" s="221">
        <f>ROUND(I804*H804,2)</f>
        <v>0</v>
      </c>
      <c r="K804" s="217" t="s">
        <v>191</v>
      </c>
      <c r="L804" s="46"/>
      <c r="M804" s="222" t="s">
        <v>19</v>
      </c>
      <c r="N804" s="223" t="s">
        <v>44</v>
      </c>
      <c r="O804" s="86"/>
      <c r="P804" s="224">
        <f>O804*H804</f>
        <v>0</v>
      </c>
      <c r="Q804" s="224">
        <v>0.0044999999999999997</v>
      </c>
      <c r="R804" s="224">
        <f>Q804*H804</f>
        <v>0.089549999999999991</v>
      </c>
      <c r="S804" s="224">
        <v>0</v>
      </c>
      <c r="T804" s="225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6" t="s">
        <v>339</v>
      </c>
      <c r="AT804" s="226" t="s">
        <v>187</v>
      </c>
      <c r="AU804" s="226" t="s">
        <v>82</v>
      </c>
      <c r="AY804" s="19" t="s">
        <v>185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19" t="s">
        <v>80</v>
      </c>
      <c r="BK804" s="227">
        <f>ROUND(I804*H804,2)</f>
        <v>0</v>
      </c>
      <c r="BL804" s="19" t="s">
        <v>339</v>
      </c>
      <c r="BM804" s="226" t="s">
        <v>1737</v>
      </c>
    </row>
    <row r="805" s="2" customFormat="1">
      <c r="A805" s="40"/>
      <c r="B805" s="41"/>
      <c r="C805" s="42"/>
      <c r="D805" s="228" t="s">
        <v>193</v>
      </c>
      <c r="E805" s="42"/>
      <c r="F805" s="229" t="s">
        <v>1738</v>
      </c>
      <c r="G805" s="42"/>
      <c r="H805" s="42"/>
      <c r="I805" s="230"/>
      <c r="J805" s="42"/>
      <c r="K805" s="42"/>
      <c r="L805" s="46"/>
      <c r="M805" s="231"/>
      <c r="N805" s="232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193</v>
      </c>
      <c r="AU805" s="19" t="s">
        <v>82</v>
      </c>
    </row>
    <row r="806" s="13" customFormat="1">
      <c r="A806" s="13"/>
      <c r="B806" s="233"/>
      <c r="C806" s="234"/>
      <c r="D806" s="235" t="s">
        <v>195</v>
      </c>
      <c r="E806" s="236" t="s">
        <v>19</v>
      </c>
      <c r="F806" s="237" t="s">
        <v>1482</v>
      </c>
      <c r="G806" s="234"/>
      <c r="H806" s="236" t="s">
        <v>19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195</v>
      </c>
      <c r="AU806" s="243" t="s">
        <v>82</v>
      </c>
      <c r="AV806" s="13" t="s">
        <v>80</v>
      </c>
      <c r="AW806" s="13" t="s">
        <v>35</v>
      </c>
      <c r="AX806" s="13" t="s">
        <v>73</v>
      </c>
      <c r="AY806" s="243" t="s">
        <v>185</v>
      </c>
    </row>
    <row r="807" s="14" customFormat="1">
      <c r="A807" s="14"/>
      <c r="B807" s="244"/>
      <c r="C807" s="245"/>
      <c r="D807" s="235" t="s">
        <v>195</v>
      </c>
      <c r="E807" s="246" t="s">
        <v>19</v>
      </c>
      <c r="F807" s="247" t="s">
        <v>1739</v>
      </c>
      <c r="G807" s="245"/>
      <c r="H807" s="248">
        <v>19.899999999999999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195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185</v>
      </c>
    </row>
    <row r="808" s="15" customFormat="1">
      <c r="A808" s="15"/>
      <c r="B808" s="255"/>
      <c r="C808" s="256"/>
      <c r="D808" s="235" t="s">
        <v>195</v>
      </c>
      <c r="E808" s="257" t="s">
        <v>19</v>
      </c>
      <c r="F808" s="258" t="s">
        <v>226</v>
      </c>
      <c r="G808" s="256"/>
      <c r="H808" s="259">
        <v>19.899999999999999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5" t="s">
        <v>195</v>
      </c>
      <c r="AU808" s="265" t="s">
        <v>82</v>
      </c>
      <c r="AV808" s="15" t="s">
        <v>135</v>
      </c>
      <c r="AW808" s="15" t="s">
        <v>35</v>
      </c>
      <c r="AX808" s="15" t="s">
        <v>80</v>
      </c>
      <c r="AY808" s="265" t="s">
        <v>185</v>
      </c>
    </row>
    <row r="809" s="2" customFormat="1" ht="21.75" customHeight="1">
      <c r="A809" s="40"/>
      <c r="B809" s="41"/>
      <c r="C809" s="215" t="s">
        <v>1307</v>
      </c>
      <c r="D809" s="215" t="s">
        <v>187</v>
      </c>
      <c r="E809" s="216" t="s">
        <v>1740</v>
      </c>
      <c r="F809" s="217" t="s">
        <v>1741</v>
      </c>
      <c r="G809" s="218" t="s">
        <v>240</v>
      </c>
      <c r="H809" s="219">
        <v>60.851999999999997</v>
      </c>
      <c r="I809" s="220"/>
      <c r="J809" s="221">
        <f>ROUND(I809*H809,2)</f>
        <v>0</v>
      </c>
      <c r="K809" s="217" t="s">
        <v>191</v>
      </c>
      <c r="L809" s="46"/>
      <c r="M809" s="222" t="s">
        <v>19</v>
      </c>
      <c r="N809" s="223" t="s">
        <v>44</v>
      </c>
      <c r="O809" s="86"/>
      <c r="P809" s="224">
        <f>O809*H809</f>
        <v>0</v>
      </c>
      <c r="Q809" s="224">
        <v>0.0044999999999999997</v>
      </c>
      <c r="R809" s="224">
        <f>Q809*H809</f>
        <v>0.27383399999999997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339</v>
      </c>
      <c r="AT809" s="226" t="s">
        <v>187</v>
      </c>
      <c r="AU809" s="226" t="s">
        <v>82</v>
      </c>
      <c r="AY809" s="19" t="s">
        <v>185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339</v>
      </c>
      <c r="BM809" s="226" t="s">
        <v>1742</v>
      </c>
    </row>
    <row r="810" s="2" customFormat="1">
      <c r="A810" s="40"/>
      <c r="B810" s="41"/>
      <c r="C810" s="42"/>
      <c r="D810" s="228" t="s">
        <v>193</v>
      </c>
      <c r="E810" s="42"/>
      <c r="F810" s="229" t="s">
        <v>1743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193</v>
      </c>
      <c r="AU810" s="19" t="s">
        <v>82</v>
      </c>
    </row>
    <row r="811" s="13" customFormat="1">
      <c r="A811" s="13"/>
      <c r="B811" s="233"/>
      <c r="C811" s="234"/>
      <c r="D811" s="235" t="s">
        <v>195</v>
      </c>
      <c r="E811" s="236" t="s">
        <v>19</v>
      </c>
      <c r="F811" s="237" t="s">
        <v>1482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195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1612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1744</v>
      </c>
      <c r="G813" s="245"/>
      <c r="H813" s="248">
        <v>16.308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1745</v>
      </c>
      <c r="G814" s="245"/>
      <c r="H814" s="248">
        <v>-3.2400000000000002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3" customFormat="1">
      <c r="A815" s="13"/>
      <c r="B815" s="233"/>
      <c r="C815" s="234"/>
      <c r="D815" s="235" t="s">
        <v>195</v>
      </c>
      <c r="E815" s="236" t="s">
        <v>19</v>
      </c>
      <c r="F815" s="237" t="s">
        <v>1614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195</v>
      </c>
      <c r="AU815" s="243" t="s">
        <v>82</v>
      </c>
      <c r="AV815" s="13" t="s">
        <v>80</v>
      </c>
      <c r="AW815" s="13" t="s">
        <v>35</v>
      </c>
      <c r="AX815" s="13" t="s">
        <v>73</v>
      </c>
      <c r="AY815" s="243" t="s">
        <v>185</v>
      </c>
    </row>
    <row r="816" s="14" customFormat="1">
      <c r="A816" s="14"/>
      <c r="B816" s="244"/>
      <c r="C816" s="245"/>
      <c r="D816" s="235" t="s">
        <v>195</v>
      </c>
      <c r="E816" s="246" t="s">
        <v>19</v>
      </c>
      <c r="F816" s="247" t="s">
        <v>1746</v>
      </c>
      <c r="G816" s="245"/>
      <c r="H816" s="248">
        <v>16.199999999999999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195</v>
      </c>
      <c r="AU816" s="254" t="s">
        <v>82</v>
      </c>
      <c r="AV816" s="14" t="s">
        <v>82</v>
      </c>
      <c r="AW816" s="14" t="s">
        <v>35</v>
      </c>
      <c r="AX816" s="14" t="s">
        <v>73</v>
      </c>
      <c r="AY816" s="254" t="s">
        <v>185</v>
      </c>
    </row>
    <row r="817" s="14" customFormat="1">
      <c r="A817" s="14"/>
      <c r="B817" s="244"/>
      <c r="C817" s="245"/>
      <c r="D817" s="235" t="s">
        <v>195</v>
      </c>
      <c r="E817" s="246" t="s">
        <v>19</v>
      </c>
      <c r="F817" s="247" t="s">
        <v>1747</v>
      </c>
      <c r="G817" s="245"/>
      <c r="H817" s="248">
        <v>-1.6200000000000001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195</v>
      </c>
      <c r="AU817" s="254" t="s">
        <v>82</v>
      </c>
      <c r="AV817" s="14" t="s">
        <v>82</v>
      </c>
      <c r="AW817" s="14" t="s">
        <v>35</v>
      </c>
      <c r="AX817" s="14" t="s">
        <v>73</v>
      </c>
      <c r="AY817" s="254" t="s">
        <v>185</v>
      </c>
    </row>
    <row r="818" s="13" customFormat="1">
      <c r="A818" s="13"/>
      <c r="B818" s="233"/>
      <c r="C818" s="234"/>
      <c r="D818" s="235" t="s">
        <v>195</v>
      </c>
      <c r="E818" s="236" t="s">
        <v>19</v>
      </c>
      <c r="F818" s="237" t="s">
        <v>1748</v>
      </c>
      <c r="G818" s="234"/>
      <c r="H818" s="236" t="s">
        <v>19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195</v>
      </c>
      <c r="AU818" s="243" t="s">
        <v>82</v>
      </c>
      <c r="AV818" s="13" t="s">
        <v>80</v>
      </c>
      <c r="AW818" s="13" t="s">
        <v>35</v>
      </c>
      <c r="AX818" s="13" t="s">
        <v>73</v>
      </c>
      <c r="AY818" s="243" t="s">
        <v>185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1749</v>
      </c>
      <c r="G819" s="245"/>
      <c r="H819" s="248">
        <v>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1750</v>
      </c>
      <c r="G820" s="245"/>
      <c r="H820" s="248">
        <v>-1.3500000000000001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3" customFormat="1">
      <c r="A821" s="13"/>
      <c r="B821" s="233"/>
      <c r="C821" s="234"/>
      <c r="D821" s="235" t="s">
        <v>195</v>
      </c>
      <c r="E821" s="236" t="s">
        <v>19</v>
      </c>
      <c r="F821" s="237" t="s">
        <v>1587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195</v>
      </c>
      <c r="AU821" s="243" t="s">
        <v>82</v>
      </c>
      <c r="AV821" s="13" t="s">
        <v>80</v>
      </c>
      <c r="AW821" s="13" t="s">
        <v>35</v>
      </c>
      <c r="AX821" s="13" t="s">
        <v>73</v>
      </c>
      <c r="AY821" s="243" t="s">
        <v>185</v>
      </c>
    </row>
    <row r="822" s="14" customFormat="1">
      <c r="A822" s="14"/>
      <c r="B822" s="244"/>
      <c r="C822" s="245"/>
      <c r="D822" s="235" t="s">
        <v>195</v>
      </c>
      <c r="E822" s="246" t="s">
        <v>19</v>
      </c>
      <c r="F822" s="247" t="s">
        <v>1751</v>
      </c>
      <c r="G822" s="245"/>
      <c r="H822" s="248">
        <v>12.15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195</v>
      </c>
      <c r="AU822" s="254" t="s">
        <v>82</v>
      </c>
      <c r="AV822" s="14" t="s">
        <v>82</v>
      </c>
      <c r="AW822" s="14" t="s">
        <v>35</v>
      </c>
      <c r="AX822" s="14" t="s">
        <v>73</v>
      </c>
      <c r="AY822" s="254" t="s">
        <v>185</v>
      </c>
    </row>
    <row r="823" s="14" customFormat="1">
      <c r="A823" s="14"/>
      <c r="B823" s="244"/>
      <c r="C823" s="245"/>
      <c r="D823" s="235" t="s">
        <v>195</v>
      </c>
      <c r="E823" s="246" t="s">
        <v>19</v>
      </c>
      <c r="F823" s="247" t="s">
        <v>1745</v>
      </c>
      <c r="G823" s="245"/>
      <c r="H823" s="248">
        <v>-3.2400000000000002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195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185</v>
      </c>
    </row>
    <row r="824" s="13" customFormat="1">
      <c r="A824" s="13"/>
      <c r="B824" s="233"/>
      <c r="C824" s="234"/>
      <c r="D824" s="235" t="s">
        <v>195</v>
      </c>
      <c r="E824" s="236" t="s">
        <v>19</v>
      </c>
      <c r="F824" s="237" t="s">
        <v>1752</v>
      </c>
      <c r="G824" s="234"/>
      <c r="H824" s="236" t="s">
        <v>19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195</v>
      </c>
      <c r="AU824" s="243" t="s">
        <v>82</v>
      </c>
      <c r="AV824" s="13" t="s">
        <v>80</v>
      </c>
      <c r="AW824" s="13" t="s">
        <v>35</v>
      </c>
      <c r="AX824" s="13" t="s">
        <v>73</v>
      </c>
      <c r="AY824" s="243" t="s">
        <v>185</v>
      </c>
    </row>
    <row r="825" s="14" customFormat="1">
      <c r="A825" s="14"/>
      <c r="B825" s="244"/>
      <c r="C825" s="245"/>
      <c r="D825" s="235" t="s">
        <v>195</v>
      </c>
      <c r="E825" s="246" t="s">
        <v>19</v>
      </c>
      <c r="F825" s="247" t="s">
        <v>1753</v>
      </c>
      <c r="G825" s="245"/>
      <c r="H825" s="248">
        <v>2.028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195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185</v>
      </c>
    </row>
    <row r="826" s="13" customFormat="1">
      <c r="A826" s="13"/>
      <c r="B826" s="233"/>
      <c r="C826" s="234"/>
      <c r="D826" s="235" t="s">
        <v>195</v>
      </c>
      <c r="E826" s="236" t="s">
        <v>19</v>
      </c>
      <c r="F826" s="237" t="s">
        <v>1589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195</v>
      </c>
      <c r="AU826" s="243" t="s">
        <v>82</v>
      </c>
      <c r="AV826" s="13" t="s">
        <v>80</v>
      </c>
      <c r="AW826" s="13" t="s">
        <v>35</v>
      </c>
      <c r="AX826" s="13" t="s">
        <v>73</v>
      </c>
      <c r="AY826" s="243" t="s">
        <v>185</v>
      </c>
    </row>
    <row r="827" s="14" customFormat="1">
      <c r="A827" s="14"/>
      <c r="B827" s="244"/>
      <c r="C827" s="245"/>
      <c r="D827" s="235" t="s">
        <v>195</v>
      </c>
      <c r="E827" s="246" t="s">
        <v>19</v>
      </c>
      <c r="F827" s="247" t="s">
        <v>1754</v>
      </c>
      <c r="G827" s="245"/>
      <c r="H827" s="248">
        <v>16.236000000000001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195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185</v>
      </c>
    </row>
    <row r="828" s="14" customFormat="1">
      <c r="A828" s="14"/>
      <c r="B828" s="244"/>
      <c r="C828" s="245"/>
      <c r="D828" s="235" t="s">
        <v>195</v>
      </c>
      <c r="E828" s="246" t="s">
        <v>19</v>
      </c>
      <c r="F828" s="247" t="s">
        <v>1747</v>
      </c>
      <c r="G828" s="245"/>
      <c r="H828" s="248">
        <v>-1.6200000000000001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195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185</v>
      </c>
    </row>
    <row r="829" s="15" customFormat="1">
      <c r="A829" s="15"/>
      <c r="B829" s="255"/>
      <c r="C829" s="256"/>
      <c r="D829" s="235" t="s">
        <v>195</v>
      </c>
      <c r="E829" s="257" t="s">
        <v>19</v>
      </c>
      <c r="F829" s="258" t="s">
        <v>226</v>
      </c>
      <c r="G829" s="256"/>
      <c r="H829" s="259">
        <v>60.851999999999997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5" t="s">
        <v>195</v>
      </c>
      <c r="AU829" s="265" t="s">
        <v>82</v>
      </c>
      <c r="AV829" s="15" t="s">
        <v>135</v>
      </c>
      <c r="AW829" s="15" t="s">
        <v>35</v>
      </c>
      <c r="AX829" s="15" t="s">
        <v>80</v>
      </c>
      <c r="AY829" s="265" t="s">
        <v>185</v>
      </c>
    </row>
    <row r="830" s="2" customFormat="1" ht="24.15" customHeight="1">
      <c r="A830" s="40"/>
      <c r="B830" s="41"/>
      <c r="C830" s="215" t="s">
        <v>1311</v>
      </c>
      <c r="D830" s="215" t="s">
        <v>187</v>
      </c>
      <c r="E830" s="216" t="s">
        <v>640</v>
      </c>
      <c r="F830" s="217" t="s">
        <v>641</v>
      </c>
      <c r="G830" s="218" t="s">
        <v>457</v>
      </c>
      <c r="H830" s="266"/>
      <c r="I830" s="220"/>
      <c r="J830" s="221">
        <f>ROUND(I830*H830,2)</f>
        <v>0</v>
      </c>
      <c r="K830" s="217" t="s">
        <v>191</v>
      </c>
      <c r="L830" s="46"/>
      <c r="M830" s="222" t="s">
        <v>19</v>
      </c>
      <c r="N830" s="223" t="s">
        <v>44</v>
      </c>
      <c r="O830" s="86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339</v>
      </c>
      <c r="AT830" s="226" t="s">
        <v>187</v>
      </c>
      <c r="AU830" s="226" t="s">
        <v>82</v>
      </c>
      <c r="AY830" s="19" t="s">
        <v>185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80</v>
      </c>
      <c r="BK830" s="227">
        <f>ROUND(I830*H830,2)</f>
        <v>0</v>
      </c>
      <c r="BL830" s="19" t="s">
        <v>339</v>
      </c>
      <c r="BM830" s="226" t="s">
        <v>1755</v>
      </c>
    </row>
    <row r="831" s="2" customFormat="1">
      <c r="A831" s="40"/>
      <c r="B831" s="41"/>
      <c r="C831" s="42"/>
      <c r="D831" s="228" t="s">
        <v>193</v>
      </c>
      <c r="E831" s="42"/>
      <c r="F831" s="229" t="s">
        <v>643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193</v>
      </c>
      <c r="AU831" s="19" t="s">
        <v>82</v>
      </c>
    </row>
    <row r="832" s="12" customFormat="1" ht="22.8" customHeight="1">
      <c r="A832" s="12"/>
      <c r="B832" s="199"/>
      <c r="C832" s="200"/>
      <c r="D832" s="201" t="s">
        <v>72</v>
      </c>
      <c r="E832" s="213" t="s">
        <v>415</v>
      </c>
      <c r="F832" s="213" t="s">
        <v>416</v>
      </c>
      <c r="G832" s="200"/>
      <c r="H832" s="200"/>
      <c r="I832" s="203"/>
      <c r="J832" s="214">
        <f>BK832</f>
        <v>0</v>
      </c>
      <c r="K832" s="200"/>
      <c r="L832" s="205"/>
      <c r="M832" s="206"/>
      <c r="N832" s="207"/>
      <c r="O832" s="207"/>
      <c r="P832" s="208">
        <f>SUM(P833:P844)</f>
        <v>0</v>
      </c>
      <c r="Q832" s="207"/>
      <c r="R832" s="208">
        <f>SUM(R833:R844)</f>
        <v>7.7479200000000006</v>
      </c>
      <c r="S832" s="207"/>
      <c r="T832" s="209">
        <f>SUM(T833:T844)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10" t="s">
        <v>82</v>
      </c>
      <c r="AT832" s="211" t="s">
        <v>72</v>
      </c>
      <c r="AU832" s="211" t="s">
        <v>80</v>
      </c>
      <c r="AY832" s="210" t="s">
        <v>185</v>
      </c>
      <c r="BK832" s="212">
        <f>SUM(BK833:BK844)</f>
        <v>0</v>
      </c>
    </row>
    <row r="833" s="2" customFormat="1" ht="24.15" customHeight="1">
      <c r="A833" s="40"/>
      <c r="B833" s="41"/>
      <c r="C833" s="215" t="s">
        <v>1317</v>
      </c>
      <c r="D833" s="215" t="s">
        <v>187</v>
      </c>
      <c r="E833" s="216" t="s">
        <v>1756</v>
      </c>
      <c r="F833" s="217" t="s">
        <v>1757</v>
      </c>
      <c r="G833" s="218" t="s">
        <v>240</v>
      </c>
      <c r="H833" s="219">
        <v>379.80000000000001</v>
      </c>
      <c r="I833" s="220"/>
      <c r="J833" s="221">
        <f>ROUND(I833*H833,2)</f>
        <v>0</v>
      </c>
      <c r="K833" s="217" t="s">
        <v>191</v>
      </c>
      <c r="L833" s="46"/>
      <c r="M833" s="222" t="s">
        <v>19</v>
      </c>
      <c r="N833" s="223" t="s">
        <v>44</v>
      </c>
      <c r="O833" s="86"/>
      <c r="P833" s="224">
        <f>O833*H833</f>
        <v>0</v>
      </c>
      <c r="Q833" s="224">
        <v>0</v>
      </c>
      <c r="R833" s="224">
        <f>Q833*H833</f>
        <v>0</v>
      </c>
      <c r="S833" s="224">
        <v>0</v>
      </c>
      <c r="T833" s="225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6" t="s">
        <v>339</v>
      </c>
      <c r="AT833" s="226" t="s">
        <v>187</v>
      </c>
      <c r="AU833" s="226" t="s">
        <v>82</v>
      </c>
      <c r="AY833" s="19" t="s">
        <v>185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9" t="s">
        <v>80</v>
      </c>
      <c r="BK833" s="227">
        <f>ROUND(I833*H833,2)</f>
        <v>0</v>
      </c>
      <c r="BL833" s="19" t="s">
        <v>339</v>
      </c>
      <c r="BM833" s="226" t="s">
        <v>1758</v>
      </c>
    </row>
    <row r="834" s="2" customFormat="1">
      <c r="A834" s="40"/>
      <c r="B834" s="41"/>
      <c r="C834" s="42"/>
      <c r="D834" s="228" t="s">
        <v>193</v>
      </c>
      <c r="E834" s="42"/>
      <c r="F834" s="229" t="s">
        <v>1759</v>
      </c>
      <c r="G834" s="42"/>
      <c r="H834" s="42"/>
      <c r="I834" s="230"/>
      <c r="J834" s="42"/>
      <c r="K834" s="42"/>
      <c r="L834" s="46"/>
      <c r="M834" s="231"/>
      <c r="N834" s="232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193</v>
      </c>
      <c r="AU834" s="19" t="s">
        <v>82</v>
      </c>
    </row>
    <row r="835" s="13" customFormat="1">
      <c r="A835" s="13"/>
      <c r="B835" s="233"/>
      <c r="C835" s="234"/>
      <c r="D835" s="235" t="s">
        <v>195</v>
      </c>
      <c r="E835" s="236" t="s">
        <v>19</v>
      </c>
      <c r="F835" s="237" t="s">
        <v>1482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195</v>
      </c>
      <c r="AU835" s="243" t="s">
        <v>82</v>
      </c>
      <c r="AV835" s="13" t="s">
        <v>80</v>
      </c>
      <c r="AW835" s="13" t="s">
        <v>35</v>
      </c>
      <c r="AX835" s="13" t="s">
        <v>73</v>
      </c>
      <c r="AY835" s="243" t="s">
        <v>185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1760</v>
      </c>
      <c r="G836" s="245"/>
      <c r="H836" s="248">
        <v>379.80000000000001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5" customFormat="1">
      <c r="A837" s="15"/>
      <c r="B837" s="255"/>
      <c r="C837" s="256"/>
      <c r="D837" s="235" t="s">
        <v>195</v>
      </c>
      <c r="E837" s="257" t="s">
        <v>19</v>
      </c>
      <c r="F837" s="258" t="s">
        <v>226</v>
      </c>
      <c r="G837" s="256"/>
      <c r="H837" s="259">
        <v>379.80000000000001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5" t="s">
        <v>195</v>
      </c>
      <c r="AU837" s="265" t="s">
        <v>82</v>
      </c>
      <c r="AV837" s="15" t="s">
        <v>135</v>
      </c>
      <c r="AW837" s="15" t="s">
        <v>35</v>
      </c>
      <c r="AX837" s="15" t="s">
        <v>80</v>
      </c>
      <c r="AY837" s="265" t="s">
        <v>185</v>
      </c>
    </row>
    <row r="838" s="2" customFormat="1" ht="16.5" customHeight="1">
      <c r="A838" s="40"/>
      <c r="B838" s="41"/>
      <c r="C838" s="272" t="s">
        <v>1322</v>
      </c>
      <c r="D838" s="272" t="s">
        <v>520</v>
      </c>
      <c r="E838" s="273" t="s">
        <v>1761</v>
      </c>
      <c r="F838" s="274" t="s">
        <v>1762</v>
      </c>
      <c r="G838" s="275" t="s">
        <v>240</v>
      </c>
      <c r="H838" s="276">
        <v>387.39600000000002</v>
      </c>
      <c r="I838" s="277"/>
      <c r="J838" s="278">
        <f>ROUND(I838*H838,2)</f>
        <v>0</v>
      </c>
      <c r="K838" s="274" t="s">
        <v>191</v>
      </c>
      <c r="L838" s="279"/>
      <c r="M838" s="280" t="s">
        <v>19</v>
      </c>
      <c r="N838" s="281" t="s">
        <v>44</v>
      </c>
      <c r="O838" s="86"/>
      <c r="P838" s="224">
        <f>O838*H838</f>
        <v>0</v>
      </c>
      <c r="Q838" s="224">
        <v>0.02</v>
      </c>
      <c r="R838" s="224">
        <f>Q838*H838</f>
        <v>7.7479200000000006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627</v>
      </c>
      <c r="AT838" s="226" t="s">
        <v>520</v>
      </c>
      <c r="AU838" s="226" t="s">
        <v>82</v>
      </c>
      <c r="AY838" s="19" t="s">
        <v>185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80</v>
      </c>
      <c r="BK838" s="227">
        <f>ROUND(I838*H838,2)</f>
        <v>0</v>
      </c>
      <c r="BL838" s="19" t="s">
        <v>339</v>
      </c>
      <c r="BM838" s="226" t="s">
        <v>1763</v>
      </c>
    </row>
    <row r="839" s="13" customFormat="1">
      <c r="A839" s="13"/>
      <c r="B839" s="233"/>
      <c r="C839" s="234"/>
      <c r="D839" s="235" t="s">
        <v>195</v>
      </c>
      <c r="E839" s="236" t="s">
        <v>19</v>
      </c>
      <c r="F839" s="237" t="s">
        <v>1482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195</v>
      </c>
      <c r="AU839" s="243" t="s">
        <v>82</v>
      </c>
      <c r="AV839" s="13" t="s">
        <v>80</v>
      </c>
      <c r="AW839" s="13" t="s">
        <v>35</v>
      </c>
      <c r="AX839" s="13" t="s">
        <v>73</v>
      </c>
      <c r="AY839" s="243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1760</v>
      </c>
      <c r="G840" s="245"/>
      <c r="H840" s="248">
        <v>379.80000000000001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5" customFormat="1">
      <c r="A841" s="15"/>
      <c r="B841" s="255"/>
      <c r="C841" s="256"/>
      <c r="D841" s="235" t="s">
        <v>195</v>
      </c>
      <c r="E841" s="257" t="s">
        <v>19</v>
      </c>
      <c r="F841" s="258" t="s">
        <v>226</v>
      </c>
      <c r="G841" s="256"/>
      <c r="H841" s="259">
        <v>379.80000000000001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5" t="s">
        <v>195</v>
      </c>
      <c r="AU841" s="265" t="s">
        <v>82</v>
      </c>
      <c r="AV841" s="15" t="s">
        <v>135</v>
      </c>
      <c r="AW841" s="15" t="s">
        <v>35</v>
      </c>
      <c r="AX841" s="15" t="s">
        <v>80</v>
      </c>
      <c r="AY841" s="265" t="s">
        <v>185</v>
      </c>
    </row>
    <row r="842" s="14" customFormat="1">
      <c r="A842" s="14"/>
      <c r="B842" s="244"/>
      <c r="C842" s="245"/>
      <c r="D842" s="235" t="s">
        <v>195</v>
      </c>
      <c r="E842" s="245"/>
      <c r="F842" s="247" t="s">
        <v>1764</v>
      </c>
      <c r="G842" s="245"/>
      <c r="H842" s="248">
        <v>387.39600000000002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4</v>
      </c>
      <c r="AX842" s="14" t="s">
        <v>80</v>
      </c>
      <c r="AY842" s="254" t="s">
        <v>185</v>
      </c>
    </row>
    <row r="843" s="2" customFormat="1" ht="24.15" customHeight="1">
      <c r="A843" s="40"/>
      <c r="B843" s="41"/>
      <c r="C843" s="215" t="s">
        <v>1326</v>
      </c>
      <c r="D843" s="215" t="s">
        <v>187</v>
      </c>
      <c r="E843" s="216" t="s">
        <v>1765</v>
      </c>
      <c r="F843" s="217" t="s">
        <v>1766</v>
      </c>
      <c r="G843" s="218" t="s">
        <v>457</v>
      </c>
      <c r="H843" s="266"/>
      <c r="I843" s="220"/>
      <c r="J843" s="221">
        <f>ROUND(I843*H843,2)</f>
        <v>0</v>
      </c>
      <c r="K843" s="217" t="s">
        <v>191</v>
      </c>
      <c r="L843" s="46"/>
      <c r="M843" s="222" t="s">
        <v>19</v>
      </c>
      <c r="N843" s="223" t="s">
        <v>44</v>
      </c>
      <c r="O843" s="86"/>
      <c r="P843" s="224">
        <f>O843*H843</f>
        <v>0</v>
      </c>
      <c r="Q843" s="224">
        <v>0</v>
      </c>
      <c r="R843" s="224">
        <f>Q843*H843</f>
        <v>0</v>
      </c>
      <c r="S843" s="224">
        <v>0</v>
      </c>
      <c r="T843" s="225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6" t="s">
        <v>339</v>
      </c>
      <c r="AT843" s="226" t="s">
        <v>187</v>
      </c>
      <c r="AU843" s="226" t="s">
        <v>82</v>
      </c>
      <c r="AY843" s="19" t="s">
        <v>185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19" t="s">
        <v>80</v>
      </c>
      <c r="BK843" s="227">
        <f>ROUND(I843*H843,2)</f>
        <v>0</v>
      </c>
      <c r="BL843" s="19" t="s">
        <v>339</v>
      </c>
      <c r="BM843" s="226" t="s">
        <v>1767</v>
      </c>
    </row>
    <row r="844" s="2" customFormat="1">
      <c r="A844" s="40"/>
      <c r="B844" s="41"/>
      <c r="C844" s="42"/>
      <c r="D844" s="228" t="s">
        <v>193</v>
      </c>
      <c r="E844" s="42"/>
      <c r="F844" s="229" t="s">
        <v>1768</v>
      </c>
      <c r="G844" s="42"/>
      <c r="H844" s="42"/>
      <c r="I844" s="230"/>
      <c r="J844" s="42"/>
      <c r="K844" s="42"/>
      <c r="L844" s="46"/>
      <c r="M844" s="231"/>
      <c r="N844" s="232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193</v>
      </c>
      <c r="AU844" s="19" t="s">
        <v>82</v>
      </c>
    </row>
    <row r="845" s="12" customFormat="1" ht="22.8" customHeight="1">
      <c r="A845" s="12"/>
      <c r="B845" s="199"/>
      <c r="C845" s="200"/>
      <c r="D845" s="201" t="s">
        <v>72</v>
      </c>
      <c r="E845" s="213" t="s">
        <v>1769</v>
      </c>
      <c r="F845" s="213" t="s">
        <v>1770</v>
      </c>
      <c r="G845" s="200"/>
      <c r="H845" s="200"/>
      <c r="I845" s="203"/>
      <c r="J845" s="214">
        <f>BK845</f>
        <v>0</v>
      </c>
      <c r="K845" s="200"/>
      <c r="L845" s="205"/>
      <c r="M845" s="206"/>
      <c r="N845" s="207"/>
      <c r="O845" s="207"/>
      <c r="P845" s="208">
        <f>SUM(P846:P870)</f>
        <v>0</v>
      </c>
      <c r="Q845" s="207"/>
      <c r="R845" s="208">
        <f>SUM(R846:R870)</f>
        <v>0.0057199999999999994</v>
      </c>
      <c r="S845" s="207"/>
      <c r="T845" s="209">
        <f>SUM(T846:T870)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10" t="s">
        <v>82</v>
      </c>
      <c r="AT845" s="211" t="s">
        <v>72</v>
      </c>
      <c r="AU845" s="211" t="s">
        <v>80</v>
      </c>
      <c r="AY845" s="210" t="s">
        <v>185</v>
      </c>
      <c r="BK845" s="212">
        <f>SUM(BK846:BK870)</f>
        <v>0</v>
      </c>
    </row>
    <row r="846" s="2" customFormat="1" ht="24.15" customHeight="1">
      <c r="A846" s="40"/>
      <c r="B846" s="41"/>
      <c r="C846" s="215" t="s">
        <v>1331</v>
      </c>
      <c r="D846" s="215" t="s">
        <v>187</v>
      </c>
      <c r="E846" s="216" t="s">
        <v>1771</v>
      </c>
      <c r="F846" s="217" t="s">
        <v>1772</v>
      </c>
      <c r="G846" s="218" t="s">
        <v>1773</v>
      </c>
      <c r="H846" s="219">
        <v>1</v>
      </c>
      <c r="I846" s="220"/>
      <c r="J846" s="221">
        <f>ROUND(I846*H846,2)</f>
        <v>0</v>
      </c>
      <c r="K846" s="217" t="s">
        <v>449</v>
      </c>
      <c r="L846" s="46"/>
      <c r="M846" s="222" t="s">
        <v>19</v>
      </c>
      <c r="N846" s="223" t="s">
        <v>44</v>
      </c>
      <c r="O846" s="86"/>
      <c r="P846" s="224">
        <f>O846*H846</f>
        <v>0</v>
      </c>
      <c r="Q846" s="224">
        <v>0.00051999999999999995</v>
      </c>
      <c r="R846" s="224">
        <f>Q846*H846</f>
        <v>0.00051999999999999995</v>
      </c>
      <c r="S846" s="224">
        <v>0</v>
      </c>
      <c r="T846" s="225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6" t="s">
        <v>339</v>
      </c>
      <c r="AT846" s="226" t="s">
        <v>187</v>
      </c>
      <c r="AU846" s="226" t="s">
        <v>82</v>
      </c>
      <c r="AY846" s="19" t="s">
        <v>185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19" t="s">
        <v>80</v>
      </c>
      <c r="BK846" s="227">
        <f>ROUND(I846*H846,2)</f>
        <v>0</v>
      </c>
      <c r="BL846" s="19" t="s">
        <v>339</v>
      </c>
      <c r="BM846" s="226" t="s">
        <v>1774</v>
      </c>
    </row>
    <row r="847" s="13" customFormat="1">
      <c r="A847" s="13"/>
      <c r="B847" s="233"/>
      <c r="C847" s="234"/>
      <c r="D847" s="235" t="s">
        <v>195</v>
      </c>
      <c r="E847" s="236" t="s">
        <v>19</v>
      </c>
      <c r="F847" s="237" t="s">
        <v>1775</v>
      </c>
      <c r="G847" s="234"/>
      <c r="H847" s="236" t="s">
        <v>19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195</v>
      </c>
      <c r="AU847" s="243" t="s">
        <v>82</v>
      </c>
      <c r="AV847" s="13" t="s">
        <v>80</v>
      </c>
      <c r="AW847" s="13" t="s">
        <v>35</v>
      </c>
      <c r="AX847" s="13" t="s">
        <v>73</v>
      </c>
      <c r="AY847" s="243" t="s">
        <v>185</v>
      </c>
    </row>
    <row r="848" s="14" customFormat="1">
      <c r="A848" s="14"/>
      <c r="B848" s="244"/>
      <c r="C848" s="245"/>
      <c r="D848" s="235" t="s">
        <v>195</v>
      </c>
      <c r="E848" s="246" t="s">
        <v>19</v>
      </c>
      <c r="F848" s="247" t="s">
        <v>80</v>
      </c>
      <c r="G848" s="245"/>
      <c r="H848" s="248">
        <v>1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195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185</v>
      </c>
    </row>
    <row r="849" s="15" customFormat="1">
      <c r="A849" s="15"/>
      <c r="B849" s="255"/>
      <c r="C849" s="256"/>
      <c r="D849" s="235" t="s">
        <v>195</v>
      </c>
      <c r="E849" s="257" t="s">
        <v>19</v>
      </c>
      <c r="F849" s="258" t="s">
        <v>226</v>
      </c>
      <c r="G849" s="256"/>
      <c r="H849" s="259">
        <v>1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5" t="s">
        <v>195</v>
      </c>
      <c r="AU849" s="265" t="s">
        <v>82</v>
      </c>
      <c r="AV849" s="15" t="s">
        <v>135</v>
      </c>
      <c r="AW849" s="15" t="s">
        <v>35</v>
      </c>
      <c r="AX849" s="15" t="s">
        <v>80</v>
      </c>
      <c r="AY849" s="265" t="s">
        <v>185</v>
      </c>
    </row>
    <row r="850" s="2" customFormat="1" ht="16.5" customHeight="1">
      <c r="A850" s="40"/>
      <c r="B850" s="41"/>
      <c r="C850" s="215" t="s">
        <v>1335</v>
      </c>
      <c r="D850" s="215" t="s">
        <v>187</v>
      </c>
      <c r="E850" s="216" t="s">
        <v>1776</v>
      </c>
      <c r="F850" s="217" t="s">
        <v>1777</v>
      </c>
      <c r="G850" s="218" t="s">
        <v>1773</v>
      </c>
      <c r="H850" s="219">
        <v>1</v>
      </c>
      <c r="I850" s="220"/>
      <c r="J850" s="221">
        <f>ROUND(I850*H850,2)</f>
        <v>0</v>
      </c>
      <c r="K850" s="217" t="s">
        <v>449</v>
      </c>
      <c r="L850" s="46"/>
      <c r="M850" s="222" t="s">
        <v>19</v>
      </c>
      <c r="N850" s="223" t="s">
        <v>44</v>
      </c>
      <c r="O850" s="86"/>
      <c r="P850" s="224">
        <f>O850*H850</f>
        <v>0</v>
      </c>
      <c r="Q850" s="224">
        <v>0.00051999999999999995</v>
      </c>
      <c r="R850" s="224">
        <f>Q850*H850</f>
        <v>0.00051999999999999995</v>
      </c>
      <c r="S850" s="224">
        <v>0</v>
      </c>
      <c r="T850" s="225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6" t="s">
        <v>339</v>
      </c>
      <c r="AT850" s="226" t="s">
        <v>187</v>
      </c>
      <c r="AU850" s="226" t="s">
        <v>82</v>
      </c>
      <c r="AY850" s="19" t="s">
        <v>185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19" t="s">
        <v>80</v>
      </c>
      <c r="BK850" s="227">
        <f>ROUND(I850*H850,2)</f>
        <v>0</v>
      </c>
      <c r="BL850" s="19" t="s">
        <v>339</v>
      </c>
      <c r="BM850" s="226" t="s">
        <v>1778</v>
      </c>
    </row>
    <row r="851" s="13" customFormat="1">
      <c r="A851" s="13"/>
      <c r="B851" s="233"/>
      <c r="C851" s="234"/>
      <c r="D851" s="235" t="s">
        <v>195</v>
      </c>
      <c r="E851" s="236" t="s">
        <v>19</v>
      </c>
      <c r="F851" s="237" t="s">
        <v>1775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195</v>
      </c>
      <c r="AU851" s="243" t="s">
        <v>82</v>
      </c>
      <c r="AV851" s="13" t="s">
        <v>80</v>
      </c>
      <c r="AW851" s="13" t="s">
        <v>35</v>
      </c>
      <c r="AX851" s="13" t="s">
        <v>73</v>
      </c>
      <c r="AY851" s="243" t="s">
        <v>185</v>
      </c>
    </row>
    <row r="852" s="14" customFormat="1">
      <c r="A852" s="14"/>
      <c r="B852" s="244"/>
      <c r="C852" s="245"/>
      <c r="D852" s="235" t="s">
        <v>195</v>
      </c>
      <c r="E852" s="246" t="s">
        <v>19</v>
      </c>
      <c r="F852" s="247" t="s">
        <v>80</v>
      </c>
      <c r="G852" s="245"/>
      <c r="H852" s="248">
        <v>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195</v>
      </c>
      <c r="AU852" s="254" t="s">
        <v>82</v>
      </c>
      <c r="AV852" s="14" t="s">
        <v>82</v>
      </c>
      <c r="AW852" s="14" t="s">
        <v>35</v>
      </c>
      <c r="AX852" s="14" t="s">
        <v>73</v>
      </c>
      <c r="AY852" s="254" t="s">
        <v>185</v>
      </c>
    </row>
    <row r="853" s="15" customFormat="1">
      <c r="A853" s="15"/>
      <c r="B853" s="255"/>
      <c r="C853" s="256"/>
      <c r="D853" s="235" t="s">
        <v>195</v>
      </c>
      <c r="E853" s="257" t="s">
        <v>19</v>
      </c>
      <c r="F853" s="258" t="s">
        <v>226</v>
      </c>
      <c r="G853" s="256"/>
      <c r="H853" s="259">
        <v>1</v>
      </c>
      <c r="I853" s="260"/>
      <c r="J853" s="256"/>
      <c r="K853" s="256"/>
      <c r="L853" s="261"/>
      <c r="M853" s="262"/>
      <c r="N853" s="263"/>
      <c r="O853" s="263"/>
      <c r="P853" s="263"/>
      <c r="Q853" s="263"/>
      <c r="R853" s="263"/>
      <c r="S853" s="263"/>
      <c r="T853" s="26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5" t="s">
        <v>195</v>
      </c>
      <c r="AU853" s="265" t="s">
        <v>82</v>
      </c>
      <c r="AV853" s="15" t="s">
        <v>135</v>
      </c>
      <c r="AW853" s="15" t="s">
        <v>35</v>
      </c>
      <c r="AX853" s="15" t="s">
        <v>80</v>
      </c>
      <c r="AY853" s="265" t="s">
        <v>185</v>
      </c>
    </row>
    <row r="854" s="2" customFormat="1" ht="16.5" customHeight="1">
      <c r="A854" s="40"/>
      <c r="B854" s="41"/>
      <c r="C854" s="215" t="s">
        <v>1342</v>
      </c>
      <c r="D854" s="215" t="s">
        <v>187</v>
      </c>
      <c r="E854" s="216" t="s">
        <v>1779</v>
      </c>
      <c r="F854" s="217" t="s">
        <v>1780</v>
      </c>
      <c r="G854" s="218" t="s">
        <v>1773</v>
      </c>
      <c r="H854" s="219">
        <v>3</v>
      </c>
      <c r="I854" s="220"/>
      <c r="J854" s="221">
        <f>ROUND(I854*H854,2)</f>
        <v>0</v>
      </c>
      <c r="K854" s="217" t="s">
        <v>191</v>
      </c>
      <c r="L854" s="46"/>
      <c r="M854" s="222" t="s">
        <v>19</v>
      </c>
      <c r="N854" s="223" t="s">
        <v>44</v>
      </c>
      <c r="O854" s="86"/>
      <c r="P854" s="224">
        <f>O854*H854</f>
        <v>0</v>
      </c>
      <c r="Q854" s="224">
        <v>0.00051999999999999995</v>
      </c>
      <c r="R854" s="224">
        <f>Q854*H854</f>
        <v>0.0015599999999999998</v>
      </c>
      <c r="S854" s="224">
        <v>0</v>
      </c>
      <c r="T854" s="225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6" t="s">
        <v>339</v>
      </c>
      <c r="AT854" s="226" t="s">
        <v>187</v>
      </c>
      <c r="AU854" s="226" t="s">
        <v>82</v>
      </c>
      <c r="AY854" s="19" t="s">
        <v>185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9" t="s">
        <v>80</v>
      </c>
      <c r="BK854" s="227">
        <f>ROUND(I854*H854,2)</f>
        <v>0</v>
      </c>
      <c r="BL854" s="19" t="s">
        <v>339</v>
      </c>
      <c r="BM854" s="226" t="s">
        <v>1781</v>
      </c>
    </row>
    <row r="855" s="2" customFormat="1">
      <c r="A855" s="40"/>
      <c r="B855" s="41"/>
      <c r="C855" s="42"/>
      <c r="D855" s="228" t="s">
        <v>193</v>
      </c>
      <c r="E855" s="42"/>
      <c r="F855" s="229" t="s">
        <v>1782</v>
      </c>
      <c r="G855" s="42"/>
      <c r="H855" s="42"/>
      <c r="I855" s="230"/>
      <c r="J855" s="42"/>
      <c r="K855" s="42"/>
      <c r="L855" s="46"/>
      <c r="M855" s="231"/>
      <c r="N855" s="232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193</v>
      </c>
      <c r="AU855" s="19" t="s">
        <v>82</v>
      </c>
    </row>
    <row r="856" s="13" customFormat="1">
      <c r="A856" s="13"/>
      <c r="B856" s="233"/>
      <c r="C856" s="234"/>
      <c r="D856" s="235" t="s">
        <v>195</v>
      </c>
      <c r="E856" s="236" t="s">
        <v>19</v>
      </c>
      <c r="F856" s="237" t="s">
        <v>1775</v>
      </c>
      <c r="G856" s="234"/>
      <c r="H856" s="236" t="s">
        <v>19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195</v>
      </c>
      <c r="AU856" s="243" t="s">
        <v>82</v>
      </c>
      <c r="AV856" s="13" t="s">
        <v>80</v>
      </c>
      <c r="AW856" s="13" t="s">
        <v>35</v>
      </c>
      <c r="AX856" s="13" t="s">
        <v>73</v>
      </c>
      <c r="AY856" s="243" t="s">
        <v>185</v>
      </c>
    </row>
    <row r="857" s="14" customFormat="1">
      <c r="A857" s="14"/>
      <c r="B857" s="244"/>
      <c r="C857" s="245"/>
      <c r="D857" s="235" t="s">
        <v>195</v>
      </c>
      <c r="E857" s="246" t="s">
        <v>19</v>
      </c>
      <c r="F857" s="247" t="s">
        <v>129</v>
      </c>
      <c r="G857" s="245"/>
      <c r="H857" s="248">
        <v>3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195</v>
      </c>
      <c r="AU857" s="254" t="s">
        <v>82</v>
      </c>
      <c r="AV857" s="14" t="s">
        <v>82</v>
      </c>
      <c r="AW857" s="14" t="s">
        <v>35</v>
      </c>
      <c r="AX857" s="14" t="s">
        <v>73</v>
      </c>
      <c r="AY857" s="254" t="s">
        <v>185</v>
      </c>
    </row>
    <row r="858" s="15" customFormat="1">
      <c r="A858" s="15"/>
      <c r="B858" s="255"/>
      <c r="C858" s="256"/>
      <c r="D858" s="235" t="s">
        <v>195</v>
      </c>
      <c r="E858" s="257" t="s">
        <v>19</v>
      </c>
      <c r="F858" s="258" t="s">
        <v>226</v>
      </c>
      <c r="G858" s="256"/>
      <c r="H858" s="259">
        <v>3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5" t="s">
        <v>195</v>
      </c>
      <c r="AU858" s="265" t="s">
        <v>82</v>
      </c>
      <c r="AV858" s="15" t="s">
        <v>135</v>
      </c>
      <c r="AW858" s="15" t="s">
        <v>35</v>
      </c>
      <c r="AX858" s="15" t="s">
        <v>80</v>
      </c>
      <c r="AY858" s="265" t="s">
        <v>185</v>
      </c>
    </row>
    <row r="859" s="2" customFormat="1" ht="16.5" customHeight="1">
      <c r="A859" s="40"/>
      <c r="B859" s="41"/>
      <c r="C859" s="215" t="s">
        <v>1351</v>
      </c>
      <c r="D859" s="215" t="s">
        <v>187</v>
      </c>
      <c r="E859" s="216" t="s">
        <v>1783</v>
      </c>
      <c r="F859" s="217" t="s">
        <v>1784</v>
      </c>
      <c r="G859" s="218" t="s">
        <v>1773</v>
      </c>
      <c r="H859" s="219">
        <v>3</v>
      </c>
      <c r="I859" s="220"/>
      <c r="J859" s="221">
        <f>ROUND(I859*H859,2)</f>
        <v>0</v>
      </c>
      <c r="K859" s="217" t="s">
        <v>191</v>
      </c>
      <c r="L859" s="46"/>
      <c r="M859" s="222" t="s">
        <v>19</v>
      </c>
      <c r="N859" s="223" t="s">
        <v>44</v>
      </c>
      <c r="O859" s="86"/>
      <c r="P859" s="224">
        <f>O859*H859</f>
        <v>0</v>
      </c>
      <c r="Q859" s="224">
        <v>0.00051999999999999995</v>
      </c>
      <c r="R859" s="224">
        <f>Q859*H859</f>
        <v>0.0015599999999999998</v>
      </c>
      <c r="S859" s="224">
        <v>0</v>
      </c>
      <c r="T859" s="225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6" t="s">
        <v>339</v>
      </c>
      <c r="AT859" s="226" t="s">
        <v>187</v>
      </c>
      <c r="AU859" s="226" t="s">
        <v>82</v>
      </c>
      <c r="AY859" s="19" t="s">
        <v>185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9" t="s">
        <v>80</v>
      </c>
      <c r="BK859" s="227">
        <f>ROUND(I859*H859,2)</f>
        <v>0</v>
      </c>
      <c r="BL859" s="19" t="s">
        <v>339</v>
      </c>
      <c r="BM859" s="226" t="s">
        <v>1785</v>
      </c>
    </row>
    <row r="860" s="2" customFormat="1">
      <c r="A860" s="40"/>
      <c r="B860" s="41"/>
      <c r="C860" s="42"/>
      <c r="D860" s="228" t="s">
        <v>193</v>
      </c>
      <c r="E860" s="42"/>
      <c r="F860" s="229" t="s">
        <v>1786</v>
      </c>
      <c r="G860" s="42"/>
      <c r="H860" s="42"/>
      <c r="I860" s="230"/>
      <c r="J860" s="42"/>
      <c r="K860" s="42"/>
      <c r="L860" s="46"/>
      <c r="M860" s="231"/>
      <c r="N860" s="232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193</v>
      </c>
      <c r="AU860" s="19" t="s">
        <v>82</v>
      </c>
    </row>
    <row r="861" s="13" customFormat="1">
      <c r="A861" s="13"/>
      <c r="B861" s="233"/>
      <c r="C861" s="234"/>
      <c r="D861" s="235" t="s">
        <v>195</v>
      </c>
      <c r="E861" s="236" t="s">
        <v>19</v>
      </c>
      <c r="F861" s="237" t="s">
        <v>1775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195</v>
      </c>
      <c r="AU861" s="243" t="s">
        <v>82</v>
      </c>
      <c r="AV861" s="13" t="s">
        <v>80</v>
      </c>
      <c r="AW861" s="13" t="s">
        <v>35</v>
      </c>
      <c r="AX861" s="13" t="s">
        <v>73</v>
      </c>
      <c r="AY861" s="243" t="s">
        <v>185</v>
      </c>
    </row>
    <row r="862" s="14" customFormat="1">
      <c r="A862" s="14"/>
      <c r="B862" s="244"/>
      <c r="C862" s="245"/>
      <c r="D862" s="235" t="s">
        <v>195</v>
      </c>
      <c r="E862" s="246" t="s">
        <v>19</v>
      </c>
      <c r="F862" s="247" t="s">
        <v>129</v>
      </c>
      <c r="G862" s="245"/>
      <c r="H862" s="248">
        <v>3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195</v>
      </c>
      <c r="AU862" s="254" t="s">
        <v>82</v>
      </c>
      <c r="AV862" s="14" t="s">
        <v>82</v>
      </c>
      <c r="AW862" s="14" t="s">
        <v>35</v>
      </c>
      <c r="AX862" s="14" t="s">
        <v>73</v>
      </c>
      <c r="AY862" s="254" t="s">
        <v>185</v>
      </c>
    </row>
    <row r="863" s="15" customFormat="1">
      <c r="A863" s="15"/>
      <c r="B863" s="255"/>
      <c r="C863" s="256"/>
      <c r="D863" s="235" t="s">
        <v>195</v>
      </c>
      <c r="E863" s="257" t="s">
        <v>19</v>
      </c>
      <c r="F863" s="258" t="s">
        <v>226</v>
      </c>
      <c r="G863" s="256"/>
      <c r="H863" s="259">
        <v>3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5" t="s">
        <v>195</v>
      </c>
      <c r="AU863" s="265" t="s">
        <v>82</v>
      </c>
      <c r="AV863" s="15" t="s">
        <v>135</v>
      </c>
      <c r="AW863" s="15" t="s">
        <v>35</v>
      </c>
      <c r="AX863" s="15" t="s">
        <v>80</v>
      </c>
      <c r="AY863" s="265" t="s">
        <v>185</v>
      </c>
    </row>
    <row r="864" s="2" customFormat="1" ht="16.5" customHeight="1">
      <c r="A864" s="40"/>
      <c r="B864" s="41"/>
      <c r="C864" s="215" t="s">
        <v>1355</v>
      </c>
      <c r="D864" s="215" t="s">
        <v>187</v>
      </c>
      <c r="E864" s="216" t="s">
        <v>1787</v>
      </c>
      <c r="F864" s="217" t="s">
        <v>1788</v>
      </c>
      <c r="G864" s="218" t="s">
        <v>1773</v>
      </c>
      <c r="H864" s="219">
        <v>3</v>
      </c>
      <c r="I864" s="220"/>
      <c r="J864" s="221">
        <f>ROUND(I864*H864,2)</f>
        <v>0</v>
      </c>
      <c r="K864" s="217" t="s">
        <v>191</v>
      </c>
      <c r="L864" s="46"/>
      <c r="M864" s="222" t="s">
        <v>19</v>
      </c>
      <c r="N864" s="223" t="s">
        <v>44</v>
      </c>
      <c r="O864" s="86"/>
      <c r="P864" s="224">
        <f>O864*H864</f>
        <v>0</v>
      </c>
      <c r="Q864" s="224">
        <v>0.00051999999999999995</v>
      </c>
      <c r="R864" s="224">
        <f>Q864*H864</f>
        <v>0.0015599999999999998</v>
      </c>
      <c r="S864" s="224">
        <v>0</v>
      </c>
      <c r="T864" s="225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6" t="s">
        <v>339</v>
      </c>
      <c r="AT864" s="226" t="s">
        <v>187</v>
      </c>
      <c r="AU864" s="226" t="s">
        <v>82</v>
      </c>
      <c r="AY864" s="19" t="s">
        <v>185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9" t="s">
        <v>80</v>
      </c>
      <c r="BK864" s="227">
        <f>ROUND(I864*H864,2)</f>
        <v>0</v>
      </c>
      <c r="BL864" s="19" t="s">
        <v>339</v>
      </c>
      <c r="BM864" s="226" t="s">
        <v>1789</v>
      </c>
    </row>
    <row r="865" s="2" customFormat="1">
      <c r="A865" s="40"/>
      <c r="B865" s="41"/>
      <c r="C865" s="42"/>
      <c r="D865" s="228" t="s">
        <v>193</v>
      </c>
      <c r="E865" s="42"/>
      <c r="F865" s="229" t="s">
        <v>1790</v>
      </c>
      <c r="G865" s="42"/>
      <c r="H865" s="42"/>
      <c r="I865" s="230"/>
      <c r="J865" s="42"/>
      <c r="K865" s="42"/>
      <c r="L865" s="46"/>
      <c r="M865" s="231"/>
      <c r="N865" s="232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193</v>
      </c>
      <c r="AU865" s="19" t="s">
        <v>82</v>
      </c>
    </row>
    <row r="866" s="13" customFormat="1">
      <c r="A866" s="13"/>
      <c r="B866" s="233"/>
      <c r="C866" s="234"/>
      <c r="D866" s="235" t="s">
        <v>195</v>
      </c>
      <c r="E866" s="236" t="s">
        <v>19</v>
      </c>
      <c r="F866" s="237" t="s">
        <v>1775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195</v>
      </c>
      <c r="AU866" s="243" t="s">
        <v>82</v>
      </c>
      <c r="AV866" s="13" t="s">
        <v>80</v>
      </c>
      <c r="AW866" s="13" t="s">
        <v>35</v>
      </c>
      <c r="AX866" s="13" t="s">
        <v>73</v>
      </c>
      <c r="AY866" s="243" t="s">
        <v>185</v>
      </c>
    </row>
    <row r="867" s="14" customFormat="1">
      <c r="A867" s="14"/>
      <c r="B867" s="244"/>
      <c r="C867" s="245"/>
      <c r="D867" s="235" t="s">
        <v>195</v>
      </c>
      <c r="E867" s="246" t="s">
        <v>19</v>
      </c>
      <c r="F867" s="247" t="s">
        <v>129</v>
      </c>
      <c r="G867" s="245"/>
      <c r="H867" s="248">
        <v>3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195</v>
      </c>
      <c r="AU867" s="254" t="s">
        <v>82</v>
      </c>
      <c r="AV867" s="14" t="s">
        <v>82</v>
      </c>
      <c r="AW867" s="14" t="s">
        <v>35</v>
      </c>
      <c r="AX867" s="14" t="s">
        <v>73</v>
      </c>
      <c r="AY867" s="254" t="s">
        <v>185</v>
      </c>
    </row>
    <row r="868" s="15" customFormat="1">
      <c r="A868" s="15"/>
      <c r="B868" s="255"/>
      <c r="C868" s="256"/>
      <c r="D868" s="235" t="s">
        <v>195</v>
      </c>
      <c r="E868" s="257" t="s">
        <v>19</v>
      </c>
      <c r="F868" s="258" t="s">
        <v>226</v>
      </c>
      <c r="G868" s="256"/>
      <c r="H868" s="259">
        <v>3</v>
      </c>
      <c r="I868" s="260"/>
      <c r="J868" s="256"/>
      <c r="K868" s="256"/>
      <c r="L868" s="261"/>
      <c r="M868" s="262"/>
      <c r="N868" s="263"/>
      <c r="O868" s="263"/>
      <c r="P868" s="263"/>
      <c r="Q868" s="263"/>
      <c r="R868" s="263"/>
      <c r="S868" s="263"/>
      <c r="T868" s="264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5" t="s">
        <v>195</v>
      </c>
      <c r="AU868" s="265" t="s">
        <v>82</v>
      </c>
      <c r="AV868" s="15" t="s">
        <v>135</v>
      </c>
      <c r="AW868" s="15" t="s">
        <v>35</v>
      </c>
      <c r="AX868" s="15" t="s">
        <v>80</v>
      </c>
      <c r="AY868" s="265" t="s">
        <v>185</v>
      </c>
    </row>
    <row r="869" s="2" customFormat="1" ht="24.15" customHeight="1">
      <c r="A869" s="40"/>
      <c r="B869" s="41"/>
      <c r="C869" s="215" t="s">
        <v>1369</v>
      </c>
      <c r="D869" s="215" t="s">
        <v>187</v>
      </c>
      <c r="E869" s="216" t="s">
        <v>1791</v>
      </c>
      <c r="F869" s="217" t="s">
        <v>1792</v>
      </c>
      <c r="G869" s="218" t="s">
        <v>457</v>
      </c>
      <c r="H869" s="266"/>
      <c r="I869" s="220"/>
      <c r="J869" s="221">
        <f>ROUND(I869*H869,2)</f>
        <v>0</v>
      </c>
      <c r="K869" s="217" t="s">
        <v>191</v>
      </c>
      <c r="L869" s="46"/>
      <c r="M869" s="222" t="s">
        <v>19</v>
      </c>
      <c r="N869" s="223" t="s">
        <v>44</v>
      </c>
      <c r="O869" s="86"/>
      <c r="P869" s="224">
        <f>O869*H869</f>
        <v>0</v>
      </c>
      <c r="Q869" s="224">
        <v>0</v>
      </c>
      <c r="R869" s="224">
        <f>Q869*H869</f>
        <v>0</v>
      </c>
      <c r="S869" s="224">
        <v>0</v>
      </c>
      <c r="T869" s="225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6" t="s">
        <v>339</v>
      </c>
      <c r="AT869" s="226" t="s">
        <v>187</v>
      </c>
      <c r="AU869" s="226" t="s">
        <v>82</v>
      </c>
      <c r="AY869" s="19" t="s">
        <v>185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19" t="s">
        <v>80</v>
      </c>
      <c r="BK869" s="227">
        <f>ROUND(I869*H869,2)</f>
        <v>0</v>
      </c>
      <c r="BL869" s="19" t="s">
        <v>339</v>
      </c>
      <c r="BM869" s="226" t="s">
        <v>1793</v>
      </c>
    </row>
    <row r="870" s="2" customFormat="1">
      <c r="A870" s="40"/>
      <c r="B870" s="41"/>
      <c r="C870" s="42"/>
      <c r="D870" s="228" t="s">
        <v>193</v>
      </c>
      <c r="E870" s="42"/>
      <c r="F870" s="229" t="s">
        <v>1794</v>
      </c>
      <c r="G870" s="42"/>
      <c r="H870" s="42"/>
      <c r="I870" s="230"/>
      <c r="J870" s="42"/>
      <c r="K870" s="42"/>
      <c r="L870" s="46"/>
      <c r="M870" s="231"/>
      <c r="N870" s="232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193</v>
      </c>
      <c r="AU870" s="19" t="s">
        <v>82</v>
      </c>
    </row>
    <row r="871" s="12" customFormat="1" ht="22.8" customHeight="1">
      <c r="A871" s="12"/>
      <c r="B871" s="199"/>
      <c r="C871" s="200"/>
      <c r="D871" s="201" t="s">
        <v>72</v>
      </c>
      <c r="E871" s="213" t="s">
        <v>1219</v>
      </c>
      <c r="F871" s="213" t="s">
        <v>1220</v>
      </c>
      <c r="G871" s="200"/>
      <c r="H871" s="200"/>
      <c r="I871" s="203"/>
      <c r="J871" s="214">
        <f>BK871</f>
        <v>0</v>
      </c>
      <c r="K871" s="200"/>
      <c r="L871" s="205"/>
      <c r="M871" s="206"/>
      <c r="N871" s="207"/>
      <c r="O871" s="207"/>
      <c r="P871" s="208">
        <f>SUM(P872:P1098)</f>
        <v>0</v>
      </c>
      <c r="Q871" s="207"/>
      <c r="R871" s="208">
        <f>SUM(R872:R1098)</f>
        <v>17.44749418</v>
      </c>
      <c r="S871" s="207"/>
      <c r="T871" s="209">
        <f>SUM(T872:T1098)</f>
        <v>0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210" t="s">
        <v>82</v>
      </c>
      <c r="AT871" s="211" t="s">
        <v>72</v>
      </c>
      <c r="AU871" s="211" t="s">
        <v>80</v>
      </c>
      <c r="AY871" s="210" t="s">
        <v>185</v>
      </c>
      <c r="BK871" s="212">
        <f>SUM(BK872:BK1098)</f>
        <v>0</v>
      </c>
    </row>
    <row r="872" s="2" customFormat="1" ht="33" customHeight="1">
      <c r="A872" s="40"/>
      <c r="B872" s="41"/>
      <c r="C872" s="215" t="s">
        <v>1374</v>
      </c>
      <c r="D872" s="215" t="s">
        <v>187</v>
      </c>
      <c r="E872" s="216" t="s">
        <v>1795</v>
      </c>
      <c r="F872" s="217" t="s">
        <v>1796</v>
      </c>
      <c r="G872" s="218" t="s">
        <v>240</v>
      </c>
      <c r="H872" s="219">
        <v>64.132000000000005</v>
      </c>
      <c r="I872" s="220"/>
      <c r="J872" s="221">
        <f>ROUND(I872*H872,2)</f>
        <v>0</v>
      </c>
      <c r="K872" s="217" t="s">
        <v>191</v>
      </c>
      <c r="L872" s="46"/>
      <c r="M872" s="222" t="s">
        <v>19</v>
      </c>
      <c r="N872" s="223" t="s">
        <v>44</v>
      </c>
      <c r="O872" s="86"/>
      <c r="P872" s="224">
        <f>O872*H872</f>
        <v>0</v>
      </c>
      <c r="Q872" s="224">
        <v>0.02681</v>
      </c>
      <c r="R872" s="224">
        <f>Q872*H872</f>
        <v>1.7193789200000003</v>
      </c>
      <c r="S872" s="224">
        <v>0</v>
      </c>
      <c r="T872" s="225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6" t="s">
        <v>339</v>
      </c>
      <c r="AT872" s="226" t="s">
        <v>187</v>
      </c>
      <c r="AU872" s="226" t="s">
        <v>82</v>
      </c>
      <c r="AY872" s="19" t="s">
        <v>185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9" t="s">
        <v>80</v>
      </c>
      <c r="BK872" s="227">
        <f>ROUND(I872*H872,2)</f>
        <v>0</v>
      </c>
      <c r="BL872" s="19" t="s">
        <v>339</v>
      </c>
      <c r="BM872" s="226" t="s">
        <v>1797</v>
      </c>
    </row>
    <row r="873" s="2" customFormat="1">
      <c r="A873" s="40"/>
      <c r="B873" s="41"/>
      <c r="C873" s="42"/>
      <c r="D873" s="228" t="s">
        <v>193</v>
      </c>
      <c r="E873" s="42"/>
      <c r="F873" s="229" t="s">
        <v>1798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193</v>
      </c>
      <c r="AU873" s="19" t="s">
        <v>82</v>
      </c>
    </row>
    <row r="874" s="13" customFormat="1">
      <c r="A874" s="13"/>
      <c r="B874" s="233"/>
      <c r="C874" s="234"/>
      <c r="D874" s="235" t="s">
        <v>195</v>
      </c>
      <c r="E874" s="236" t="s">
        <v>19</v>
      </c>
      <c r="F874" s="237" t="s">
        <v>1482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195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185</v>
      </c>
    </row>
    <row r="875" s="13" customFormat="1">
      <c r="A875" s="13"/>
      <c r="B875" s="233"/>
      <c r="C875" s="234"/>
      <c r="D875" s="235" t="s">
        <v>195</v>
      </c>
      <c r="E875" s="236" t="s">
        <v>19</v>
      </c>
      <c r="F875" s="237" t="s">
        <v>1612</v>
      </c>
      <c r="G875" s="234"/>
      <c r="H875" s="236" t="s">
        <v>19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195</v>
      </c>
      <c r="AU875" s="243" t="s">
        <v>82</v>
      </c>
      <c r="AV875" s="13" t="s">
        <v>80</v>
      </c>
      <c r="AW875" s="13" t="s">
        <v>35</v>
      </c>
      <c r="AX875" s="13" t="s">
        <v>73</v>
      </c>
      <c r="AY875" s="243" t="s">
        <v>185</v>
      </c>
    </row>
    <row r="876" s="14" customFormat="1">
      <c r="A876" s="14"/>
      <c r="B876" s="244"/>
      <c r="C876" s="245"/>
      <c r="D876" s="235" t="s">
        <v>195</v>
      </c>
      <c r="E876" s="246" t="s">
        <v>19</v>
      </c>
      <c r="F876" s="247" t="s">
        <v>1799</v>
      </c>
      <c r="G876" s="245"/>
      <c r="H876" s="248">
        <v>22.542999999999999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195</v>
      </c>
      <c r="AU876" s="254" t="s">
        <v>82</v>
      </c>
      <c r="AV876" s="14" t="s">
        <v>82</v>
      </c>
      <c r="AW876" s="14" t="s">
        <v>35</v>
      </c>
      <c r="AX876" s="14" t="s">
        <v>73</v>
      </c>
      <c r="AY876" s="254" t="s">
        <v>185</v>
      </c>
    </row>
    <row r="877" s="14" customFormat="1">
      <c r="A877" s="14"/>
      <c r="B877" s="244"/>
      <c r="C877" s="245"/>
      <c r="D877" s="235" t="s">
        <v>195</v>
      </c>
      <c r="E877" s="246" t="s">
        <v>19</v>
      </c>
      <c r="F877" s="247" t="s">
        <v>1800</v>
      </c>
      <c r="G877" s="245"/>
      <c r="H877" s="248">
        <v>-3.6360000000000001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195</v>
      </c>
      <c r="AU877" s="254" t="s">
        <v>82</v>
      </c>
      <c r="AV877" s="14" t="s">
        <v>82</v>
      </c>
      <c r="AW877" s="14" t="s">
        <v>35</v>
      </c>
      <c r="AX877" s="14" t="s">
        <v>73</v>
      </c>
      <c r="AY877" s="254" t="s">
        <v>185</v>
      </c>
    </row>
    <row r="878" s="13" customFormat="1">
      <c r="A878" s="13"/>
      <c r="B878" s="233"/>
      <c r="C878" s="234"/>
      <c r="D878" s="235" t="s">
        <v>195</v>
      </c>
      <c r="E878" s="236" t="s">
        <v>19</v>
      </c>
      <c r="F878" s="237" t="s">
        <v>1614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195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185</v>
      </c>
    </row>
    <row r="879" s="14" customFormat="1">
      <c r="A879" s="14"/>
      <c r="B879" s="244"/>
      <c r="C879" s="245"/>
      <c r="D879" s="235" t="s">
        <v>195</v>
      </c>
      <c r="E879" s="246" t="s">
        <v>19</v>
      </c>
      <c r="F879" s="247" t="s">
        <v>1801</v>
      </c>
      <c r="G879" s="245"/>
      <c r="H879" s="248">
        <v>20.234999999999999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195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185</v>
      </c>
    </row>
    <row r="880" s="14" customFormat="1">
      <c r="A880" s="14"/>
      <c r="B880" s="244"/>
      <c r="C880" s="245"/>
      <c r="D880" s="235" t="s">
        <v>195</v>
      </c>
      <c r="E880" s="246" t="s">
        <v>19</v>
      </c>
      <c r="F880" s="247" t="s">
        <v>1802</v>
      </c>
      <c r="G880" s="245"/>
      <c r="H880" s="248">
        <v>-1.8180000000000001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195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185</v>
      </c>
    </row>
    <row r="881" s="13" customFormat="1">
      <c r="A881" s="13"/>
      <c r="B881" s="233"/>
      <c r="C881" s="234"/>
      <c r="D881" s="235" t="s">
        <v>195</v>
      </c>
      <c r="E881" s="236" t="s">
        <v>19</v>
      </c>
      <c r="F881" s="237" t="s">
        <v>1748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195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185</v>
      </c>
    </row>
    <row r="882" s="14" customFormat="1">
      <c r="A882" s="14"/>
      <c r="B882" s="244"/>
      <c r="C882" s="245"/>
      <c r="D882" s="235" t="s">
        <v>195</v>
      </c>
      <c r="E882" s="246" t="s">
        <v>19</v>
      </c>
      <c r="F882" s="247" t="s">
        <v>1803</v>
      </c>
      <c r="G882" s="245"/>
      <c r="H882" s="248">
        <v>13.845000000000001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195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185</v>
      </c>
    </row>
    <row r="883" s="14" customFormat="1">
      <c r="A883" s="14"/>
      <c r="B883" s="244"/>
      <c r="C883" s="245"/>
      <c r="D883" s="235" t="s">
        <v>195</v>
      </c>
      <c r="E883" s="246" t="s">
        <v>19</v>
      </c>
      <c r="F883" s="247" t="s">
        <v>1802</v>
      </c>
      <c r="G883" s="245"/>
      <c r="H883" s="248">
        <v>-1.8180000000000001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195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185</v>
      </c>
    </row>
    <row r="884" s="13" customFormat="1">
      <c r="A884" s="13"/>
      <c r="B884" s="233"/>
      <c r="C884" s="234"/>
      <c r="D884" s="235" t="s">
        <v>195</v>
      </c>
      <c r="E884" s="236" t="s">
        <v>19</v>
      </c>
      <c r="F884" s="237" t="s">
        <v>1587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195</v>
      </c>
      <c r="AU884" s="243" t="s">
        <v>82</v>
      </c>
      <c r="AV884" s="13" t="s">
        <v>80</v>
      </c>
      <c r="AW884" s="13" t="s">
        <v>35</v>
      </c>
      <c r="AX884" s="13" t="s">
        <v>73</v>
      </c>
      <c r="AY884" s="243" t="s">
        <v>185</v>
      </c>
    </row>
    <row r="885" s="14" customFormat="1">
      <c r="A885" s="14"/>
      <c r="B885" s="244"/>
      <c r="C885" s="245"/>
      <c r="D885" s="235" t="s">
        <v>195</v>
      </c>
      <c r="E885" s="246" t="s">
        <v>19</v>
      </c>
      <c r="F885" s="247" t="s">
        <v>1804</v>
      </c>
      <c r="G885" s="245"/>
      <c r="H885" s="248">
        <v>10.65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195</v>
      </c>
      <c r="AU885" s="254" t="s">
        <v>82</v>
      </c>
      <c r="AV885" s="14" t="s">
        <v>82</v>
      </c>
      <c r="AW885" s="14" t="s">
        <v>35</v>
      </c>
      <c r="AX885" s="14" t="s">
        <v>73</v>
      </c>
      <c r="AY885" s="254" t="s">
        <v>185</v>
      </c>
    </row>
    <row r="886" s="14" customFormat="1">
      <c r="A886" s="14"/>
      <c r="B886" s="244"/>
      <c r="C886" s="245"/>
      <c r="D886" s="235" t="s">
        <v>195</v>
      </c>
      <c r="E886" s="246" t="s">
        <v>19</v>
      </c>
      <c r="F886" s="247" t="s">
        <v>1800</v>
      </c>
      <c r="G886" s="245"/>
      <c r="H886" s="248">
        <v>-3.6360000000000001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195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185</v>
      </c>
    </row>
    <row r="887" s="13" customFormat="1">
      <c r="A887" s="13"/>
      <c r="B887" s="233"/>
      <c r="C887" s="234"/>
      <c r="D887" s="235" t="s">
        <v>195</v>
      </c>
      <c r="E887" s="236" t="s">
        <v>19</v>
      </c>
      <c r="F887" s="237" t="s">
        <v>1589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195</v>
      </c>
      <c r="AU887" s="243" t="s">
        <v>82</v>
      </c>
      <c r="AV887" s="13" t="s">
        <v>80</v>
      </c>
      <c r="AW887" s="13" t="s">
        <v>35</v>
      </c>
      <c r="AX887" s="13" t="s">
        <v>73</v>
      </c>
      <c r="AY887" s="243" t="s">
        <v>185</v>
      </c>
    </row>
    <row r="888" s="14" customFormat="1">
      <c r="A888" s="14"/>
      <c r="B888" s="244"/>
      <c r="C888" s="245"/>
      <c r="D888" s="235" t="s">
        <v>195</v>
      </c>
      <c r="E888" s="246" t="s">
        <v>19</v>
      </c>
      <c r="F888" s="247" t="s">
        <v>1805</v>
      </c>
      <c r="G888" s="245"/>
      <c r="H888" s="248">
        <v>9.5850000000000009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195</v>
      </c>
      <c r="AU888" s="254" t="s">
        <v>82</v>
      </c>
      <c r="AV888" s="14" t="s">
        <v>82</v>
      </c>
      <c r="AW888" s="14" t="s">
        <v>35</v>
      </c>
      <c r="AX888" s="14" t="s">
        <v>73</v>
      </c>
      <c r="AY888" s="254" t="s">
        <v>185</v>
      </c>
    </row>
    <row r="889" s="14" customFormat="1">
      <c r="A889" s="14"/>
      <c r="B889" s="244"/>
      <c r="C889" s="245"/>
      <c r="D889" s="235" t="s">
        <v>195</v>
      </c>
      <c r="E889" s="246" t="s">
        <v>19</v>
      </c>
      <c r="F889" s="247" t="s">
        <v>1802</v>
      </c>
      <c r="G889" s="245"/>
      <c r="H889" s="248">
        <v>-1.8180000000000001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195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185</v>
      </c>
    </row>
    <row r="890" s="15" customFormat="1">
      <c r="A890" s="15"/>
      <c r="B890" s="255"/>
      <c r="C890" s="256"/>
      <c r="D890" s="235" t="s">
        <v>195</v>
      </c>
      <c r="E890" s="257" t="s">
        <v>19</v>
      </c>
      <c r="F890" s="258" t="s">
        <v>226</v>
      </c>
      <c r="G890" s="256"/>
      <c r="H890" s="259">
        <v>64.131999999999991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5" t="s">
        <v>195</v>
      </c>
      <c r="AU890" s="265" t="s">
        <v>82</v>
      </c>
      <c r="AV890" s="15" t="s">
        <v>135</v>
      </c>
      <c r="AW890" s="15" t="s">
        <v>35</v>
      </c>
      <c r="AX890" s="15" t="s">
        <v>80</v>
      </c>
      <c r="AY890" s="265" t="s">
        <v>185</v>
      </c>
    </row>
    <row r="891" s="2" customFormat="1" ht="33" customHeight="1">
      <c r="A891" s="40"/>
      <c r="B891" s="41"/>
      <c r="C891" s="215" t="s">
        <v>1379</v>
      </c>
      <c r="D891" s="215" t="s">
        <v>187</v>
      </c>
      <c r="E891" s="216" t="s">
        <v>1221</v>
      </c>
      <c r="F891" s="217" t="s">
        <v>1222</v>
      </c>
      <c r="G891" s="218" t="s">
        <v>240</v>
      </c>
      <c r="H891" s="219">
        <v>357.178</v>
      </c>
      <c r="I891" s="220"/>
      <c r="J891" s="221">
        <f>ROUND(I891*H891,2)</f>
        <v>0</v>
      </c>
      <c r="K891" s="217" t="s">
        <v>191</v>
      </c>
      <c r="L891" s="46"/>
      <c r="M891" s="222" t="s">
        <v>19</v>
      </c>
      <c r="N891" s="223" t="s">
        <v>44</v>
      </c>
      <c r="O891" s="86"/>
      <c r="P891" s="224">
        <f>O891*H891</f>
        <v>0</v>
      </c>
      <c r="Q891" s="224">
        <v>0.03209</v>
      </c>
      <c r="R891" s="224">
        <f>Q891*H891</f>
        <v>11.461842020000001</v>
      </c>
      <c r="S891" s="224">
        <v>0</v>
      </c>
      <c r="T891" s="225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6" t="s">
        <v>339</v>
      </c>
      <c r="AT891" s="226" t="s">
        <v>187</v>
      </c>
      <c r="AU891" s="226" t="s">
        <v>82</v>
      </c>
      <c r="AY891" s="19" t="s">
        <v>185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9" t="s">
        <v>80</v>
      </c>
      <c r="BK891" s="227">
        <f>ROUND(I891*H891,2)</f>
        <v>0</v>
      </c>
      <c r="BL891" s="19" t="s">
        <v>339</v>
      </c>
      <c r="BM891" s="226" t="s">
        <v>1806</v>
      </c>
    </row>
    <row r="892" s="2" customFormat="1">
      <c r="A892" s="40"/>
      <c r="B892" s="41"/>
      <c r="C892" s="42"/>
      <c r="D892" s="228" t="s">
        <v>193</v>
      </c>
      <c r="E892" s="42"/>
      <c r="F892" s="229" t="s">
        <v>1224</v>
      </c>
      <c r="G892" s="42"/>
      <c r="H892" s="42"/>
      <c r="I892" s="230"/>
      <c r="J892" s="42"/>
      <c r="K892" s="42"/>
      <c r="L892" s="46"/>
      <c r="M892" s="231"/>
      <c r="N892" s="232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193</v>
      </c>
      <c r="AU892" s="19" t="s">
        <v>82</v>
      </c>
    </row>
    <row r="893" s="13" customFormat="1">
      <c r="A893" s="13"/>
      <c r="B893" s="233"/>
      <c r="C893" s="234"/>
      <c r="D893" s="235" t="s">
        <v>195</v>
      </c>
      <c r="E893" s="236" t="s">
        <v>19</v>
      </c>
      <c r="F893" s="237" t="s">
        <v>1482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195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185</v>
      </c>
    </row>
    <row r="894" s="13" customFormat="1">
      <c r="A894" s="13"/>
      <c r="B894" s="233"/>
      <c r="C894" s="234"/>
      <c r="D894" s="235" t="s">
        <v>195</v>
      </c>
      <c r="E894" s="236" t="s">
        <v>19</v>
      </c>
      <c r="F894" s="237" t="s">
        <v>1618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195</v>
      </c>
      <c r="AU894" s="243" t="s">
        <v>82</v>
      </c>
      <c r="AV894" s="13" t="s">
        <v>80</v>
      </c>
      <c r="AW894" s="13" t="s">
        <v>35</v>
      </c>
      <c r="AX894" s="13" t="s">
        <v>73</v>
      </c>
      <c r="AY894" s="243" t="s">
        <v>185</v>
      </c>
    </row>
    <row r="895" s="14" customFormat="1">
      <c r="A895" s="14"/>
      <c r="B895" s="244"/>
      <c r="C895" s="245"/>
      <c r="D895" s="235" t="s">
        <v>195</v>
      </c>
      <c r="E895" s="246" t="s">
        <v>19</v>
      </c>
      <c r="F895" s="247" t="s">
        <v>1807</v>
      </c>
      <c r="G895" s="245"/>
      <c r="H895" s="248">
        <v>4.4379999999999997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195</v>
      </c>
      <c r="AU895" s="254" t="s">
        <v>82</v>
      </c>
      <c r="AV895" s="14" t="s">
        <v>82</v>
      </c>
      <c r="AW895" s="14" t="s">
        <v>35</v>
      </c>
      <c r="AX895" s="14" t="s">
        <v>73</v>
      </c>
      <c r="AY895" s="254" t="s">
        <v>185</v>
      </c>
    </row>
    <row r="896" s="14" customFormat="1">
      <c r="A896" s="14"/>
      <c r="B896" s="244"/>
      <c r="C896" s="245"/>
      <c r="D896" s="235" t="s">
        <v>195</v>
      </c>
      <c r="E896" s="246" t="s">
        <v>19</v>
      </c>
      <c r="F896" s="247" t="s">
        <v>1808</v>
      </c>
      <c r="G896" s="245"/>
      <c r="H896" s="248">
        <v>-3.75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185</v>
      </c>
    </row>
    <row r="897" s="13" customFormat="1">
      <c r="A897" s="13"/>
      <c r="B897" s="233"/>
      <c r="C897" s="234"/>
      <c r="D897" s="235" t="s">
        <v>195</v>
      </c>
      <c r="E897" s="236" t="s">
        <v>19</v>
      </c>
      <c r="F897" s="237" t="s">
        <v>1622</v>
      </c>
      <c r="G897" s="234"/>
      <c r="H897" s="236" t="s">
        <v>19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195</v>
      </c>
      <c r="AU897" s="243" t="s">
        <v>82</v>
      </c>
      <c r="AV897" s="13" t="s">
        <v>80</v>
      </c>
      <c r="AW897" s="13" t="s">
        <v>35</v>
      </c>
      <c r="AX897" s="13" t="s">
        <v>73</v>
      </c>
      <c r="AY897" s="243" t="s">
        <v>185</v>
      </c>
    </row>
    <row r="898" s="14" customFormat="1">
      <c r="A898" s="14"/>
      <c r="B898" s="244"/>
      <c r="C898" s="245"/>
      <c r="D898" s="235" t="s">
        <v>195</v>
      </c>
      <c r="E898" s="246" t="s">
        <v>19</v>
      </c>
      <c r="F898" s="247" t="s">
        <v>1809</v>
      </c>
      <c r="G898" s="245"/>
      <c r="H898" s="248">
        <v>35.659999999999997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195</v>
      </c>
      <c r="AU898" s="254" t="s">
        <v>82</v>
      </c>
      <c r="AV898" s="14" t="s">
        <v>82</v>
      </c>
      <c r="AW898" s="14" t="s">
        <v>35</v>
      </c>
      <c r="AX898" s="14" t="s">
        <v>73</v>
      </c>
      <c r="AY898" s="254" t="s">
        <v>185</v>
      </c>
    </row>
    <row r="899" s="14" customFormat="1">
      <c r="A899" s="14"/>
      <c r="B899" s="244"/>
      <c r="C899" s="245"/>
      <c r="D899" s="235" t="s">
        <v>195</v>
      </c>
      <c r="E899" s="246" t="s">
        <v>19</v>
      </c>
      <c r="F899" s="247" t="s">
        <v>1808</v>
      </c>
      <c r="G899" s="245"/>
      <c r="H899" s="248">
        <v>-3.75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195</v>
      </c>
      <c r="AU899" s="254" t="s">
        <v>82</v>
      </c>
      <c r="AV899" s="14" t="s">
        <v>82</v>
      </c>
      <c r="AW899" s="14" t="s">
        <v>35</v>
      </c>
      <c r="AX899" s="14" t="s">
        <v>73</v>
      </c>
      <c r="AY899" s="254" t="s">
        <v>185</v>
      </c>
    </row>
    <row r="900" s="13" customFormat="1">
      <c r="A900" s="13"/>
      <c r="B900" s="233"/>
      <c r="C900" s="234"/>
      <c r="D900" s="235" t="s">
        <v>195</v>
      </c>
      <c r="E900" s="236" t="s">
        <v>19</v>
      </c>
      <c r="F900" s="237" t="s">
        <v>1626</v>
      </c>
      <c r="G900" s="234"/>
      <c r="H900" s="236" t="s">
        <v>19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195</v>
      </c>
      <c r="AU900" s="243" t="s">
        <v>82</v>
      </c>
      <c r="AV900" s="13" t="s">
        <v>80</v>
      </c>
      <c r="AW900" s="13" t="s">
        <v>35</v>
      </c>
      <c r="AX900" s="13" t="s">
        <v>73</v>
      </c>
      <c r="AY900" s="243" t="s">
        <v>185</v>
      </c>
    </row>
    <row r="901" s="14" customFormat="1">
      <c r="A901" s="14"/>
      <c r="B901" s="244"/>
      <c r="C901" s="245"/>
      <c r="D901" s="235" t="s">
        <v>195</v>
      </c>
      <c r="E901" s="246" t="s">
        <v>19</v>
      </c>
      <c r="F901" s="247" t="s">
        <v>1810</v>
      </c>
      <c r="G901" s="245"/>
      <c r="H901" s="248">
        <v>22.861999999999998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195</v>
      </c>
      <c r="AU901" s="254" t="s">
        <v>82</v>
      </c>
      <c r="AV901" s="14" t="s">
        <v>82</v>
      </c>
      <c r="AW901" s="14" t="s">
        <v>35</v>
      </c>
      <c r="AX901" s="14" t="s">
        <v>73</v>
      </c>
      <c r="AY901" s="254" t="s">
        <v>185</v>
      </c>
    </row>
    <row r="902" s="14" customFormat="1">
      <c r="A902" s="14"/>
      <c r="B902" s="244"/>
      <c r="C902" s="245"/>
      <c r="D902" s="235" t="s">
        <v>195</v>
      </c>
      <c r="E902" s="246" t="s">
        <v>19</v>
      </c>
      <c r="F902" s="247" t="s">
        <v>1808</v>
      </c>
      <c r="G902" s="245"/>
      <c r="H902" s="248">
        <v>-3.75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195</v>
      </c>
      <c r="AU902" s="254" t="s">
        <v>82</v>
      </c>
      <c r="AV902" s="14" t="s">
        <v>82</v>
      </c>
      <c r="AW902" s="14" t="s">
        <v>35</v>
      </c>
      <c r="AX902" s="14" t="s">
        <v>73</v>
      </c>
      <c r="AY902" s="254" t="s">
        <v>185</v>
      </c>
    </row>
    <row r="903" s="13" customFormat="1">
      <c r="A903" s="13"/>
      <c r="B903" s="233"/>
      <c r="C903" s="234"/>
      <c r="D903" s="235" t="s">
        <v>195</v>
      </c>
      <c r="E903" s="236" t="s">
        <v>19</v>
      </c>
      <c r="F903" s="237" t="s">
        <v>1628</v>
      </c>
      <c r="G903" s="234"/>
      <c r="H903" s="236" t="s">
        <v>19</v>
      </c>
      <c r="I903" s="238"/>
      <c r="J903" s="234"/>
      <c r="K903" s="234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195</v>
      </c>
      <c r="AU903" s="243" t="s">
        <v>82</v>
      </c>
      <c r="AV903" s="13" t="s">
        <v>80</v>
      </c>
      <c r="AW903" s="13" t="s">
        <v>35</v>
      </c>
      <c r="AX903" s="13" t="s">
        <v>73</v>
      </c>
      <c r="AY903" s="243" t="s">
        <v>185</v>
      </c>
    </row>
    <row r="904" s="14" customFormat="1">
      <c r="A904" s="14"/>
      <c r="B904" s="244"/>
      <c r="C904" s="245"/>
      <c r="D904" s="235" t="s">
        <v>195</v>
      </c>
      <c r="E904" s="246" t="s">
        <v>19</v>
      </c>
      <c r="F904" s="247" t="s">
        <v>1811</v>
      </c>
      <c r="G904" s="245"/>
      <c r="H904" s="248">
        <v>25.204999999999998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195</v>
      </c>
      <c r="AU904" s="254" t="s">
        <v>82</v>
      </c>
      <c r="AV904" s="14" t="s">
        <v>82</v>
      </c>
      <c r="AW904" s="14" t="s">
        <v>35</v>
      </c>
      <c r="AX904" s="14" t="s">
        <v>73</v>
      </c>
      <c r="AY904" s="254" t="s">
        <v>185</v>
      </c>
    </row>
    <row r="905" s="14" customFormat="1">
      <c r="A905" s="14"/>
      <c r="B905" s="244"/>
      <c r="C905" s="245"/>
      <c r="D905" s="235" t="s">
        <v>195</v>
      </c>
      <c r="E905" s="246" t="s">
        <v>19</v>
      </c>
      <c r="F905" s="247" t="s">
        <v>1808</v>
      </c>
      <c r="G905" s="245"/>
      <c r="H905" s="248">
        <v>-3.75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195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185</v>
      </c>
    </row>
    <row r="906" s="14" customFormat="1">
      <c r="A906" s="14"/>
      <c r="B906" s="244"/>
      <c r="C906" s="245"/>
      <c r="D906" s="235" t="s">
        <v>195</v>
      </c>
      <c r="E906" s="246" t="s">
        <v>19</v>
      </c>
      <c r="F906" s="247" t="s">
        <v>1812</v>
      </c>
      <c r="G906" s="245"/>
      <c r="H906" s="248">
        <v>-1.8180000000000001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195</v>
      </c>
      <c r="AU906" s="254" t="s">
        <v>82</v>
      </c>
      <c r="AV906" s="14" t="s">
        <v>82</v>
      </c>
      <c r="AW906" s="14" t="s">
        <v>35</v>
      </c>
      <c r="AX906" s="14" t="s">
        <v>73</v>
      </c>
      <c r="AY906" s="254" t="s">
        <v>185</v>
      </c>
    </row>
    <row r="907" s="13" customFormat="1">
      <c r="A907" s="13"/>
      <c r="B907" s="233"/>
      <c r="C907" s="234"/>
      <c r="D907" s="235" t="s">
        <v>195</v>
      </c>
      <c r="E907" s="236" t="s">
        <v>19</v>
      </c>
      <c r="F907" s="237" t="s">
        <v>1632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195</v>
      </c>
      <c r="AU907" s="243" t="s">
        <v>82</v>
      </c>
      <c r="AV907" s="13" t="s">
        <v>80</v>
      </c>
      <c r="AW907" s="13" t="s">
        <v>35</v>
      </c>
      <c r="AX907" s="13" t="s">
        <v>73</v>
      </c>
      <c r="AY907" s="243" t="s">
        <v>185</v>
      </c>
    </row>
    <row r="908" s="14" customFormat="1">
      <c r="A908" s="14"/>
      <c r="B908" s="244"/>
      <c r="C908" s="245"/>
      <c r="D908" s="235" t="s">
        <v>195</v>
      </c>
      <c r="E908" s="246" t="s">
        <v>19</v>
      </c>
      <c r="F908" s="247" t="s">
        <v>1813</v>
      </c>
      <c r="G908" s="245"/>
      <c r="H908" s="248">
        <v>24.779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195</v>
      </c>
      <c r="AU908" s="254" t="s">
        <v>82</v>
      </c>
      <c r="AV908" s="14" t="s">
        <v>82</v>
      </c>
      <c r="AW908" s="14" t="s">
        <v>35</v>
      </c>
      <c r="AX908" s="14" t="s">
        <v>73</v>
      </c>
      <c r="AY908" s="254" t="s">
        <v>185</v>
      </c>
    </row>
    <row r="909" s="14" customFormat="1">
      <c r="A909" s="14"/>
      <c r="B909" s="244"/>
      <c r="C909" s="245"/>
      <c r="D909" s="235" t="s">
        <v>195</v>
      </c>
      <c r="E909" s="246" t="s">
        <v>19</v>
      </c>
      <c r="F909" s="247" t="s">
        <v>1808</v>
      </c>
      <c r="G909" s="245"/>
      <c r="H909" s="248">
        <v>-3.75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195</v>
      </c>
      <c r="AU909" s="254" t="s">
        <v>82</v>
      </c>
      <c r="AV909" s="14" t="s">
        <v>82</v>
      </c>
      <c r="AW909" s="14" t="s">
        <v>35</v>
      </c>
      <c r="AX909" s="14" t="s">
        <v>73</v>
      </c>
      <c r="AY909" s="254" t="s">
        <v>185</v>
      </c>
    </row>
    <row r="910" s="13" customFormat="1">
      <c r="A910" s="13"/>
      <c r="B910" s="233"/>
      <c r="C910" s="234"/>
      <c r="D910" s="235" t="s">
        <v>195</v>
      </c>
      <c r="E910" s="236" t="s">
        <v>19</v>
      </c>
      <c r="F910" s="237" t="s">
        <v>1634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195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185</v>
      </c>
    </row>
    <row r="911" s="14" customFormat="1">
      <c r="A911" s="14"/>
      <c r="B911" s="244"/>
      <c r="C911" s="245"/>
      <c r="D911" s="235" t="s">
        <v>195</v>
      </c>
      <c r="E911" s="246" t="s">
        <v>19</v>
      </c>
      <c r="F911" s="247" t="s">
        <v>1814</v>
      </c>
      <c r="G911" s="245"/>
      <c r="H911" s="248">
        <v>25.559999999999999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195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185</v>
      </c>
    </row>
    <row r="912" s="14" customFormat="1">
      <c r="A912" s="14"/>
      <c r="B912" s="244"/>
      <c r="C912" s="245"/>
      <c r="D912" s="235" t="s">
        <v>195</v>
      </c>
      <c r="E912" s="246" t="s">
        <v>19</v>
      </c>
      <c r="F912" s="247" t="s">
        <v>1808</v>
      </c>
      <c r="G912" s="245"/>
      <c r="H912" s="248">
        <v>-3.75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195</v>
      </c>
      <c r="AU912" s="254" t="s">
        <v>82</v>
      </c>
      <c r="AV912" s="14" t="s">
        <v>82</v>
      </c>
      <c r="AW912" s="14" t="s">
        <v>35</v>
      </c>
      <c r="AX912" s="14" t="s">
        <v>73</v>
      </c>
      <c r="AY912" s="254" t="s">
        <v>185</v>
      </c>
    </row>
    <row r="913" s="14" customFormat="1">
      <c r="A913" s="14"/>
      <c r="B913" s="244"/>
      <c r="C913" s="245"/>
      <c r="D913" s="235" t="s">
        <v>195</v>
      </c>
      <c r="E913" s="246" t="s">
        <v>19</v>
      </c>
      <c r="F913" s="247" t="s">
        <v>1812</v>
      </c>
      <c r="G913" s="245"/>
      <c r="H913" s="248">
        <v>-1.8180000000000001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195</v>
      </c>
      <c r="AU913" s="254" t="s">
        <v>82</v>
      </c>
      <c r="AV913" s="14" t="s">
        <v>82</v>
      </c>
      <c r="AW913" s="14" t="s">
        <v>35</v>
      </c>
      <c r="AX913" s="14" t="s">
        <v>73</v>
      </c>
      <c r="AY913" s="254" t="s">
        <v>185</v>
      </c>
    </row>
    <row r="914" s="13" customFormat="1">
      <c r="A914" s="13"/>
      <c r="B914" s="233"/>
      <c r="C914" s="234"/>
      <c r="D914" s="235" t="s">
        <v>195</v>
      </c>
      <c r="E914" s="236" t="s">
        <v>19</v>
      </c>
      <c r="F914" s="237" t="s">
        <v>1635</v>
      </c>
      <c r="G914" s="234"/>
      <c r="H914" s="236" t="s">
        <v>19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195</v>
      </c>
      <c r="AU914" s="243" t="s">
        <v>82</v>
      </c>
      <c r="AV914" s="13" t="s">
        <v>80</v>
      </c>
      <c r="AW914" s="13" t="s">
        <v>35</v>
      </c>
      <c r="AX914" s="13" t="s">
        <v>73</v>
      </c>
      <c r="AY914" s="243" t="s">
        <v>185</v>
      </c>
    </row>
    <row r="915" s="14" customFormat="1">
      <c r="A915" s="14"/>
      <c r="B915" s="244"/>
      <c r="C915" s="245"/>
      <c r="D915" s="235" t="s">
        <v>195</v>
      </c>
      <c r="E915" s="246" t="s">
        <v>19</v>
      </c>
      <c r="F915" s="247" t="s">
        <v>1815</v>
      </c>
      <c r="G915" s="245"/>
      <c r="H915" s="248">
        <v>14.555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195</v>
      </c>
      <c r="AU915" s="254" t="s">
        <v>82</v>
      </c>
      <c r="AV915" s="14" t="s">
        <v>82</v>
      </c>
      <c r="AW915" s="14" t="s">
        <v>35</v>
      </c>
      <c r="AX915" s="14" t="s">
        <v>73</v>
      </c>
      <c r="AY915" s="254" t="s">
        <v>185</v>
      </c>
    </row>
    <row r="916" s="14" customFormat="1">
      <c r="A916" s="14"/>
      <c r="B916" s="244"/>
      <c r="C916" s="245"/>
      <c r="D916" s="235" t="s">
        <v>195</v>
      </c>
      <c r="E916" s="246" t="s">
        <v>19</v>
      </c>
      <c r="F916" s="247" t="s">
        <v>1802</v>
      </c>
      <c r="G916" s="245"/>
      <c r="H916" s="248">
        <v>-1.8180000000000001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195</v>
      </c>
      <c r="AU916" s="254" t="s">
        <v>82</v>
      </c>
      <c r="AV916" s="14" t="s">
        <v>82</v>
      </c>
      <c r="AW916" s="14" t="s">
        <v>35</v>
      </c>
      <c r="AX916" s="14" t="s">
        <v>73</v>
      </c>
      <c r="AY916" s="254" t="s">
        <v>185</v>
      </c>
    </row>
    <row r="917" s="13" customFormat="1">
      <c r="A917" s="13"/>
      <c r="B917" s="233"/>
      <c r="C917" s="234"/>
      <c r="D917" s="235" t="s">
        <v>195</v>
      </c>
      <c r="E917" s="236" t="s">
        <v>19</v>
      </c>
      <c r="F917" s="237" t="s">
        <v>1816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195</v>
      </c>
      <c r="AU917" s="243" t="s">
        <v>82</v>
      </c>
      <c r="AV917" s="13" t="s">
        <v>80</v>
      </c>
      <c r="AW917" s="13" t="s">
        <v>35</v>
      </c>
      <c r="AX917" s="13" t="s">
        <v>73</v>
      </c>
      <c r="AY917" s="243" t="s">
        <v>185</v>
      </c>
    </row>
    <row r="918" s="14" customFormat="1">
      <c r="A918" s="14"/>
      <c r="B918" s="244"/>
      <c r="C918" s="245"/>
      <c r="D918" s="235" t="s">
        <v>195</v>
      </c>
      <c r="E918" s="246" t="s">
        <v>19</v>
      </c>
      <c r="F918" s="247" t="s">
        <v>1817</v>
      </c>
      <c r="G918" s="245"/>
      <c r="H918" s="248">
        <v>3.4500000000000002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195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185</v>
      </c>
    </row>
    <row r="919" s="14" customFormat="1">
      <c r="A919" s="14"/>
      <c r="B919" s="244"/>
      <c r="C919" s="245"/>
      <c r="D919" s="235" t="s">
        <v>195</v>
      </c>
      <c r="E919" s="246" t="s">
        <v>19</v>
      </c>
      <c r="F919" s="247" t="s">
        <v>1818</v>
      </c>
      <c r="G919" s="245"/>
      <c r="H919" s="248">
        <v>38.268999999999998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195</v>
      </c>
      <c r="AU919" s="254" t="s">
        <v>82</v>
      </c>
      <c r="AV919" s="14" t="s">
        <v>82</v>
      </c>
      <c r="AW919" s="14" t="s">
        <v>35</v>
      </c>
      <c r="AX919" s="14" t="s">
        <v>73</v>
      </c>
      <c r="AY919" s="254" t="s">
        <v>185</v>
      </c>
    </row>
    <row r="920" s="14" customFormat="1">
      <c r="A920" s="14"/>
      <c r="B920" s="244"/>
      <c r="C920" s="245"/>
      <c r="D920" s="235" t="s">
        <v>195</v>
      </c>
      <c r="E920" s="246" t="s">
        <v>19</v>
      </c>
      <c r="F920" s="247" t="s">
        <v>1808</v>
      </c>
      <c r="G920" s="245"/>
      <c r="H920" s="248">
        <v>-3.75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195</v>
      </c>
      <c r="AU920" s="254" t="s">
        <v>82</v>
      </c>
      <c r="AV920" s="14" t="s">
        <v>82</v>
      </c>
      <c r="AW920" s="14" t="s">
        <v>35</v>
      </c>
      <c r="AX920" s="14" t="s">
        <v>73</v>
      </c>
      <c r="AY920" s="254" t="s">
        <v>185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1641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4" customFormat="1">
      <c r="A922" s="14"/>
      <c r="B922" s="244"/>
      <c r="C922" s="245"/>
      <c r="D922" s="235" t="s">
        <v>195</v>
      </c>
      <c r="E922" s="246" t="s">
        <v>19</v>
      </c>
      <c r="F922" s="247" t="s">
        <v>1819</v>
      </c>
      <c r="G922" s="245"/>
      <c r="H922" s="248">
        <v>49.203000000000003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195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185</v>
      </c>
    </row>
    <row r="923" s="14" customFormat="1">
      <c r="A923" s="14"/>
      <c r="B923" s="244"/>
      <c r="C923" s="245"/>
      <c r="D923" s="235" t="s">
        <v>195</v>
      </c>
      <c r="E923" s="246" t="s">
        <v>19</v>
      </c>
      <c r="F923" s="247" t="s">
        <v>1808</v>
      </c>
      <c r="G923" s="245"/>
      <c r="H923" s="248">
        <v>-3.75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195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185</v>
      </c>
    </row>
    <row r="924" s="13" customFormat="1">
      <c r="A924" s="13"/>
      <c r="B924" s="233"/>
      <c r="C924" s="234"/>
      <c r="D924" s="235" t="s">
        <v>195</v>
      </c>
      <c r="E924" s="236" t="s">
        <v>19</v>
      </c>
      <c r="F924" s="237" t="s">
        <v>1643</v>
      </c>
      <c r="G924" s="234"/>
      <c r="H924" s="236" t="s">
        <v>19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195</v>
      </c>
      <c r="AU924" s="243" t="s">
        <v>82</v>
      </c>
      <c r="AV924" s="13" t="s">
        <v>80</v>
      </c>
      <c r="AW924" s="13" t="s">
        <v>35</v>
      </c>
      <c r="AX924" s="13" t="s">
        <v>73</v>
      </c>
      <c r="AY924" s="243" t="s">
        <v>185</v>
      </c>
    </row>
    <row r="925" s="14" customFormat="1">
      <c r="A925" s="14"/>
      <c r="B925" s="244"/>
      <c r="C925" s="245"/>
      <c r="D925" s="235" t="s">
        <v>195</v>
      </c>
      <c r="E925" s="246" t="s">
        <v>19</v>
      </c>
      <c r="F925" s="247" t="s">
        <v>1820</v>
      </c>
      <c r="G925" s="245"/>
      <c r="H925" s="248">
        <v>13.845000000000001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195</v>
      </c>
      <c r="AU925" s="254" t="s">
        <v>82</v>
      </c>
      <c r="AV925" s="14" t="s">
        <v>82</v>
      </c>
      <c r="AW925" s="14" t="s">
        <v>35</v>
      </c>
      <c r="AX925" s="14" t="s">
        <v>73</v>
      </c>
      <c r="AY925" s="254" t="s">
        <v>185</v>
      </c>
    </row>
    <row r="926" s="14" customFormat="1">
      <c r="A926" s="14"/>
      <c r="B926" s="244"/>
      <c r="C926" s="245"/>
      <c r="D926" s="235" t="s">
        <v>195</v>
      </c>
      <c r="E926" s="246" t="s">
        <v>19</v>
      </c>
      <c r="F926" s="247" t="s">
        <v>1821</v>
      </c>
      <c r="G926" s="245"/>
      <c r="H926" s="248">
        <v>-2.7000000000000002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195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185</v>
      </c>
    </row>
    <row r="927" s="13" customFormat="1">
      <c r="A927" s="13"/>
      <c r="B927" s="233"/>
      <c r="C927" s="234"/>
      <c r="D927" s="235" t="s">
        <v>195</v>
      </c>
      <c r="E927" s="236" t="s">
        <v>19</v>
      </c>
      <c r="F927" s="237" t="s">
        <v>1647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195</v>
      </c>
      <c r="AU927" s="243" t="s">
        <v>82</v>
      </c>
      <c r="AV927" s="13" t="s">
        <v>80</v>
      </c>
      <c r="AW927" s="13" t="s">
        <v>35</v>
      </c>
      <c r="AX927" s="13" t="s">
        <v>73</v>
      </c>
      <c r="AY927" s="243" t="s">
        <v>185</v>
      </c>
    </row>
    <row r="928" s="14" customFormat="1">
      <c r="A928" s="14"/>
      <c r="B928" s="244"/>
      <c r="C928" s="245"/>
      <c r="D928" s="235" t="s">
        <v>195</v>
      </c>
      <c r="E928" s="246" t="s">
        <v>19</v>
      </c>
      <c r="F928" s="247" t="s">
        <v>1822</v>
      </c>
      <c r="G928" s="245"/>
      <c r="H928" s="248">
        <v>23.074999999999999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195</v>
      </c>
      <c r="AU928" s="254" t="s">
        <v>82</v>
      </c>
      <c r="AV928" s="14" t="s">
        <v>82</v>
      </c>
      <c r="AW928" s="14" t="s">
        <v>35</v>
      </c>
      <c r="AX928" s="14" t="s">
        <v>73</v>
      </c>
      <c r="AY928" s="254" t="s">
        <v>185</v>
      </c>
    </row>
    <row r="929" s="14" customFormat="1">
      <c r="A929" s="14"/>
      <c r="B929" s="244"/>
      <c r="C929" s="245"/>
      <c r="D929" s="235" t="s">
        <v>195</v>
      </c>
      <c r="E929" s="246" t="s">
        <v>19</v>
      </c>
      <c r="F929" s="247" t="s">
        <v>1821</v>
      </c>
      <c r="G929" s="245"/>
      <c r="H929" s="248">
        <v>-2.7000000000000002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195</v>
      </c>
      <c r="AU929" s="254" t="s">
        <v>82</v>
      </c>
      <c r="AV929" s="14" t="s">
        <v>82</v>
      </c>
      <c r="AW929" s="14" t="s">
        <v>35</v>
      </c>
      <c r="AX929" s="14" t="s">
        <v>73</v>
      </c>
      <c r="AY929" s="254" t="s">
        <v>185</v>
      </c>
    </row>
    <row r="930" s="13" customFormat="1">
      <c r="A930" s="13"/>
      <c r="B930" s="233"/>
      <c r="C930" s="234"/>
      <c r="D930" s="235" t="s">
        <v>195</v>
      </c>
      <c r="E930" s="236" t="s">
        <v>19</v>
      </c>
      <c r="F930" s="237" t="s">
        <v>1651</v>
      </c>
      <c r="G930" s="234"/>
      <c r="H930" s="236" t="s">
        <v>19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195</v>
      </c>
      <c r="AU930" s="243" t="s">
        <v>82</v>
      </c>
      <c r="AV930" s="13" t="s">
        <v>80</v>
      </c>
      <c r="AW930" s="13" t="s">
        <v>35</v>
      </c>
      <c r="AX930" s="13" t="s">
        <v>73</v>
      </c>
      <c r="AY930" s="243" t="s">
        <v>185</v>
      </c>
    </row>
    <row r="931" s="14" customFormat="1">
      <c r="A931" s="14"/>
      <c r="B931" s="244"/>
      <c r="C931" s="245"/>
      <c r="D931" s="235" t="s">
        <v>195</v>
      </c>
      <c r="E931" s="246" t="s">
        <v>19</v>
      </c>
      <c r="F931" s="247" t="s">
        <v>1823</v>
      </c>
      <c r="G931" s="245"/>
      <c r="H931" s="248">
        <v>49.203000000000003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195</v>
      </c>
      <c r="AU931" s="254" t="s">
        <v>82</v>
      </c>
      <c r="AV931" s="14" t="s">
        <v>82</v>
      </c>
      <c r="AW931" s="14" t="s">
        <v>35</v>
      </c>
      <c r="AX931" s="14" t="s">
        <v>73</v>
      </c>
      <c r="AY931" s="254" t="s">
        <v>185</v>
      </c>
    </row>
    <row r="932" s="14" customFormat="1">
      <c r="A932" s="14"/>
      <c r="B932" s="244"/>
      <c r="C932" s="245"/>
      <c r="D932" s="235" t="s">
        <v>195</v>
      </c>
      <c r="E932" s="246" t="s">
        <v>19</v>
      </c>
      <c r="F932" s="247" t="s">
        <v>1808</v>
      </c>
      <c r="G932" s="245"/>
      <c r="H932" s="248">
        <v>-3.75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195</v>
      </c>
      <c r="AU932" s="254" t="s">
        <v>82</v>
      </c>
      <c r="AV932" s="14" t="s">
        <v>82</v>
      </c>
      <c r="AW932" s="14" t="s">
        <v>35</v>
      </c>
      <c r="AX932" s="14" t="s">
        <v>73</v>
      </c>
      <c r="AY932" s="254" t="s">
        <v>185</v>
      </c>
    </row>
    <row r="933" s="13" customFormat="1">
      <c r="A933" s="13"/>
      <c r="B933" s="233"/>
      <c r="C933" s="234"/>
      <c r="D933" s="235" t="s">
        <v>195</v>
      </c>
      <c r="E933" s="236" t="s">
        <v>19</v>
      </c>
      <c r="F933" s="237" t="s">
        <v>1653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195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185</v>
      </c>
    </row>
    <row r="934" s="14" customFormat="1">
      <c r="A934" s="14"/>
      <c r="B934" s="244"/>
      <c r="C934" s="245"/>
      <c r="D934" s="235" t="s">
        <v>195</v>
      </c>
      <c r="E934" s="246" t="s">
        <v>19</v>
      </c>
      <c r="F934" s="247" t="s">
        <v>1824</v>
      </c>
      <c r="G934" s="245"/>
      <c r="H934" s="248">
        <v>29.748999999999999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195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185</v>
      </c>
    </row>
    <row r="935" s="14" customFormat="1">
      <c r="A935" s="14"/>
      <c r="B935" s="244"/>
      <c r="C935" s="245"/>
      <c r="D935" s="235" t="s">
        <v>195</v>
      </c>
      <c r="E935" s="246" t="s">
        <v>19</v>
      </c>
      <c r="F935" s="247" t="s">
        <v>1808</v>
      </c>
      <c r="G935" s="245"/>
      <c r="H935" s="248">
        <v>-3.75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195</v>
      </c>
      <c r="AU935" s="254" t="s">
        <v>82</v>
      </c>
      <c r="AV935" s="14" t="s">
        <v>82</v>
      </c>
      <c r="AW935" s="14" t="s">
        <v>35</v>
      </c>
      <c r="AX935" s="14" t="s">
        <v>73</v>
      </c>
      <c r="AY935" s="254" t="s">
        <v>185</v>
      </c>
    </row>
    <row r="936" s="13" customFormat="1">
      <c r="A936" s="13"/>
      <c r="B936" s="233"/>
      <c r="C936" s="234"/>
      <c r="D936" s="235" t="s">
        <v>195</v>
      </c>
      <c r="E936" s="236" t="s">
        <v>19</v>
      </c>
      <c r="F936" s="237" t="s">
        <v>1655</v>
      </c>
      <c r="G936" s="234"/>
      <c r="H936" s="236" t="s">
        <v>19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195</v>
      </c>
      <c r="AU936" s="243" t="s">
        <v>82</v>
      </c>
      <c r="AV936" s="13" t="s">
        <v>80</v>
      </c>
      <c r="AW936" s="13" t="s">
        <v>35</v>
      </c>
      <c r="AX936" s="13" t="s">
        <v>73</v>
      </c>
      <c r="AY936" s="243" t="s">
        <v>185</v>
      </c>
    </row>
    <row r="937" s="14" customFormat="1">
      <c r="A937" s="14"/>
      <c r="B937" s="244"/>
      <c r="C937" s="245"/>
      <c r="D937" s="235" t="s">
        <v>195</v>
      </c>
      <c r="E937" s="246" t="s">
        <v>19</v>
      </c>
      <c r="F937" s="247" t="s">
        <v>1824</v>
      </c>
      <c r="G937" s="245"/>
      <c r="H937" s="248">
        <v>29.748999999999999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195</v>
      </c>
      <c r="AU937" s="254" t="s">
        <v>82</v>
      </c>
      <c r="AV937" s="14" t="s">
        <v>82</v>
      </c>
      <c r="AW937" s="14" t="s">
        <v>35</v>
      </c>
      <c r="AX937" s="14" t="s">
        <v>73</v>
      </c>
      <c r="AY937" s="254" t="s">
        <v>185</v>
      </c>
    </row>
    <row r="938" s="14" customFormat="1">
      <c r="A938" s="14"/>
      <c r="B938" s="244"/>
      <c r="C938" s="245"/>
      <c r="D938" s="235" t="s">
        <v>195</v>
      </c>
      <c r="E938" s="246" t="s">
        <v>19</v>
      </c>
      <c r="F938" s="247" t="s">
        <v>1825</v>
      </c>
      <c r="G938" s="245"/>
      <c r="H938" s="248">
        <v>-1.7749999999999999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195</v>
      </c>
      <c r="AU938" s="254" t="s">
        <v>82</v>
      </c>
      <c r="AV938" s="14" t="s">
        <v>82</v>
      </c>
      <c r="AW938" s="14" t="s">
        <v>35</v>
      </c>
      <c r="AX938" s="14" t="s">
        <v>73</v>
      </c>
      <c r="AY938" s="254" t="s">
        <v>185</v>
      </c>
    </row>
    <row r="939" s="14" customFormat="1">
      <c r="A939" s="14"/>
      <c r="B939" s="244"/>
      <c r="C939" s="245"/>
      <c r="D939" s="235" t="s">
        <v>195</v>
      </c>
      <c r="E939" s="246" t="s">
        <v>19</v>
      </c>
      <c r="F939" s="247" t="s">
        <v>1808</v>
      </c>
      <c r="G939" s="245"/>
      <c r="H939" s="248">
        <v>-3.75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195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185</v>
      </c>
    </row>
    <row r="940" s="13" customFormat="1">
      <c r="A940" s="13"/>
      <c r="B940" s="233"/>
      <c r="C940" s="234"/>
      <c r="D940" s="235" t="s">
        <v>195</v>
      </c>
      <c r="E940" s="236" t="s">
        <v>19</v>
      </c>
      <c r="F940" s="237" t="s">
        <v>1657</v>
      </c>
      <c r="G940" s="234"/>
      <c r="H940" s="236" t="s">
        <v>19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195</v>
      </c>
      <c r="AU940" s="243" t="s">
        <v>82</v>
      </c>
      <c r="AV940" s="13" t="s">
        <v>80</v>
      </c>
      <c r="AW940" s="13" t="s">
        <v>35</v>
      </c>
      <c r="AX940" s="13" t="s">
        <v>73</v>
      </c>
      <c r="AY940" s="243" t="s">
        <v>185</v>
      </c>
    </row>
    <row r="941" s="14" customFormat="1">
      <c r="A941" s="14"/>
      <c r="B941" s="244"/>
      <c r="C941" s="245"/>
      <c r="D941" s="235" t="s">
        <v>195</v>
      </c>
      <c r="E941" s="246" t="s">
        <v>19</v>
      </c>
      <c r="F941" s="247" t="s">
        <v>1826</v>
      </c>
      <c r="G941" s="245"/>
      <c r="H941" s="248">
        <v>25.204999999999998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195</v>
      </c>
      <c r="AU941" s="254" t="s">
        <v>82</v>
      </c>
      <c r="AV941" s="14" t="s">
        <v>82</v>
      </c>
      <c r="AW941" s="14" t="s">
        <v>35</v>
      </c>
      <c r="AX941" s="14" t="s">
        <v>73</v>
      </c>
      <c r="AY941" s="254" t="s">
        <v>185</v>
      </c>
    </row>
    <row r="942" s="14" customFormat="1">
      <c r="A942" s="14"/>
      <c r="B942" s="244"/>
      <c r="C942" s="245"/>
      <c r="D942" s="235" t="s">
        <v>195</v>
      </c>
      <c r="E942" s="246" t="s">
        <v>19</v>
      </c>
      <c r="F942" s="247" t="s">
        <v>1808</v>
      </c>
      <c r="G942" s="245"/>
      <c r="H942" s="248">
        <v>-3.75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195</v>
      </c>
      <c r="AU942" s="254" t="s">
        <v>82</v>
      </c>
      <c r="AV942" s="14" t="s">
        <v>82</v>
      </c>
      <c r="AW942" s="14" t="s">
        <v>35</v>
      </c>
      <c r="AX942" s="14" t="s">
        <v>73</v>
      </c>
      <c r="AY942" s="254" t="s">
        <v>185</v>
      </c>
    </row>
    <row r="943" s="15" customFormat="1">
      <c r="A943" s="15"/>
      <c r="B943" s="255"/>
      <c r="C943" s="256"/>
      <c r="D943" s="235" t="s">
        <v>195</v>
      </c>
      <c r="E943" s="257" t="s">
        <v>19</v>
      </c>
      <c r="F943" s="258" t="s">
        <v>226</v>
      </c>
      <c r="G943" s="256"/>
      <c r="H943" s="259">
        <v>357.17800000000005</v>
      </c>
      <c r="I943" s="260"/>
      <c r="J943" s="256"/>
      <c r="K943" s="256"/>
      <c r="L943" s="261"/>
      <c r="M943" s="262"/>
      <c r="N943" s="263"/>
      <c r="O943" s="263"/>
      <c r="P943" s="263"/>
      <c r="Q943" s="263"/>
      <c r="R943" s="263"/>
      <c r="S943" s="263"/>
      <c r="T943" s="264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5" t="s">
        <v>195</v>
      </c>
      <c r="AU943" s="265" t="s">
        <v>82</v>
      </c>
      <c r="AV943" s="15" t="s">
        <v>135</v>
      </c>
      <c r="AW943" s="15" t="s">
        <v>35</v>
      </c>
      <c r="AX943" s="15" t="s">
        <v>80</v>
      </c>
      <c r="AY943" s="265" t="s">
        <v>185</v>
      </c>
    </row>
    <row r="944" s="2" customFormat="1" ht="24.15" customHeight="1">
      <c r="A944" s="40"/>
      <c r="B944" s="41"/>
      <c r="C944" s="215" t="s">
        <v>1384</v>
      </c>
      <c r="D944" s="215" t="s">
        <v>187</v>
      </c>
      <c r="E944" s="216" t="s">
        <v>1230</v>
      </c>
      <c r="F944" s="217" t="s">
        <v>1231</v>
      </c>
      <c r="G944" s="218" t="s">
        <v>240</v>
      </c>
      <c r="H944" s="219">
        <v>357.178</v>
      </c>
      <c r="I944" s="220"/>
      <c r="J944" s="221">
        <f>ROUND(I944*H944,2)</f>
        <v>0</v>
      </c>
      <c r="K944" s="217" t="s">
        <v>191</v>
      </c>
      <c r="L944" s="46"/>
      <c r="M944" s="222" t="s">
        <v>19</v>
      </c>
      <c r="N944" s="223" t="s">
        <v>44</v>
      </c>
      <c r="O944" s="86"/>
      <c r="P944" s="224">
        <f>O944*H944</f>
        <v>0</v>
      </c>
      <c r="Q944" s="224">
        <v>0.00020000000000000001</v>
      </c>
      <c r="R944" s="224">
        <f>Q944*H944</f>
        <v>0.071435600000000002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339</v>
      </c>
      <c r="AT944" s="226" t="s">
        <v>187</v>
      </c>
      <c r="AU944" s="226" t="s">
        <v>82</v>
      </c>
      <c r="AY944" s="19" t="s">
        <v>185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80</v>
      </c>
      <c r="BK944" s="227">
        <f>ROUND(I944*H944,2)</f>
        <v>0</v>
      </c>
      <c r="BL944" s="19" t="s">
        <v>339</v>
      </c>
      <c r="BM944" s="226" t="s">
        <v>1827</v>
      </c>
    </row>
    <row r="945" s="2" customFormat="1">
      <c r="A945" s="40"/>
      <c r="B945" s="41"/>
      <c r="C945" s="42"/>
      <c r="D945" s="228" t="s">
        <v>193</v>
      </c>
      <c r="E945" s="42"/>
      <c r="F945" s="229" t="s">
        <v>1233</v>
      </c>
      <c r="G945" s="42"/>
      <c r="H945" s="42"/>
      <c r="I945" s="230"/>
      <c r="J945" s="42"/>
      <c r="K945" s="42"/>
      <c r="L945" s="46"/>
      <c r="M945" s="231"/>
      <c r="N945" s="232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193</v>
      </c>
      <c r="AU945" s="19" t="s">
        <v>82</v>
      </c>
    </row>
    <row r="946" s="13" customFormat="1">
      <c r="A946" s="13"/>
      <c r="B946" s="233"/>
      <c r="C946" s="234"/>
      <c r="D946" s="235" t="s">
        <v>195</v>
      </c>
      <c r="E946" s="236" t="s">
        <v>19</v>
      </c>
      <c r="F946" s="237" t="s">
        <v>1482</v>
      </c>
      <c r="G946" s="234"/>
      <c r="H946" s="236" t="s">
        <v>19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195</v>
      </c>
      <c r="AU946" s="243" t="s">
        <v>82</v>
      </c>
      <c r="AV946" s="13" t="s">
        <v>80</v>
      </c>
      <c r="AW946" s="13" t="s">
        <v>35</v>
      </c>
      <c r="AX946" s="13" t="s">
        <v>73</v>
      </c>
      <c r="AY946" s="243" t="s">
        <v>185</v>
      </c>
    </row>
    <row r="947" s="13" customFormat="1">
      <c r="A947" s="13"/>
      <c r="B947" s="233"/>
      <c r="C947" s="234"/>
      <c r="D947" s="235" t="s">
        <v>195</v>
      </c>
      <c r="E947" s="236" t="s">
        <v>19</v>
      </c>
      <c r="F947" s="237" t="s">
        <v>1618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195</v>
      </c>
      <c r="AU947" s="243" t="s">
        <v>82</v>
      </c>
      <c r="AV947" s="13" t="s">
        <v>80</v>
      </c>
      <c r="AW947" s="13" t="s">
        <v>35</v>
      </c>
      <c r="AX947" s="13" t="s">
        <v>73</v>
      </c>
      <c r="AY947" s="243" t="s">
        <v>185</v>
      </c>
    </row>
    <row r="948" s="14" customFormat="1">
      <c r="A948" s="14"/>
      <c r="B948" s="244"/>
      <c r="C948" s="245"/>
      <c r="D948" s="235" t="s">
        <v>195</v>
      </c>
      <c r="E948" s="246" t="s">
        <v>19</v>
      </c>
      <c r="F948" s="247" t="s">
        <v>1807</v>
      </c>
      <c r="G948" s="245"/>
      <c r="H948" s="248">
        <v>4.4379999999999997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195</v>
      </c>
      <c r="AU948" s="254" t="s">
        <v>82</v>
      </c>
      <c r="AV948" s="14" t="s">
        <v>82</v>
      </c>
      <c r="AW948" s="14" t="s">
        <v>35</v>
      </c>
      <c r="AX948" s="14" t="s">
        <v>73</v>
      </c>
      <c r="AY948" s="254" t="s">
        <v>185</v>
      </c>
    </row>
    <row r="949" s="14" customFormat="1">
      <c r="A949" s="14"/>
      <c r="B949" s="244"/>
      <c r="C949" s="245"/>
      <c r="D949" s="235" t="s">
        <v>195</v>
      </c>
      <c r="E949" s="246" t="s">
        <v>19</v>
      </c>
      <c r="F949" s="247" t="s">
        <v>1808</v>
      </c>
      <c r="G949" s="245"/>
      <c r="H949" s="248">
        <v>-3.75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195</v>
      </c>
      <c r="AU949" s="254" t="s">
        <v>82</v>
      </c>
      <c r="AV949" s="14" t="s">
        <v>82</v>
      </c>
      <c r="AW949" s="14" t="s">
        <v>35</v>
      </c>
      <c r="AX949" s="14" t="s">
        <v>73</v>
      </c>
      <c r="AY949" s="254" t="s">
        <v>185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1622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4" customFormat="1">
      <c r="A951" s="14"/>
      <c r="B951" s="244"/>
      <c r="C951" s="245"/>
      <c r="D951" s="235" t="s">
        <v>195</v>
      </c>
      <c r="E951" s="246" t="s">
        <v>19</v>
      </c>
      <c r="F951" s="247" t="s">
        <v>1809</v>
      </c>
      <c r="G951" s="245"/>
      <c r="H951" s="248">
        <v>35.659999999999997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195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185</v>
      </c>
    </row>
    <row r="952" s="14" customFormat="1">
      <c r="A952" s="14"/>
      <c r="B952" s="244"/>
      <c r="C952" s="245"/>
      <c r="D952" s="235" t="s">
        <v>195</v>
      </c>
      <c r="E952" s="246" t="s">
        <v>19</v>
      </c>
      <c r="F952" s="247" t="s">
        <v>1808</v>
      </c>
      <c r="G952" s="245"/>
      <c r="H952" s="248">
        <v>-3.75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195</v>
      </c>
      <c r="AU952" s="254" t="s">
        <v>82</v>
      </c>
      <c r="AV952" s="14" t="s">
        <v>82</v>
      </c>
      <c r="AW952" s="14" t="s">
        <v>35</v>
      </c>
      <c r="AX952" s="14" t="s">
        <v>73</v>
      </c>
      <c r="AY952" s="254" t="s">
        <v>185</v>
      </c>
    </row>
    <row r="953" s="13" customFormat="1">
      <c r="A953" s="13"/>
      <c r="B953" s="233"/>
      <c r="C953" s="234"/>
      <c r="D953" s="235" t="s">
        <v>195</v>
      </c>
      <c r="E953" s="236" t="s">
        <v>19</v>
      </c>
      <c r="F953" s="237" t="s">
        <v>1626</v>
      </c>
      <c r="G953" s="234"/>
      <c r="H953" s="236" t="s">
        <v>19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195</v>
      </c>
      <c r="AU953" s="243" t="s">
        <v>82</v>
      </c>
      <c r="AV953" s="13" t="s">
        <v>80</v>
      </c>
      <c r="AW953" s="13" t="s">
        <v>35</v>
      </c>
      <c r="AX953" s="13" t="s">
        <v>73</v>
      </c>
      <c r="AY953" s="243" t="s">
        <v>185</v>
      </c>
    </row>
    <row r="954" s="14" customFormat="1">
      <c r="A954" s="14"/>
      <c r="B954" s="244"/>
      <c r="C954" s="245"/>
      <c r="D954" s="235" t="s">
        <v>195</v>
      </c>
      <c r="E954" s="246" t="s">
        <v>19</v>
      </c>
      <c r="F954" s="247" t="s">
        <v>1810</v>
      </c>
      <c r="G954" s="245"/>
      <c r="H954" s="248">
        <v>22.861999999999998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195</v>
      </c>
      <c r="AU954" s="254" t="s">
        <v>82</v>
      </c>
      <c r="AV954" s="14" t="s">
        <v>82</v>
      </c>
      <c r="AW954" s="14" t="s">
        <v>35</v>
      </c>
      <c r="AX954" s="14" t="s">
        <v>73</v>
      </c>
      <c r="AY954" s="254" t="s">
        <v>185</v>
      </c>
    </row>
    <row r="955" s="14" customFormat="1">
      <c r="A955" s="14"/>
      <c r="B955" s="244"/>
      <c r="C955" s="245"/>
      <c r="D955" s="235" t="s">
        <v>195</v>
      </c>
      <c r="E955" s="246" t="s">
        <v>19</v>
      </c>
      <c r="F955" s="247" t="s">
        <v>1808</v>
      </c>
      <c r="G955" s="245"/>
      <c r="H955" s="248">
        <v>-3.75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195</v>
      </c>
      <c r="AU955" s="254" t="s">
        <v>82</v>
      </c>
      <c r="AV955" s="14" t="s">
        <v>82</v>
      </c>
      <c r="AW955" s="14" t="s">
        <v>35</v>
      </c>
      <c r="AX955" s="14" t="s">
        <v>73</v>
      </c>
      <c r="AY955" s="254" t="s">
        <v>185</v>
      </c>
    </row>
    <row r="956" s="13" customFormat="1">
      <c r="A956" s="13"/>
      <c r="B956" s="233"/>
      <c r="C956" s="234"/>
      <c r="D956" s="235" t="s">
        <v>195</v>
      </c>
      <c r="E956" s="236" t="s">
        <v>19</v>
      </c>
      <c r="F956" s="237" t="s">
        <v>1628</v>
      </c>
      <c r="G956" s="234"/>
      <c r="H956" s="236" t="s">
        <v>19</v>
      </c>
      <c r="I956" s="238"/>
      <c r="J956" s="234"/>
      <c r="K956" s="234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195</v>
      </c>
      <c r="AU956" s="243" t="s">
        <v>82</v>
      </c>
      <c r="AV956" s="13" t="s">
        <v>80</v>
      </c>
      <c r="AW956" s="13" t="s">
        <v>35</v>
      </c>
      <c r="AX956" s="13" t="s">
        <v>73</v>
      </c>
      <c r="AY956" s="243" t="s">
        <v>185</v>
      </c>
    </row>
    <row r="957" s="14" customFormat="1">
      <c r="A957" s="14"/>
      <c r="B957" s="244"/>
      <c r="C957" s="245"/>
      <c r="D957" s="235" t="s">
        <v>195</v>
      </c>
      <c r="E957" s="246" t="s">
        <v>19</v>
      </c>
      <c r="F957" s="247" t="s">
        <v>1811</v>
      </c>
      <c r="G957" s="245"/>
      <c r="H957" s="248">
        <v>25.204999999999998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195</v>
      </c>
      <c r="AU957" s="254" t="s">
        <v>82</v>
      </c>
      <c r="AV957" s="14" t="s">
        <v>82</v>
      </c>
      <c r="AW957" s="14" t="s">
        <v>35</v>
      </c>
      <c r="AX957" s="14" t="s">
        <v>73</v>
      </c>
      <c r="AY957" s="254" t="s">
        <v>185</v>
      </c>
    </row>
    <row r="958" s="14" customFormat="1">
      <c r="A958" s="14"/>
      <c r="B958" s="244"/>
      <c r="C958" s="245"/>
      <c r="D958" s="235" t="s">
        <v>195</v>
      </c>
      <c r="E958" s="246" t="s">
        <v>19</v>
      </c>
      <c r="F958" s="247" t="s">
        <v>1808</v>
      </c>
      <c r="G958" s="245"/>
      <c r="H958" s="248">
        <v>-3.75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195</v>
      </c>
      <c r="AU958" s="254" t="s">
        <v>82</v>
      </c>
      <c r="AV958" s="14" t="s">
        <v>82</v>
      </c>
      <c r="AW958" s="14" t="s">
        <v>35</v>
      </c>
      <c r="AX958" s="14" t="s">
        <v>73</v>
      </c>
      <c r="AY958" s="254" t="s">
        <v>185</v>
      </c>
    </row>
    <row r="959" s="14" customFormat="1">
      <c r="A959" s="14"/>
      <c r="B959" s="244"/>
      <c r="C959" s="245"/>
      <c r="D959" s="235" t="s">
        <v>195</v>
      </c>
      <c r="E959" s="246" t="s">
        <v>19</v>
      </c>
      <c r="F959" s="247" t="s">
        <v>1812</v>
      </c>
      <c r="G959" s="245"/>
      <c r="H959" s="248">
        <v>-1.8180000000000001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195</v>
      </c>
      <c r="AU959" s="254" t="s">
        <v>82</v>
      </c>
      <c r="AV959" s="14" t="s">
        <v>82</v>
      </c>
      <c r="AW959" s="14" t="s">
        <v>35</v>
      </c>
      <c r="AX959" s="14" t="s">
        <v>73</v>
      </c>
      <c r="AY959" s="254" t="s">
        <v>185</v>
      </c>
    </row>
    <row r="960" s="13" customFormat="1">
      <c r="A960" s="13"/>
      <c r="B960" s="233"/>
      <c r="C960" s="234"/>
      <c r="D960" s="235" t="s">
        <v>195</v>
      </c>
      <c r="E960" s="236" t="s">
        <v>19</v>
      </c>
      <c r="F960" s="237" t="s">
        <v>1632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195</v>
      </c>
      <c r="AU960" s="243" t="s">
        <v>82</v>
      </c>
      <c r="AV960" s="13" t="s">
        <v>80</v>
      </c>
      <c r="AW960" s="13" t="s">
        <v>35</v>
      </c>
      <c r="AX960" s="13" t="s">
        <v>73</v>
      </c>
      <c r="AY960" s="243" t="s">
        <v>185</v>
      </c>
    </row>
    <row r="961" s="14" customFormat="1">
      <c r="A961" s="14"/>
      <c r="B961" s="244"/>
      <c r="C961" s="245"/>
      <c r="D961" s="235" t="s">
        <v>195</v>
      </c>
      <c r="E961" s="246" t="s">
        <v>19</v>
      </c>
      <c r="F961" s="247" t="s">
        <v>1813</v>
      </c>
      <c r="G961" s="245"/>
      <c r="H961" s="248">
        <v>24.779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195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185</v>
      </c>
    </row>
    <row r="962" s="14" customFormat="1">
      <c r="A962" s="14"/>
      <c r="B962" s="244"/>
      <c r="C962" s="245"/>
      <c r="D962" s="235" t="s">
        <v>195</v>
      </c>
      <c r="E962" s="246" t="s">
        <v>19</v>
      </c>
      <c r="F962" s="247" t="s">
        <v>1808</v>
      </c>
      <c r="G962" s="245"/>
      <c r="H962" s="248">
        <v>-3.75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195</v>
      </c>
      <c r="AU962" s="254" t="s">
        <v>82</v>
      </c>
      <c r="AV962" s="14" t="s">
        <v>82</v>
      </c>
      <c r="AW962" s="14" t="s">
        <v>35</v>
      </c>
      <c r="AX962" s="14" t="s">
        <v>73</v>
      </c>
      <c r="AY962" s="254" t="s">
        <v>185</v>
      </c>
    </row>
    <row r="963" s="13" customFormat="1">
      <c r="A963" s="13"/>
      <c r="B963" s="233"/>
      <c r="C963" s="234"/>
      <c r="D963" s="235" t="s">
        <v>195</v>
      </c>
      <c r="E963" s="236" t="s">
        <v>19</v>
      </c>
      <c r="F963" s="237" t="s">
        <v>1634</v>
      </c>
      <c r="G963" s="234"/>
      <c r="H963" s="236" t="s">
        <v>19</v>
      </c>
      <c r="I963" s="238"/>
      <c r="J963" s="234"/>
      <c r="K963" s="234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195</v>
      </c>
      <c r="AU963" s="243" t="s">
        <v>82</v>
      </c>
      <c r="AV963" s="13" t="s">
        <v>80</v>
      </c>
      <c r="AW963" s="13" t="s">
        <v>35</v>
      </c>
      <c r="AX963" s="13" t="s">
        <v>73</v>
      </c>
      <c r="AY963" s="243" t="s">
        <v>185</v>
      </c>
    </row>
    <row r="964" s="14" customFormat="1">
      <c r="A964" s="14"/>
      <c r="B964" s="244"/>
      <c r="C964" s="245"/>
      <c r="D964" s="235" t="s">
        <v>195</v>
      </c>
      <c r="E964" s="246" t="s">
        <v>19</v>
      </c>
      <c r="F964" s="247" t="s">
        <v>1814</v>
      </c>
      <c r="G964" s="245"/>
      <c r="H964" s="248">
        <v>25.559999999999999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195</v>
      </c>
      <c r="AU964" s="254" t="s">
        <v>82</v>
      </c>
      <c r="AV964" s="14" t="s">
        <v>82</v>
      </c>
      <c r="AW964" s="14" t="s">
        <v>35</v>
      </c>
      <c r="AX964" s="14" t="s">
        <v>73</v>
      </c>
      <c r="AY964" s="254" t="s">
        <v>185</v>
      </c>
    </row>
    <row r="965" s="14" customFormat="1">
      <c r="A965" s="14"/>
      <c r="B965" s="244"/>
      <c r="C965" s="245"/>
      <c r="D965" s="235" t="s">
        <v>195</v>
      </c>
      <c r="E965" s="246" t="s">
        <v>19</v>
      </c>
      <c r="F965" s="247" t="s">
        <v>1808</v>
      </c>
      <c r="G965" s="245"/>
      <c r="H965" s="248">
        <v>-3.75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195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185</v>
      </c>
    </row>
    <row r="966" s="14" customFormat="1">
      <c r="A966" s="14"/>
      <c r="B966" s="244"/>
      <c r="C966" s="245"/>
      <c r="D966" s="235" t="s">
        <v>195</v>
      </c>
      <c r="E966" s="246" t="s">
        <v>19</v>
      </c>
      <c r="F966" s="247" t="s">
        <v>1812</v>
      </c>
      <c r="G966" s="245"/>
      <c r="H966" s="248">
        <v>-1.8180000000000001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195</v>
      </c>
      <c r="AU966" s="254" t="s">
        <v>82</v>
      </c>
      <c r="AV966" s="14" t="s">
        <v>82</v>
      </c>
      <c r="AW966" s="14" t="s">
        <v>35</v>
      </c>
      <c r="AX966" s="14" t="s">
        <v>73</v>
      </c>
      <c r="AY966" s="254" t="s">
        <v>185</v>
      </c>
    </row>
    <row r="967" s="13" customFormat="1">
      <c r="A967" s="13"/>
      <c r="B967" s="233"/>
      <c r="C967" s="234"/>
      <c r="D967" s="235" t="s">
        <v>195</v>
      </c>
      <c r="E967" s="236" t="s">
        <v>19</v>
      </c>
      <c r="F967" s="237" t="s">
        <v>1635</v>
      </c>
      <c r="G967" s="234"/>
      <c r="H967" s="236" t="s">
        <v>19</v>
      </c>
      <c r="I967" s="238"/>
      <c r="J967" s="234"/>
      <c r="K967" s="234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195</v>
      </c>
      <c r="AU967" s="243" t="s">
        <v>82</v>
      </c>
      <c r="AV967" s="13" t="s">
        <v>80</v>
      </c>
      <c r="AW967" s="13" t="s">
        <v>35</v>
      </c>
      <c r="AX967" s="13" t="s">
        <v>73</v>
      </c>
      <c r="AY967" s="243" t="s">
        <v>185</v>
      </c>
    </row>
    <row r="968" s="14" customFormat="1">
      <c r="A968" s="14"/>
      <c r="B968" s="244"/>
      <c r="C968" s="245"/>
      <c r="D968" s="235" t="s">
        <v>195</v>
      </c>
      <c r="E968" s="246" t="s">
        <v>19</v>
      </c>
      <c r="F968" s="247" t="s">
        <v>1815</v>
      </c>
      <c r="G968" s="245"/>
      <c r="H968" s="248">
        <v>14.555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195</v>
      </c>
      <c r="AU968" s="254" t="s">
        <v>82</v>
      </c>
      <c r="AV968" s="14" t="s">
        <v>82</v>
      </c>
      <c r="AW968" s="14" t="s">
        <v>35</v>
      </c>
      <c r="AX968" s="14" t="s">
        <v>73</v>
      </c>
      <c r="AY968" s="254" t="s">
        <v>185</v>
      </c>
    </row>
    <row r="969" s="14" customFormat="1">
      <c r="A969" s="14"/>
      <c r="B969" s="244"/>
      <c r="C969" s="245"/>
      <c r="D969" s="235" t="s">
        <v>195</v>
      </c>
      <c r="E969" s="246" t="s">
        <v>19</v>
      </c>
      <c r="F969" s="247" t="s">
        <v>1802</v>
      </c>
      <c r="G969" s="245"/>
      <c r="H969" s="248">
        <v>-1.8180000000000001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195</v>
      </c>
      <c r="AU969" s="254" t="s">
        <v>82</v>
      </c>
      <c r="AV969" s="14" t="s">
        <v>82</v>
      </c>
      <c r="AW969" s="14" t="s">
        <v>35</v>
      </c>
      <c r="AX969" s="14" t="s">
        <v>73</v>
      </c>
      <c r="AY969" s="254" t="s">
        <v>185</v>
      </c>
    </row>
    <row r="970" s="13" customFormat="1">
      <c r="A970" s="13"/>
      <c r="B970" s="233"/>
      <c r="C970" s="234"/>
      <c r="D970" s="235" t="s">
        <v>195</v>
      </c>
      <c r="E970" s="236" t="s">
        <v>19</v>
      </c>
      <c r="F970" s="237" t="s">
        <v>1816</v>
      </c>
      <c r="G970" s="234"/>
      <c r="H970" s="236" t="s">
        <v>19</v>
      </c>
      <c r="I970" s="238"/>
      <c r="J970" s="234"/>
      <c r="K970" s="234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195</v>
      </c>
      <c r="AU970" s="243" t="s">
        <v>82</v>
      </c>
      <c r="AV970" s="13" t="s">
        <v>80</v>
      </c>
      <c r="AW970" s="13" t="s">
        <v>35</v>
      </c>
      <c r="AX970" s="13" t="s">
        <v>73</v>
      </c>
      <c r="AY970" s="243" t="s">
        <v>185</v>
      </c>
    </row>
    <row r="971" s="14" customFormat="1">
      <c r="A971" s="14"/>
      <c r="B971" s="244"/>
      <c r="C971" s="245"/>
      <c r="D971" s="235" t="s">
        <v>195</v>
      </c>
      <c r="E971" s="246" t="s">
        <v>19</v>
      </c>
      <c r="F971" s="247" t="s">
        <v>1817</v>
      </c>
      <c r="G971" s="245"/>
      <c r="H971" s="248">
        <v>3.4500000000000002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195</v>
      </c>
      <c r="AU971" s="254" t="s">
        <v>82</v>
      </c>
      <c r="AV971" s="14" t="s">
        <v>82</v>
      </c>
      <c r="AW971" s="14" t="s">
        <v>35</v>
      </c>
      <c r="AX971" s="14" t="s">
        <v>73</v>
      </c>
      <c r="AY971" s="254" t="s">
        <v>185</v>
      </c>
    </row>
    <row r="972" s="14" customFormat="1">
      <c r="A972" s="14"/>
      <c r="B972" s="244"/>
      <c r="C972" s="245"/>
      <c r="D972" s="235" t="s">
        <v>195</v>
      </c>
      <c r="E972" s="246" t="s">
        <v>19</v>
      </c>
      <c r="F972" s="247" t="s">
        <v>1818</v>
      </c>
      <c r="G972" s="245"/>
      <c r="H972" s="248">
        <v>38.268999999999998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195</v>
      </c>
      <c r="AU972" s="254" t="s">
        <v>82</v>
      </c>
      <c r="AV972" s="14" t="s">
        <v>82</v>
      </c>
      <c r="AW972" s="14" t="s">
        <v>35</v>
      </c>
      <c r="AX972" s="14" t="s">
        <v>73</v>
      </c>
      <c r="AY972" s="254" t="s">
        <v>185</v>
      </c>
    </row>
    <row r="973" s="14" customFormat="1">
      <c r="A973" s="14"/>
      <c r="B973" s="244"/>
      <c r="C973" s="245"/>
      <c r="D973" s="235" t="s">
        <v>195</v>
      </c>
      <c r="E973" s="246" t="s">
        <v>19</v>
      </c>
      <c r="F973" s="247" t="s">
        <v>1808</v>
      </c>
      <c r="G973" s="245"/>
      <c r="H973" s="248">
        <v>-3.75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195</v>
      </c>
      <c r="AU973" s="254" t="s">
        <v>82</v>
      </c>
      <c r="AV973" s="14" t="s">
        <v>82</v>
      </c>
      <c r="AW973" s="14" t="s">
        <v>35</v>
      </c>
      <c r="AX973" s="14" t="s">
        <v>73</v>
      </c>
      <c r="AY973" s="254" t="s">
        <v>185</v>
      </c>
    </row>
    <row r="974" s="13" customFormat="1">
      <c r="A974" s="13"/>
      <c r="B974" s="233"/>
      <c r="C974" s="234"/>
      <c r="D974" s="235" t="s">
        <v>195</v>
      </c>
      <c r="E974" s="236" t="s">
        <v>19</v>
      </c>
      <c r="F974" s="237" t="s">
        <v>1641</v>
      </c>
      <c r="G974" s="234"/>
      <c r="H974" s="236" t="s">
        <v>19</v>
      </c>
      <c r="I974" s="238"/>
      <c r="J974" s="234"/>
      <c r="K974" s="234"/>
      <c r="L974" s="239"/>
      <c r="M974" s="240"/>
      <c r="N974" s="241"/>
      <c r="O974" s="241"/>
      <c r="P974" s="241"/>
      <c r="Q974" s="241"/>
      <c r="R974" s="241"/>
      <c r="S974" s="241"/>
      <c r="T974" s="24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3" t="s">
        <v>195</v>
      </c>
      <c r="AU974" s="243" t="s">
        <v>82</v>
      </c>
      <c r="AV974" s="13" t="s">
        <v>80</v>
      </c>
      <c r="AW974" s="13" t="s">
        <v>35</v>
      </c>
      <c r="AX974" s="13" t="s">
        <v>73</v>
      </c>
      <c r="AY974" s="243" t="s">
        <v>185</v>
      </c>
    </row>
    <row r="975" s="14" customFormat="1">
      <c r="A975" s="14"/>
      <c r="B975" s="244"/>
      <c r="C975" s="245"/>
      <c r="D975" s="235" t="s">
        <v>195</v>
      </c>
      <c r="E975" s="246" t="s">
        <v>19</v>
      </c>
      <c r="F975" s="247" t="s">
        <v>1819</v>
      </c>
      <c r="G975" s="245"/>
      <c r="H975" s="248">
        <v>49.203000000000003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195</v>
      </c>
      <c r="AU975" s="254" t="s">
        <v>82</v>
      </c>
      <c r="AV975" s="14" t="s">
        <v>82</v>
      </c>
      <c r="AW975" s="14" t="s">
        <v>35</v>
      </c>
      <c r="AX975" s="14" t="s">
        <v>73</v>
      </c>
      <c r="AY975" s="254" t="s">
        <v>185</v>
      </c>
    </row>
    <row r="976" s="14" customFormat="1">
      <c r="A976" s="14"/>
      <c r="B976" s="244"/>
      <c r="C976" s="245"/>
      <c r="D976" s="235" t="s">
        <v>195</v>
      </c>
      <c r="E976" s="246" t="s">
        <v>19</v>
      </c>
      <c r="F976" s="247" t="s">
        <v>1808</v>
      </c>
      <c r="G976" s="245"/>
      <c r="H976" s="248">
        <v>-3.75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195</v>
      </c>
      <c r="AU976" s="254" t="s">
        <v>82</v>
      </c>
      <c r="AV976" s="14" t="s">
        <v>82</v>
      </c>
      <c r="AW976" s="14" t="s">
        <v>35</v>
      </c>
      <c r="AX976" s="14" t="s">
        <v>73</v>
      </c>
      <c r="AY976" s="254" t="s">
        <v>185</v>
      </c>
    </row>
    <row r="977" s="13" customFormat="1">
      <c r="A977" s="13"/>
      <c r="B977" s="233"/>
      <c r="C977" s="234"/>
      <c r="D977" s="235" t="s">
        <v>195</v>
      </c>
      <c r="E977" s="236" t="s">
        <v>19</v>
      </c>
      <c r="F977" s="237" t="s">
        <v>1643</v>
      </c>
      <c r="G977" s="234"/>
      <c r="H977" s="236" t="s">
        <v>19</v>
      </c>
      <c r="I977" s="238"/>
      <c r="J977" s="234"/>
      <c r="K977" s="234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195</v>
      </c>
      <c r="AU977" s="243" t="s">
        <v>82</v>
      </c>
      <c r="AV977" s="13" t="s">
        <v>80</v>
      </c>
      <c r="AW977" s="13" t="s">
        <v>35</v>
      </c>
      <c r="AX977" s="13" t="s">
        <v>73</v>
      </c>
      <c r="AY977" s="243" t="s">
        <v>185</v>
      </c>
    </row>
    <row r="978" s="14" customFormat="1">
      <c r="A978" s="14"/>
      <c r="B978" s="244"/>
      <c r="C978" s="245"/>
      <c r="D978" s="235" t="s">
        <v>195</v>
      </c>
      <c r="E978" s="246" t="s">
        <v>19</v>
      </c>
      <c r="F978" s="247" t="s">
        <v>1820</v>
      </c>
      <c r="G978" s="245"/>
      <c r="H978" s="248">
        <v>13.845000000000001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195</v>
      </c>
      <c r="AU978" s="254" t="s">
        <v>82</v>
      </c>
      <c r="AV978" s="14" t="s">
        <v>82</v>
      </c>
      <c r="AW978" s="14" t="s">
        <v>35</v>
      </c>
      <c r="AX978" s="14" t="s">
        <v>73</v>
      </c>
      <c r="AY978" s="254" t="s">
        <v>185</v>
      </c>
    </row>
    <row r="979" s="14" customFormat="1">
      <c r="A979" s="14"/>
      <c r="B979" s="244"/>
      <c r="C979" s="245"/>
      <c r="D979" s="235" t="s">
        <v>195</v>
      </c>
      <c r="E979" s="246" t="s">
        <v>19</v>
      </c>
      <c r="F979" s="247" t="s">
        <v>1821</v>
      </c>
      <c r="G979" s="245"/>
      <c r="H979" s="248">
        <v>-2.7000000000000002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195</v>
      </c>
      <c r="AU979" s="254" t="s">
        <v>82</v>
      </c>
      <c r="AV979" s="14" t="s">
        <v>82</v>
      </c>
      <c r="AW979" s="14" t="s">
        <v>35</v>
      </c>
      <c r="AX979" s="14" t="s">
        <v>73</v>
      </c>
      <c r="AY979" s="254" t="s">
        <v>185</v>
      </c>
    </row>
    <row r="980" s="13" customFormat="1">
      <c r="A980" s="13"/>
      <c r="B980" s="233"/>
      <c r="C980" s="234"/>
      <c r="D980" s="235" t="s">
        <v>195</v>
      </c>
      <c r="E980" s="236" t="s">
        <v>19</v>
      </c>
      <c r="F980" s="237" t="s">
        <v>1647</v>
      </c>
      <c r="G980" s="234"/>
      <c r="H980" s="236" t="s">
        <v>19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195</v>
      </c>
      <c r="AU980" s="243" t="s">
        <v>82</v>
      </c>
      <c r="AV980" s="13" t="s">
        <v>80</v>
      </c>
      <c r="AW980" s="13" t="s">
        <v>35</v>
      </c>
      <c r="AX980" s="13" t="s">
        <v>73</v>
      </c>
      <c r="AY980" s="243" t="s">
        <v>185</v>
      </c>
    </row>
    <row r="981" s="14" customFormat="1">
      <c r="A981" s="14"/>
      <c r="B981" s="244"/>
      <c r="C981" s="245"/>
      <c r="D981" s="235" t="s">
        <v>195</v>
      </c>
      <c r="E981" s="246" t="s">
        <v>19</v>
      </c>
      <c r="F981" s="247" t="s">
        <v>1822</v>
      </c>
      <c r="G981" s="245"/>
      <c r="H981" s="248">
        <v>23.074999999999999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195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185</v>
      </c>
    </row>
    <row r="982" s="14" customFormat="1">
      <c r="A982" s="14"/>
      <c r="B982" s="244"/>
      <c r="C982" s="245"/>
      <c r="D982" s="235" t="s">
        <v>195</v>
      </c>
      <c r="E982" s="246" t="s">
        <v>19</v>
      </c>
      <c r="F982" s="247" t="s">
        <v>1821</v>
      </c>
      <c r="G982" s="245"/>
      <c r="H982" s="248">
        <v>-2.7000000000000002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195</v>
      </c>
      <c r="AU982" s="254" t="s">
        <v>82</v>
      </c>
      <c r="AV982" s="14" t="s">
        <v>82</v>
      </c>
      <c r="AW982" s="14" t="s">
        <v>35</v>
      </c>
      <c r="AX982" s="14" t="s">
        <v>73</v>
      </c>
      <c r="AY982" s="254" t="s">
        <v>185</v>
      </c>
    </row>
    <row r="983" s="13" customFormat="1">
      <c r="A983" s="13"/>
      <c r="B983" s="233"/>
      <c r="C983" s="234"/>
      <c r="D983" s="235" t="s">
        <v>195</v>
      </c>
      <c r="E983" s="236" t="s">
        <v>19</v>
      </c>
      <c r="F983" s="237" t="s">
        <v>1651</v>
      </c>
      <c r="G983" s="234"/>
      <c r="H983" s="236" t="s">
        <v>19</v>
      </c>
      <c r="I983" s="238"/>
      <c r="J983" s="234"/>
      <c r="K983" s="234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195</v>
      </c>
      <c r="AU983" s="243" t="s">
        <v>82</v>
      </c>
      <c r="AV983" s="13" t="s">
        <v>80</v>
      </c>
      <c r="AW983" s="13" t="s">
        <v>35</v>
      </c>
      <c r="AX983" s="13" t="s">
        <v>73</v>
      </c>
      <c r="AY983" s="243" t="s">
        <v>185</v>
      </c>
    </row>
    <row r="984" s="14" customFormat="1">
      <c r="A984" s="14"/>
      <c r="B984" s="244"/>
      <c r="C984" s="245"/>
      <c r="D984" s="235" t="s">
        <v>195</v>
      </c>
      <c r="E984" s="246" t="s">
        <v>19</v>
      </c>
      <c r="F984" s="247" t="s">
        <v>1823</v>
      </c>
      <c r="G984" s="245"/>
      <c r="H984" s="248">
        <v>49.203000000000003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195</v>
      </c>
      <c r="AU984" s="254" t="s">
        <v>82</v>
      </c>
      <c r="AV984" s="14" t="s">
        <v>82</v>
      </c>
      <c r="AW984" s="14" t="s">
        <v>35</v>
      </c>
      <c r="AX984" s="14" t="s">
        <v>73</v>
      </c>
      <c r="AY984" s="254" t="s">
        <v>185</v>
      </c>
    </row>
    <row r="985" s="14" customFormat="1">
      <c r="A985" s="14"/>
      <c r="B985" s="244"/>
      <c r="C985" s="245"/>
      <c r="D985" s="235" t="s">
        <v>195</v>
      </c>
      <c r="E985" s="246" t="s">
        <v>19</v>
      </c>
      <c r="F985" s="247" t="s">
        <v>1808</v>
      </c>
      <c r="G985" s="245"/>
      <c r="H985" s="248">
        <v>-3.75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195</v>
      </c>
      <c r="AU985" s="254" t="s">
        <v>82</v>
      </c>
      <c r="AV985" s="14" t="s">
        <v>82</v>
      </c>
      <c r="AW985" s="14" t="s">
        <v>35</v>
      </c>
      <c r="AX985" s="14" t="s">
        <v>73</v>
      </c>
      <c r="AY985" s="254" t="s">
        <v>185</v>
      </c>
    </row>
    <row r="986" s="13" customFormat="1">
      <c r="A986" s="13"/>
      <c r="B986" s="233"/>
      <c r="C986" s="234"/>
      <c r="D986" s="235" t="s">
        <v>195</v>
      </c>
      <c r="E986" s="236" t="s">
        <v>19</v>
      </c>
      <c r="F986" s="237" t="s">
        <v>1653</v>
      </c>
      <c r="G986" s="234"/>
      <c r="H986" s="236" t="s">
        <v>19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195</v>
      </c>
      <c r="AU986" s="243" t="s">
        <v>82</v>
      </c>
      <c r="AV986" s="13" t="s">
        <v>80</v>
      </c>
      <c r="AW986" s="13" t="s">
        <v>35</v>
      </c>
      <c r="AX986" s="13" t="s">
        <v>73</v>
      </c>
      <c r="AY986" s="243" t="s">
        <v>185</v>
      </c>
    </row>
    <row r="987" s="14" customFormat="1">
      <c r="A987" s="14"/>
      <c r="B987" s="244"/>
      <c r="C987" s="245"/>
      <c r="D987" s="235" t="s">
        <v>195</v>
      </c>
      <c r="E987" s="246" t="s">
        <v>19</v>
      </c>
      <c r="F987" s="247" t="s">
        <v>1824</v>
      </c>
      <c r="G987" s="245"/>
      <c r="H987" s="248">
        <v>29.748999999999999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195</v>
      </c>
      <c r="AU987" s="254" t="s">
        <v>82</v>
      </c>
      <c r="AV987" s="14" t="s">
        <v>82</v>
      </c>
      <c r="AW987" s="14" t="s">
        <v>35</v>
      </c>
      <c r="AX987" s="14" t="s">
        <v>73</v>
      </c>
      <c r="AY987" s="254" t="s">
        <v>185</v>
      </c>
    </row>
    <row r="988" s="14" customFormat="1">
      <c r="A988" s="14"/>
      <c r="B988" s="244"/>
      <c r="C988" s="245"/>
      <c r="D988" s="235" t="s">
        <v>195</v>
      </c>
      <c r="E988" s="246" t="s">
        <v>19</v>
      </c>
      <c r="F988" s="247" t="s">
        <v>1808</v>
      </c>
      <c r="G988" s="245"/>
      <c r="H988" s="248">
        <v>-3.75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195</v>
      </c>
      <c r="AU988" s="254" t="s">
        <v>82</v>
      </c>
      <c r="AV988" s="14" t="s">
        <v>82</v>
      </c>
      <c r="AW988" s="14" t="s">
        <v>35</v>
      </c>
      <c r="AX988" s="14" t="s">
        <v>73</v>
      </c>
      <c r="AY988" s="254" t="s">
        <v>185</v>
      </c>
    </row>
    <row r="989" s="13" customFormat="1">
      <c r="A989" s="13"/>
      <c r="B989" s="233"/>
      <c r="C989" s="234"/>
      <c r="D989" s="235" t="s">
        <v>195</v>
      </c>
      <c r="E989" s="236" t="s">
        <v>19</v>
      </c>
      <c r="F989" s="237" t="s">
        <v>1655</v>
      </c>
      <c r="G989" s="234"/>
      <c r="H989" s="236" t="s">
        <v>19</v>
      </c>
      <c r="I989" s="238"/>
      <c r="J989" s="234"/>
      <c r="K989" s="234"/>
      <c r="L989" s="239"/>
      <c r="M989" s="240"/>
      <c r="N989" s="241"/>
      <c r="O989" s="241"/>
      <c r="P989" s="241"/>
      <c r="Q989" s="241"/>
      <c r="R989" s="241"/>
      <c r="S989" s="241"/>
      <c r="T989" s="24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3" t="s">
        <v>195</v>
      </c>
      <c r="AU989" s="243" t="s">
        <v>82</v>
      </c>
      <c r="AV989" s="13" t="s">
        <v>80</v>
      </c>
      <c r="AW989" s="13" t="s">
        <v>35</v>
      </c>
      <c r="AX989" s="13" t="s">
        <v>73</v>
      </c>
      <c r="AY989" s="243" t="s">
        <v>185</v>
      </c>
    </row>
    <row r="990" s="14" customFormat="1">
      <c r="A990" s="14"/>
      <c r="B990" s="244"/>
      <c r="C990" s="245"/>
      <c r="D990" s="235" t="s">
        <v>195</v>
      </c>
      <c r="E990" s="246" t="s">
        <v>19</v>
      </c>
      <c r="F990" s="247" t="s">
        <v>1824</v>
      </c>
      <c r="G990" s="245"/>
      <c r="H990" s="248">
        <v>29.748999999999999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195</v>
      </c>
      <c r="AU990" s="254" t="s">
        <v>82</v>
      </c>
      <c r="AV990" s="14" t="s">
        <v>82</v>
      </c>
      <c r="AW990" s="14" t="s">
        <v>35</v>
      </c>
      <c r="AX990" s="14" t="s">
        <v>73</v>
      </c>
      <c r="AY990" s="254" t="s">
        <v>185</v>
      </c>
    </row>
    <row r="991" s="14" customFormat="1">
      <c r="A991" s="14"/>
      <c r="B991" s="244"/>
      <c r="C991" s="245"/>
      <c r="D991" s="235" t="s">
        <v>195</v>
      </c>
      <c r="E991" s="246" t="s">
        <v>19</v>
      </c>
      <c r="F991" s="247" t="s">
        <v>1825</v>
      </c>
      <c r="G991" s="245"/>
      <c r="H991" s="248">
        <v>-1.7749999999999999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195</v>
      </c>
      <c r="AU991" s="254" t="s">
        <v>82</v>
      </c>
      <c r="AV991" s="14" t="s">
        <v>82</v>
      </c>
      <c r="AW991" s="14" t="s">
        <v>35</v>
      </c>
      <c r="AX991" s="14" t="s">
        <v>73</v>
      </c>
      <c r="AY991" s="254" t="s">
        <v>185</v>
      </c>
    </row>
    <row r="992" s="14" customFormat="1">
      <c r="A992" s="14"/>
      <c r="B992" s="244"/>
      <c r="C992" s="245"/>
      <c r="D992" s="235" t="s">
        <v>195</v>
      </c>
      <c r="E992" s="246" t="s">
        <v>19</v>
      </c>
      <c r="F992" s="247" t="s">
        <v>1808</v>
      </c>
      <c r="G992" s="245"/>
      <c r="H992" s="248">
        <v>-3.75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195</v>
      </c>
      <c r="AU992" s="254" t="s">
        <v>82</v>
      </c>
      <c r="AV992" s="14" t="s">
        <v>82</v>
      </c>
      <c r="AW992" s="14" t="s">
        <v>35</v>
      </c>
      <c r="AX992" s="14" t="s">
        <v>73</v>
      </c>
      <c r="AY992" s="254" t="s">
        <v>185</v>
      </c>
    </row>
    <row r="993" s="13" customFormat="1">
      <c r="A993" s="13"/>
      <c r="B993" s="233"/>
      <c r="C993" s="234"/>
      <c r="D993" s="235" t="s">
        <v>195</v>
      </c>
      <c r="E993" s="236" t="s">
        <v>19</v>
      </c>
      <c r="F993" s="237" t="s">
        <v>1657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195</v>
      </c>
      <c r="AU993" s="243" t="s">
        <v>82</v>
      </c>
      <c r="AV993" s="13" t="s">
        <v>80</v>
      </c>
      <c r="AW993" s="13" t="s">
        <v>35</v>
      </c>
      <c r="AX993" s="13" t="s">
        <v>73</v>
      </c>
      <c r="AY993" s="243" t="s">
        <v>185</v>
      </c>
    </row>
    <row r="994" s="14" customFormat="1">
      <c r="A994" s="14"/>
      <c r="B994" s="244"/>
      <c r="C994" s="245"/>
      <c r="D994" s="235" t="s">
        <v>195</v>
      </c>
      <c r="E994" s="246" t="s">
        <v>19</v>
      </c>
      <c r="F994" s="247" t="s">
        <v>1826</v>
      </c>
      <c r="G994" s="245"/>
      <c r="H994" s="248">
        <v>25.204999999999998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195</v>
      </c>
      <c r="AU994" s="254" t="s">
        <v>82</v>
      </c>
      <c r="AV994" s="14" t="s">
        <v>82</v>
      </c>
      <c r="AW994" s="14" t="s">
        <v>35</v>
      </c>
      <c r="AX994" s="14" t="s">
        <v>73</v>
      </c>
      <c r="AY994" s="254" t="s">
        <v>185</v>
      </c>
    </row>
    <row r="995" s="14" customFormat="1">
      <c r="A995" s="14"/>
      <c r="B995" s="244"/>
      <c r="C995" s="245"/>
      <c r="D995" s="235" t="s">
        <v>195</v>
      </c>
      <c r="E995" s="246" t="s">
        <v>19</v>
      </c>
      <c r="F995" s="247" t="s">
        <v>1808</v>
      </c>
      <c r="G995" s="245"/>
      <c r="H995" s="248">
        <v>-3.75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195</v>
      </c>
      <c r="AU995" s="254" t="s">
        <v>82</v>
      </c>
      <c r="AV995" s="14" t="s">
        <v>82</v>
      </c>
      <c r="AW995" s="14" t="s">
        <v>35</v>
      </c>
      <c r="AX995" s="14" t="s">
        <v>73</v>
      </c>
      <c r="AY995" s="254" t="s">
        <v>185</v>
      </c>
    </row>
    <row r="996" s="15" customFormat="1">
      <c r="A996" s="15"/>
      <c r="B996" s="255"/>
      <c r="C996" s="256"/>
      <c r="D996" s="235" t="s">
        <v>195</v>
      </c>
      <c r="E996" s="257" t="s">
        <v>19</v>
      </c>
      <c r="F996" s="258" t="s">
        <v>226</v>
      </c>
      <c r="G996" s="256"/>
      <c r="H996" s="259">
        <v>357.17800000000005</v>
      </c>
      <c r="I996" s="260"/>
      <c r="J996" s="256"/>
      <c r="K996" s="256"/>
      <c r="L996" s="261"/>
      <c r="M996" s="262"/>
      <c r="N996" s="263"/>
      <c r="O996" s="263"/>
      <c r="P996" s="263"/>
      <c r="Q996" s="263"/>
      <c r="R996" s="263"/>
      <c r="S996" s="263"/>
      <c r="T996" s="264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5" t="s">
        <v>195</v>
      </c>
      <c r="AU996" s="265" t="s">
        <v>82</v>
      </c>
      <c r="AV996" s="15" t="s">
        <v>135</v>
      </c>
      <c r="AW996" s="15" t="s">
        <v>35</v>
      </c>
      <c r="AX996" s="15" t="s">
        <v>80</v>
      </c>
      <c r="AY996" s="265" t="s">
        <v>185</v>
      </c>
    </row>
    <row r="997" s="2" customFormat="1" ht="16.5" customHeight="1">
      <c r="A997" s="40"/>
      <c r="B997" s="41"/>
      <c r="C997" s="215" t="s">
        <v>1391</v>
      </c>
      <c r="D997" s="215" t="s">
        <v>187</v>
      </c>
      <c r="E997" s="216" t="s">
        <v>1238</v>
      </c>
      <c r="F997" s="217" t="s">
        <v>1239</v>
      </c>
      <c r="G997" s="218" t="s">
        <v>240</v>
      </c>
      <c r="H997" s="219">
        <v>357.178</v>
      </c>
      <c r="I997" s="220"/>
      <c r="J997" s="221">
        <f>ROUND(I997*H997,2)</f>
        <v>0</v>
      </c>
      <c r="K997" s="217" t="s">
        <v>191</v>
      </c>
      <c r="L997" s="46"/>
      <c r="M997" s="222" t="s">
        <v>19</v>
      </c>
      <c r="N997" s="223" t="s">
        <v>44</v>
      </c>
      <c r="O997" s="86"/>
      <c r="P997" s="224">
        <f>O997*H997</f>
        <v>0</v>
      </c>
      <c r="Q997" s="224">
        <v>0.0014</v>
      </c>
      <c r="R997" s="224">
        <f>Q997*H997</f>
        <v>0.50004919999999997</v>
      </c>
      <c r="S997" s="224">
        <v>0</v>
      </c>
      <c r="T997" s="225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6" t="s">
        <v>339</v>
      </c>
      <c r="AT997" s="226" t="s">
        <v>187</v>
      </c>
      <c r="AU997" s="226" t="s">
        <v>82</v>
      </c>
      <c r="AY997" s="19" t="s">
        <v>185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19" t="s">
        <v>80</v>
      </c>
      <c r="BK997" s="227">
        <f>ROUND(I997*H997,2)</f>
        <v>0</v>
      </c>
      <c r="BL997" s="19" t="s">
        <v>339</v>
      </c>
      <c r="BM997" s="226" t="s">
        <v>1828</v>
      </c>
    </row>
    <row r="998" s="2" customFormat="1">
      <c r="A998" s="40"/>
      <c r="B998" s="41"/>
      <c r="C998" s="42"/>
      <c r="D998" s="228" t="s">
        <v>193</v>
      </c>
      <c r="E998" s="42"/>
      <c r="F998" s="229" t="s">
        <v>1241</v>
      </c>
      <c r="G998" s="42"/>
      <c r="H998" s="42"/>
      <c r="I998" s="230"/>
      <c r="J998" s="42"/>
      <c r="K998" s="42"/>
      <c r="L998" s="46"/>
      <c r="M998" s="231"/>
      <c r="N998" s="232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193</v>
      </c>
      <c r="AU998" s="19" t="s">
        <v>82</v>
      </c>
    </row>
    <row r="999" s="13" customFormat="1">
      <c r="A999" s="13"/>
      <c r="B999" s="233"/>
      <c r="C999" s="234"/>
      <c r="D999" s="235" t="s">
        <v>195</v>
      </c>
      <c r="E999" s="236" t="s">
        <v>19</v>
      </c>
      <c r="F999" s="237" t="s">
        <v>1482</v>
      </c>
      <c r="G999" s="234"/>
      <c r="H999" s="236" t="s">
        <v>19</v>
      </c>
      <c r="I999" s="238"/>
      <c r="J999" s="234"/>
      <c r="K999" s="234"/>
      <c r="L999" s="239"/>
      <c r="M999" s="240"/>
      <c r="N999" s="241"/>
      <c r="O999" s="241"/>
      <c r="P999" s="241"/>
      <c r="Q999" s="241"/>
      <c r="R999" s="241"/>
      <c r="S999" s="241"/>
      <c r="T999" s="24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3" t="s">
        <v>195</v>
      </c>
      <c r="AU999" s="243" t="s">
        <v>82</v>
      </c>
      <c r="AV999" s="13" t="s">
        <v>80</v>
      </c>
      <c r="AW999" s="13" t="s">
        <v>35</v>
      </c>
      <c r="AX999" s="13" t="s">
        <v>73</v>
      </c>
      <c r="AY999" s="243" t="s">
        <v>185</v>
      </c>
    </row>
    <row r="1000" s="13" customFormat="1">
      <c r="A1000" s="13"/>
      <c r="B1000" s="233"/>
      <c r="C1000" s="234"/>
      <c r="D1000" s="235" t="s">
        <v>195</v>
      </c>
      <c r="E1000" s="236" t="s">
        <v>19</v>
      </c>
      <c r="F1000" s="237" t="s">
        <v>1618</v>
      </c>
      <c r="G1000" s="234"/>
      <c r="H1000" s="236" t="s">
        <v>19</v>
      </c>
      <c r="I1000" s="238"/>
      <c r="J1000" s="234"/>
      <c r="K1000" s="234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195</v>
      </c>
      <c r="AU1000" s="243" t="s">
        <v>82</v>
      </c>
      <c r="AV1000" s="13" t="s">
        <v>80</v>
      </c>
      <c r="AW1000" s="13" t="s">
        <v>35</v>
      </c>
      <c r="AX1000" s="13" t="s">
        <v>73</v>
      </c>
      <c r="AY1000" s="243" t="s">
        <v>185</v>
      </c>
    </row>
    <row r="1001" s="14" customFormat="1">
      <c r="A1001" s="14"/>
      <c r="B1001" s="244"/>
      <c r="C1001" s="245"/>
      <c r="D1001" s="235" t="s">
        <v>195</v>
      </c>
      <c r="E1001" s="246" t="s">
        <v>19</v>
      </c>
      <c r="F1001" s="247" t="s">
        <v>1807</v>
      </c>
      <c r="G1001" s="245"/>
      <c r="H1001" s="248">
        <v>4.4379999999999997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195</v>
      </c>
      <c r="AU1001" s="254" t="s">
        <v>82</v>
      </c>
      <c r="AV1001" s="14" t="s">
        <v>82</v>
      </c>
      <c r="AW1001" s="14" t="s">
        <v>35</v>
      </c>
      <c r="AX1001" s="14" t="s">
        <v>73</v>
      </c>
      <c r="AY1001" s="254" t="s">
        <v>185</v>
      </c>
    </row>
    <row r="1002" s="14" customFormat="1">
      <c r="A1002" s="14"/>
      <c r="B1002" s="244"/>
      <c r="C1002" s="245"/>
      <c r="D1002" s="235" t="s">
        <v>195</v>
      </c>
      <c r="E1002" s="246" t="s">
        <v>19</v>
      </c>
      <c r="F1002" s="247" t="s">
        <v>1808</v>
      </c>
      <c r="G1002" s="245"/>
      <c r="H1002" s="248">
        <v>-3.75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195</v>
      </c>
      <c r="AU1002" s="254" t="s">
        <v>82</v>
      </c>
      <c r="AV1002" s="14" t="s">
        <v>82</v>
      </c>
      <c r="AW1002" s="14" t="s">
        <v>35</v>
      </c>
      <c r="AX1002" s="14" t="s">
        <v>73</v>
      </c>
      <c r="AY1002" s="254" t="s">
        <v>185</v>
      </c>
    </row>
    <row r="1003" s="13" customFormat="1">
      <c r="A1003" s="13"/>
      <c r="B1003" s="233"/>
      <c r="C1003" s="234"/>
      <c r="D1003" s="235" t="s">
        <v>195</v>
      </c>
      <c r="E1003" s="236" t="s">
        <v>19</v>
      </c>
      <c r="F1003" s="237" t="s">
        <v>1622</v>
      </c>
      <c r="G1003" s="234"/>
      <c r="H1003" s="236" t="s">
        <v>19</v>
      </c>
      <c r="I1003" s="238"/>
      <c r="J1003" s="234"/>
      <c r="K1003" s="234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195</v>
      </c>
      <c r="AU1003" s="243" t="s">
        <v>82</v>
      </c>
      <c r="AV1003" s="13" t="s">
        <v>80</v>
      </c>
      <c r="AW1003" s="13" t="s">
        <v>35</v>
      </c>
      <c r="AX1003" s="13" t="s">
        <v>73</v>
      </c>
      <c r="AY1003" s="243" t="s">
        <v>185</v>
      </c>
    </row>
    <row r="1004" s="14" customFormat="1">
      <c r="A1004" s="14"/>
      <c r="B1004" s="244"/>
      <c r="C1004" s="245"/>
      <c r="D1004" s="235" t="s">
        <v>195</v>
      </c>
      <c r="E1004" s="246" t="s">
        <v>19</v>
      </c>
      <c r="F1004" s="247" t="s">
        <v>1809</v>
      </c>
      <c r="G1004" s="245"/>
      <c r="H1004" s="248">
        <v>35.659999999999997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195</v>
      </c>
      <c r="AU1004" s="254" t="s">
        <v>82</v>
      </c>
      <c r="AV1004" s="14" t="s">
        <v>82</v>
      </c>
      <c r="AW1004" s="14" t="s">
        <v>35</v>
      </c>
      <c r="AX1004" s="14" t="s">
        <v>73</v>
      </c>
      <c r="AY1004" s="254" t="s">
        <v>185</v>
      </c>
    </row>
    <row r="1005" s="14" customFormat="1">
      <c r="A1005" s="14"/>
      <c r="B1005" s="244"/>
      <c r="C1005" s="245"/>
      <c r="D1005" s="235" t="s">
        <v>195</v>
      </c>
      <c r="E1005" s="246" t="s">
        <v>19</v>
      </c>
      <c r="F1005" s="247" t="s">
        <v>1808</v>
      </c>
      <c r="G1005" s="245"/>
      <c r="H1005" s="248">
        <v>-3.75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195</v>
      </c>
      <c r="AU1005" s="254" t="s">
        <v>82</v>
      </c>
      <c r="AV1005" s="14" t="s">
        <v>82</v>
      </c>
      <c r="AW1005" s="14" t="s">
        <v>35</v>
      </c>
      <c r="AX1005" s="14" t="s">
        <v>73</v>
      </c>
      <c r="AY1005" s="254" t="s">
        <v>185</v>
      </c>
    </row>
    <row r="1006" s="13" customFormat="1">
      <c r="A1006" s="13"/>
      <c r="B1006" s="233"/>
      <c r="C1006" s="234"/>
      <c r="D1006" s="235" t="s">
        <v>195</v>
      </c>
      <c r="E1006" s="236" t="s">
        <v>19</v>
      </c>
      <c r="F1006" s="237" t="s">
        <v>1626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195</v>
      </c>
      <c r="AU1006" s="243" t="s">
        <v>82</v>
      </c>
      <c r="AV1006" s="13" t="s">
        <v>80</v>
      </c>
      <c r="AW1006" s="13" t="s">
        <v>35</v>
      </c>
      <c r="AX1006" s="13" t="s">
        <v>73</v>
      </c>
      <c r="AY1006" s="243" t="s">
        <v>185</v>
      </c>
    </row>
    <row r="1007" s="14" customFormat="1">
      <c r="A1007" s="14"/>
      <c r="B1007" s="244"/>
      <c r="C1007" s="245"/>
      <c r="D1007" s="235" t="s">
        <v>195</v>
      </c>
      <c r="E1007" s="246" t="s">
        <v>19</v>
      </c>
      <c r="F1007" s="247" t="s">
        <v>1810</v>
      </c>
      <c r="G1007" s="245"/>
      <c r="H1007" s="248">
        <v>22.861999999999998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195</v>
      </c>
      <c r="AU1007" s="254" t="s">
        <v>82</v>
      </c>
      <c r="AV1007" s="14" t="s">
        <v>82</v>
      </c>
      <c r="AW1007" s="14" t="s">
        <v>35</v>
      </c>
      <c r="AX1007" s="14" t="s">
        <v>73</v>
      </c>
      <c r="AY1007" s="254" t="s">
        <v>185</v>
      </c>
    </row>
    <row r="1008" s="14" customFormat="1">
      <c r="A1008" s="14"/>
      <c r="B1008" s="244"/>
      <c r="C1008" s="245"/>
      <c r="D1008" s="235" t="s">
        <v>195</v>
      </c>
      <c r="E1008" s="246" t="s">
        <v>19</v>
      </c>
      <c r="F1008" s="247" t="s">
        <v>1808</v>
      </c>
      <c r="G1008" s="245"/>
      <c r="H1008" s="248">
        <v>-3.75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195</v>
      </c>
      <c r="AU1008" s="254" t="s">
        <v>82</v>
      </c>
      <c r="AV1008" s="14" t="s">
        <v>82</v>
      </c>
      <c r="AW1008" s="14" t="s">
        <v>35</v>
      </c>
      <c r="AX1008" s="14" t="s">
        <v>73</v>
      </c>
      <c r="AY1008" s="254" t="s">
        <v>185</v>
      </c>
    </row>
    <row r="1009" s="13" customFormat="1">
      <c r="A1009" s="13"/>
      <c r="B1009" s="233"/>
      <c r="C1009" s="234"/>
      <c r="D1009" s="235" t="s">
        <v>195</v>
      </c>
      <c r="E1009" s="236" t="s">
        <v>19</v>
      </c>
      <c r="F1009" s="237" t="s">
        <v>1628</v>
      </c>
      <c r="G1009" s="234"/>
      <c r="H1009" s="236" t="s">
        <v>19</v>
      </c>
      <c r="I1009" s="238"/>
      <c r="J1009" s="234"/>
      <c r="K1009" s="234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195</v>
      </c>
      <c r="AU1009" s="243" t="s">
        <v>82</v>
      </c>
      <c r="AV1009" s="13" t="s">
        <v>80</v>
      </c>
      <c r="AW1009" s="13" t="s">
        <v>35</v>
      </c>
      <c r="AX1009" s="13" t="s">
        <v>73</v>
      </c>
      <c r="AY1009" s="243" t="s">
        <v>185</v>
      </c>
    </row>
    <row r="1010" s="14" customFormat="1">
      <c r="A1010" s="14"/>
      <c r="B1010" s="244"/>
      <c r="C1010" s="245"/>
      <c r="D1010" s="235" t="s">
        <v>195</v>
      </c>
      <c r="E1010" s="246" t="s">
        <v>19</v>
      </c>
      <c r="F1010" s="247" t="s">
        <v>1811</v>
      </c>
      <c r="G1010" s="245"/>
      <c r="H1010" s="248">
        <v>25.204999999999998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195</v>
      </c>
      <c r="AU1010" s="254" t="s">
        <v>82</v>
      </c>
      <c r="AV1010" s="14" t="s">
        <v>82</v>
      </c>
      <c r="AW1010" s="14" t="s">
        <v>35</v>
      </c>
      <c r="AX1010" s="14" t="s">
        <v>73</v>
      </c>
      <c r="AY1010" s="254" t="s">
        <v>185</v>
      </c>
    </row>
    <row r="1011" s="14" customFormat="1">
      <c r="A1011" s="14"/>
      <c r="B1011" s="244"/>
      <c r="C1011" s="245"/>
      <c r="D1011" s="235" t="s">
        <v>195</v>
      </c>
      <c r="E1011" s="246" t="s">
        <v>19</v>
      </c>
      <c r="F1011" s="247" t="s">
        <v>1808</v>
      </c>
      <c r="G1011" s="245"/>
      <c r="H1011" s="248">
        <v>-3.75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195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185</v>
      </c>
    </row>
    <row r="1012" s="14" customFormat="1">
      <c r="A1012" s="14"/>
      <c r="B1012" s="244"/>
      <c r="C1012" s="245"/>
      <c r="D1012" s="235" t="s">
        <v>195</v>
      </c>
      <c r="E1012" s="246" t="s">
        <v>19</v>
      </c>
      <c r="F1012" s="247" t="s">
        <v>1812</v>
      </c>
      <c r="G1012" s="245"/>
      <c r="H1012" s="248">
        <v>-1.8180000000000001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195</v>
      </c>
      <c r="AU1012" s="254" t="s">
        <v>82</v>
      </c>
      <c r="AV1012" s="14" t="s">
        <v>82</v>
      </c>
      <c r="AW1012" s="14" t="s">
        <v>35</v>
      </c>
      <c r="AX1012" s="14" t="s">
        <v>73</v>
      </c>
      <c r="AY1012" s="254" t="s">
        <v>185</v>
      </c>
    </row>
    <row r="1013" s="13" customFormat="1">
      <c r="A1013" s="13"/>
      <c r="B1013" s="233"/>
      <c r="C1013" s="234"/>
      <c r="D1013" s="235" t="s">
        <v>195</v>
      </c>
      <c r="E1013" s="236" t="s">
        <v>19</v>
      </c>
      <c r="F1013" s="237" t="s">
        <v>1632</v>
      </c>
      <c r="G1013" s="234"/>
      <c r="H1013" s="236" t="s">
        <v>19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195</v>
      </c>
      <c r="AU1013" s="243" t="s">
        <v>82</v>
      </c>
      <c r="AV1013" s="13" t="s">
        <v>80</v>
      </c>
      <c r="AW1013" s="13" t="s">
        <v>35</v>
      </c>
      <c r="AX1013" s="13" t="s">
        <v>73</v>
      </c>
      <c r="AY1013" s="243" t="s">
        <v>185</v>
      </c>
    </row>
    <row r="1014" s="14" customFormat="1">
      <c r="A1014" s="14"/>
      <c r="B1014" s="244"/>
      <c r="C1014" s="245"/>
      <c r="D1014" s="235" t="s">
        <v>195</v>
      </c>
      <c r="E1014" s="246" t="s">
        <v>19</v>
      </c>
      <c r="F1014" s="247" t="s">
        <v>1813</v>
      </c>
      <c r="G1014" s="245"/>
      <c r="H1014" s="248">
        <v>24.779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195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185</v>
      </c>
    </row>
    <row r="1015" s="14" customFormat="1">
      <c r="A1015" s="14"/>
      <c r="B1015" s="244"/>
      <c r="C1015" s="245"/>
      <c r="D1015" s="235" t="s">
        <v>195</v>
      </c>
      <c r="E1015" s="246" t="s">
        <v>19</v>
      </c>
      <c r="F1015" s="247" t="s">
        <v>1808</v>
      </c>
      <c r="G1015" s="245"/>
      <c r="H1015" s="248">
        <v>-3.75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195</v>
      </c>
      <c r="AU1015" s="254" t="s">
        <v>82</v>
      </c>
      <c r="AV1015" s="14" t="s">
        <v>82</v>
      </c>
      <c r="AW1015" s="14" t="s">
        <v>35</v>
      </c>
      <c r="AX1015" s="14" t="s">
        <v>73</v>
      </c>
      <c r="AY1015" s="254" t="s">
        <v>185</v>
      </c>
    </row>
    <row r="1016" s="13" customFormat="1">
      <c r="A1016" s="13"/>
      <c r="B1016" s="233"/>
      <c r="C1016" s="234"/>
      <c r="D1016" s="235" t="s">
        <v>195</v>
      </c>
      <c r="E1016" s="236" t="s">
        <v>19</v>
      </c>
      <c r="F1016" s="237" t="s">
        <v>1634</v>
      </c>
      <c r="G1016" s="234"/>
      <c r="H1016" s="236" t="s">
        <v>19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195</v>
      </c>
      <c r="AU1016" s="243" t="s">
        <v>82</v>
      </c>
      <c r="AV1016" s="13" t="s">
        <v>80</v>
      </c>
      <c r="AW1016" s="13" t="s">
        <v>35</v>
      </c>
      <c r="AX1016" s="13" t="s">
        <v>73</v>
      </c>
      <c r="AY1016" s="243" t="s">
        <v>185</v>
      </c>
    </row>
    <row r="1017" s="14" customFormat="1">
      <c r="A1017" s="14"/>
      <c r="B1017" s="244"/>
      <c r="C1017" s="245"/>
      <c r="D1017" s="235" t="s">
        <v>195</v>
      </c>
      <c r="E1017" s="246" t="s">
        <v>19</v>
      </c>
      <c r="F1017" s="247" t="s">
        <v>1814</v>
      </c>
      <c r="G1017" s="245"/>
      <c r="H1017" s="248">
        <v>25.559999999999999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195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185</v>
      </c>
    </row>
    <row r="1018" s="14" customFormat="1">
      <c r="A1018" s="14"/>
      <c r="B1018" s="244"/>
      <c r="C1018" s="245"/>
      <c r="D1018" s="235" t="s">
        <v>195</v>
      </c>
      <c r="E1018" s="246" t="s">
        <v>19</v>
      </c>
      <c r="F1018" s="247" t="s">
        <v>1808</v>
      </c>
      <c r="G1018" s="245"/>
      <c r="H1018" s="248">
        <v>-3.75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195</v>
      </c>
      <c r="AU1018" s="254" t="s">
        <v>82</v>
      </c>
      <c r="AV1018" s="14" t="s">
        <v>82</v>
      </c>
      <c r="AW1018" s="14" t="s">
        <v>35</v>
      </c>
      <c r="AX1018" s="14" t="s">
        <v>73</v>
      </c>
      <c r="AY1018" s="254" t="s">
        <v>185</v>
      </c>
    </row>
    <row r="1019" s="14" customFormat="1">
      <c r="A1019" s="14"/>
      <c r="B1019" s="244"/>
      <c r="C1019" s="245"/>
      <c r="D1019" s="235" t="s">
        <v>195</v>
      </c>
      <c r="E1019" s="246" t="s">
        <v>19</v>
      </c>
      <c r="F1019" s="247" t="s">
        <v>1812</v>
      </c>
      <c r="G1019" s="245"/>
      <c r="H1019" s="248">
        <v>-1.8180000000000001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195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185</v>
      </c>
    </row>
    <row r="1020" s="13" customFormat="1">
      <c r="A1020" s="13"/>
      <c r="B1020" s="233"/>
      <c r="C1020" s="234"/>
      <c r="D1020" s="235" t="s">
        <v>195</v>
      </c>
      <c r="E1020" s="236" t="s">
        <v>19</v>
      </c>
      <c r="F1020" s="237" t="s">
        <v>1635</v>
      </c>
      <c r="G1020" s="234"/>
      <c r="H1020" s="236" t="s">
        <v>19</v>
      </c>
      <c r="I1020" s="238"/>
      <c r="J1020" s="234"/>
      <c r="K1020" s="234"/>
      <c r="L1020" s="239"/>
      <c r="M1020" s="240"/>
      <c r="N1020" s="241"/>
      <c r="O1020" s="241"/>
      <c r="P1020" s="241"/>
      <c r="Q1020" s="241"/>
      <c r="R1020" s="241"/>
      <c r="S1020" s="241"/>
      <c r="T1020" s="24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3" t="s">
        <v>195</v>
      </c>
      <c r="AU1020" s="243" t="s">
        <v>82</v>
      </c>
      <c r="AV1020" s="13" t="s">
        <v>80</v>
      </c>
      <c r="AW1020" s="13" t="s">
        <v>35</v>
      </c>
      <c r="AX1020" s="13" t="s">
        <v>73</v>
      </c>
      <c r="AY1020" s="243" t="s">
        <v>185</v>
      </c>
    </row>
    <row r="1021" s="14" customFormat="1">
      <c r="A1021" s="14"/>
      <c r="B1021" s="244"/>
      <c r="C1021" s="245"/>
      <c r="D1021" s="235" t="s">
        <v>195</v>
      </c>
      <c r="E1021" s="246" t="s">
        <v>19</v>
      </c>
      <c r="F1021" s="247" t="s">
        <v>1815</v>
      </c>
      <c r="G1021" s="245"/>
      <c r="H1021" s="248">
        <v>14.555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195</v>
      </c>
      <c r="AU1021" s="254" t="s">
        <v>82</v>
      </c>
      <c r="AV1021" s="14" t="s">
        <v>82</v>
      </c>
      <c r="AW1021" s="14" t="s">
        <v>35</v>
      </c>
      <c r="AX1021" s="14" t="s">
        <v>73</v>
      </c>
      <c r="AY1021" s="254" t="s">
        <v>185</v>
      </c>
    </row>
    <row r="1022" s="14" customFormat="1">
      <c r="A1022" s="14"/>
      <c r="B1022" s="244"/>
      <c r="C1022" s="245"/>
      <c r="D1022" s="235" t="s">
        <v>195</v>
      </c>
      <c r="E1022" s="246" t="s">
        <v>19</v>
      </c>
      <c r="F1022" s="247" t="s">
        <v>1802</v>
      </c>
      <c r="G1022" s="245"/>
      <c r="H1022" s="248">
        <v>-1.8180000000000001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195</v>
      </c>
      <c r="AU1022" s="254" t="s">
        <v>82</v>
      </c>
      <c r="AV1022" s="14" t="s">
        <v>82</v>
      </c>
      <c r="AW1022" s="14" t="s">
        <v>35</v>
      </c>
      <c r="AX1022" s="14" t="s">
        <v>73</v>
      </c>
      <c r="AY1022" s="254" t="s">
        <v>185</v>
      </c>
    </row>
    <row r="1023" s="13" customFormat="1">
      <c r="A1023" s="13"/>
      <c r="B1023" s="233"/>
      <c r="C1023" s="234"/>
      <c r="D1023" s="235" t="s">
        <v>195</v>
      </c>
      <c r="E1023" s="236" t="s">
        <v>19</v>
      </c>
      <c r="F1023" s="237" t="s">
        <v>1816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195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1817</v>
      </c>
      <c r="G1024" s="245"/>
      <c r="H1024" s="248">
        <v>3.4500000000000002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4" customFormat="1">
      <c r="A1025" s="14"/>
      <c r="B1025" s="244"/>
      <c r="C1025" s="245"/>
      <c r="D1025" s="235" t="s">
        <v>195</v>
      </c>
      <c r="E1025" s="246" t="s">
        <v>19</v>
      </c>
      <c r="F1025" s="247" t="s">
        <v>1818</v>
      </c>
      <c r="G1025" s="245"/>
      <c r="H1025" s="248">
        <v>38.268999999999998</v>
      </c>
      <c r="I1025" s="249"/>
      <c r="J1025" s="245"/>
      <c r="K1025" s="245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4" t="s">
        <v>195</v>
      </c>
      <c r="AU1025" s="254" t="s">
        <v>82</v>
      </c>
      <c r="AV1025" s="14" t="s">
        <v>82</v>
      </c>
      <c r="AW1025" s="14" t="s">
        <v>35</v>
      </c>
      <c r="AX1025" s="14" t="s">
        <v>73</v>
      </c>
      <c r="AY1025" s="254" t="s">
        <v>185</v>
      </c>
    </row>
    <row r="1026" s="14" customFormat="1">
      <c r="A1026" s="14"/>
      <c r="B1026" s="244"/>
      <c r="C1026" s="245"/>
      <c r="D1026" s="235" t="s">
        <v>195</v>
      </c>
      <c r="E1026" s="246" t="s">
        <v>19</v>
      </c>
      <c r="F1026" s="247" t="s">
        <v>1808</v>
      </c>
      <c r="G1026" s="245"/>
      <c r="H1026" s="248">
        <v>-3.75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195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185</v>
      </c>
    </row>
    <row r="1027" s="13" customFormat="1">
      <c r="A1027" s="13"/>
      <c r="B1027" s="233"/>
      <c r="C1027" s="234"/>
      <c r="D1027" s="235" t="s">
        <v>195</v>
      </c>
      <c r="E1027" s="236" t="s">
        <v>19</v>
      </c>
      <c r="F1027" s="237" t="s">
        <v>1641</v>
      </c>
      <c r="G1027" s="234"/>
      <c r="H1027" s="236" t="s">
        <v>19</v>
      </c>
      <c r="I1027" s="238"/>
      <c r="J1027" s="234"/>
      <c r="K1027" s="234"/>
      <c r="L1027" s="239"/>
      <c r="M1027" s="240"/>
      <c r="N1027" s="241"/>
      <c r="O1027" s="241"/>
      <c r="P1027" s="241"/>
      <c r="Q1027" s="241"/>
      <c r="R1027" s="241"/>
      <c r="S1027" s="241"/>
      <c r="T1027" s="24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3" t="s">
        <v>195</v>
      </c>
      <c r="AU1027" s="243" t="s">
        <v>82</v>
      </c>
      <c r="AV1027" s="13" t="s">
        <v>80</v>
      </c>
      <c r="AW1027" s="13" t="s">
        <v>35</v>
      </c>
      <c r="AX1027" s="13" t="s">
        <v>73</v>
      </c>
      <c r="AY1027" s="243" t="s">
        <v>185</v>
      </c>
    </row>
    <row r="1028" s="14" customFormat="1">
      <c r="A1028" s="14"/>
      <c r="B1028" s="244"/>
      <c r="C1028" s="245"/>
      <c r="D1028" s="235" t="s">
        <v>195</v>
      </c>
      <c r="E1028" s="246" t="s">
        <v>19</v>
      </c>
      <c r="F1028" s="247" t="s">
        <v>1819</v>
      </c>
      <c r="G1028" s="245"/>
      <c r="H1028" s="248">
        <v>49.203000000000003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195</v>
      </c>
      <c r="AU1028" s="254" t="s">
        <v>82</v>
      </c>
      <c r="AV1028" s="14" t="s">
        <v>82</v>
      </c>
      <c r="AW1028" s="14" t="s">
        <v>35</v>
      </c>
      <c r="AX1028" s="14" t="s">
        <v>73</v>
      </c>
      <c r="AY1028" s="254" t="s">
        <v>185</v>
      </c>
    </row>
    <row r="1029" s="14" customFormat="1">
      <c r="A1029" s="14"/>
      <c r="B1029" s="244"/>
      <c r="C1029" s="245"/>
      <c r="D1029" s="235" t="s">
        <v>195</v>
      </c>
      <c r="E1029" s="246" t="s">
        <v>19</v>
      </c>
      <c r="F1029" s="247" t="s">
        <v>1808</v>
      </c>
      <c r="G1029" s="245"/>
      <c r="H1029" s="248">
        <v>-3.75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195</v>
      </c>
      <c r="AU1029" s="254" t="s">
        <v>82</v>
      </c>
      <c r="AV1029" s="14" t="s">
        <v>82</v>
      </c>
      <c r="AW1029" s="14" t="s">
        <v>35</v>
      </c>
      <c r="AX1029" s="14" t="s">
        <v>73</v>
      </c>
      <c r="AY1029" s="254" t="s">
        <v>185</v>
      </c>
    </row>
    <row r="1030" s="13" customFormat="1">
      <c r="A1030" s="13"/>
      <c r="B1030" s="233"/>
      <c r="C1030" s="234"/>
      <c r="D1030" s="235" t="s">
        <v>195</v>
      </c>
      <c r="E1030" s="236" t="s">
        <v>19</v>
      </c>
      <c r="F1030" s="237" t="s">
        <v>1643</v>
      </c>
      <c r="G1030" s="234"/>
      <c r="H1030" s="236" t="s">
        <v>19</v>
      </c>
      <c r="I1030" s="238"/>
      <c r="J1030" s="234"/>
      <c r="K1030" s="234"/>
      <c r="L1030" s="239"/>
      <c r="M1030" s="240"/>
      <c r="N1030" s="241"/>
      <c r="O1030" s="241"/>
      <c r="P1030" s="241"/>
      <c r="Q1030" s="241"/>
      <c r="R1030" s="241"/>
      <c r="S1030" s="241"/>
      <c r="T1030" s="24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3" t="s">
        <v>195</v>
      </c>
      <c r="AU1030" s="243" t="s">
        <v>82</v>
      </c>
      <c r="AV1030" s="13" t="s">
        <v>80</v>
      </c>
      <c r="AW1030" s="13" t="s">
        <v>35</v>
      </c>
      <c r="AX1030" s="13" t="s">
        <v>73</v>
      </c>
      <c r="AY1030" s="243" t="s">
        <v>185</v>
      </c>
    </row>
    <row r="1031" s="14" customFormat="1">
      <c r="A1031" s="14"/>
      <c r="B1031" s="244"/>
      <c r="C1031" s="245"/>
      <c r="D1031" s="235" t="s">
        <v>195</v>
      </c>
      <c r="E1031" s="246" t="s">
        <v>19</v>
      </c>
      <c r="F1031" s="247" t="s">
        <v>1820</v>
      </c>
      <c r="G1031" s="245"/>
      <c r="H1031" s="248">
        <v>13.845000000000001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4" t="s">
        <v>195</v>
      </c>
      <c r="AU1031" s="254" t="s">
        <v>82</v>
      </c>
      <c r="AV1031" s="14" t="s">
        <v>82</v>
      </c>
      <c r="AW1031" s="14" t="s">
        <v>35</v>
      </c>
      <c r="AX1031" s="14" t="s">
        <v>73</v>
      </c>
      <c r="AY1031" s="254" t="s">
        <v>185</v>
      </c>
    </row>
    <row r="1032" s="14" customFormat="1">
      <c r="A1032" s="14"/>
      <c r="B1032" s="244"/>
      <c r="C1032" s="245"/>
      <c r="D1032" s="235" t="s">
        <v>195</v>
      </c>
      <c r="E1032" s="246" t="s">
        <v>19</v>
      </c>
      <c r="F1032" s="247" t="s">
        <v>1821</v>
      </c>
      <c r="G1032" s="245"/>
      <c r="H1032" s="248">
        <v>-2.7000000000000002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195</v>
      </c>
      <c r="AU1032" s="254" t="s">
        <v>82</v>
      </c>
      <c r="AV1032" s="14" t="s">
        <v>82</v>
      </c>
      <c r="AW1032" s="14" t="s">
        <v>35</v>
      </c>
      <c r="AX1032" s="14" t="s">
        <v>73</v>
      </c>
      <c r="AY1032" s="254" t="s">
        <v>185</v>
      </c>
    </row>
    <row r="1033" s="13" customFormat="1">
      <c r="A1033" s="13"/>
      <c r="B1033" s="233"/>
      <c r="C1033" s="234"/>
      <c r="D1033" s="235" t="s">
        <v>195</v>
      </c>
      <c r="E1033" s="236" t="s">
        <v>19</v>
      </c>
      <c r="F1033" s="237" t="s">
        <v>1647</v>
      </c>
      <c r="G1033" s="234"/>
      <c r="H1033" s="236" t="s">
        <v>19</v>
      </c>
      <c r="I1033" s="238"/>
      <c r="J1033" s="234"/>
      <c r="K1033" s="234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195</v>
      </c>
      <c r="AU1033" s="243" t="s">
        <v>82</v>
      </c>
      <c r="AV1033" s="13" t="s">
        <v>80</v>
      </c>
      <c r="AW1033" s="13" t="s">
        <v>35</v>
      </c>
      <c r="AX1033" s="13" t="s">
        <v>73</v>
      </c>
      <c r="AY1033" s="243" t="s">
        <v>185</v>
      </c>
    </row>
    <row r="1034" s="14" customFormat="1">
      <c r="A1034" s="14"/>
      <c r="B1034" s="244"/>
      <c r="C1034" s="245"/>
      <c r="D1034" s="235" t="s">
        <v>195</v>
      </c>
      <c r="E1034" s="246" t="s">
        <v>19</v>
      </c>
      <c r="F1034" s="247" t="s">
        <v>1822</v>
      </c>
      <c r="G1034" s="245"/>
      <c r="H1034" s="248">
        <v>23.074999999999999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195</v>
      </c>
      <c r="AU1034" s="254" t="s">
        <v>82</v>
      </c>
      <c r="AV1034" s="14" t="s">
        <v>82</v>
      </c>
      <c r="AW1034" s="14" t="s">
        <v>35</v>
      </c>
      <c r="AX1034" s="14" t="s">
        <v>73</v>
      </c>
      <c r="AY1034" s="254" t="s">
        <v>185</v>
      </c>
    </row>
    <row r="1035" s="14" customFormat="1">
      <c r="A1035" s="14"/>
      <c r="B1035" s="244"/>
      <c r="C1035" s="245"/>
      <c r="D1035" s="235" t="s">
        <v>195</v>
      </c>
      <c r="E1035" s="246" t="s">
        <v>19</v>
      </c>
      <c r="F1035" s="247" t="s">
        <v>1821</v>
      </c>
      <c r="G1035" s="245"/>
      <c r="H1035" s="248">
        <v>-2.7000000000000002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195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185</v>
      </c>
    </row>
    <row r="1036" s="13" customFormat="1">
      <c r="A1036" s="13"/>
      <c r="B1036" s="233"/>
      <c r="C1036" s="234"/>
      <c r="D1036" s="235" t="s">
        <v>195</v>
      </c>
      <c r="E1036" s="236" t="s">
        <v>19</v>
      </c>
      <c r="F1036" s="237" t="s">
        <v>1651</v>
      </c>
      <c r="G1036" s="234"/>
      <c r="H1036" s="236" t="s">
        <v>19</v>
      </c>
      <c r="I1036" s="238"/>
      <c r="J1036" s="234"/>
      <c r="K1036" s="234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195</v>
      </c>
      <c r="AU1036" s="243" t="s">
        <v>82</v>
      </c>
      <c r="AV1036" s="13" t="s">
        <v>80</v>
      </c>
      <c r="AW1036" s="13" t="s">
        <v>35</v>
      </c>
      <c r="AX1036" s="13" t="s">
        <v>73</v>
      </c>
      <c r="AY1036" s="243" t="s">
        <v>185</v>
      </c>
    </row>
    <row r="1037" s="14" customFormat="1">
      <c r="A1037" s="14"/>
      <c r="B1037" s="244"/>
      <c r="C1037" s="245"/>
      <c r="D1037" s="235" t="s">
        <v>195</v>
      </c>
      <c r="E1037" s="246" t="s">
        <v>19</v>
      </c>
      <c r="F1037" s="247" t="s">
        <v>1823</v>
      </c>
      <c r="G1037" s="245"/>
      <c r="H1037" s="248">
        <v>49.203000000000003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195</v>
      </c>
      <c r="AU1037" s="254" t="s">
        <v>82</v>
      </c>
      <c r="AV1037" s="14" t="s">
        <v>82</v>
      </c>
      <c r="AW1037" s="14" t="s">
        <v>35</v>
      </c>
      <c r="AX1037" s="14" t="s">
        <v>73</v>
      </c>
      <c r="AY1037" s="254" t="s">
        <v>185</v>
      </c>
    </row>
    <row r="1038" s="14" customFormat="1">
      <c r="A1038" s="14"/>
      <c r="B1038" s="244"/>
      <c r="C1038" s="245"/>
      <c r="D1038" s="235" t="s">
        <v>195</v>
      </c>
      <c r="E1038" s="246" t="s">
        <v>19</v>
      </c>
      <c r="F1038" s="247" t="s">
        <v>1808</v>
      </c>
      <c r="G1038" s="245"/>
      <c r="H1038" s="248">
        <v>-3.75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195</v>
      </c>
      <c r="AU1038" s="254" t="s">
        <v>82</v>
      </c>
      <c r="AV1038" s="14" t="s">
        <v>82</v>
      </c>
      <c r="AW1038" s="14" t="s">
        <v>35</v>
      </c>
      <c r="AX1038" s="14" t="s">
        <v>73</v>
      </c>
      <c r="AY1038" s="254" t="s">
        <v>185</v>
      </c>
    </row>
    <row r="1039" s="13" customFormat="1">
      <c r="A1039" s="13"/>
      <c r="B1039" s="233"/>
      <c r="C1039" s="234"/>
      <c r="D1039" s="235" t="s">
        <v>195</v>
      </c>
      <c r="E1039" s="236" t="s">
        <v>19</v>
      </c>
      <c r="F1039" s="237" t="s">
        <v>1653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195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185</v>
      </c>
    </row>
    <row r="1040" s="14" customFormat="1">
      <c r="A1040" s="14"/>
      <c r="B1040" s="244"/>
      <c r="C1040" s="245"/>
      <c r="D1040" s="235" t="s">
        <v>195</v>
      </c>
      <c r="E1040" s="246" t="s">
        <v>19</v>
      </c>
      <c r="F1040" s="247" t="s">
        <v>1824</v>
      </c>
      <c r="G1040" s="245"/>
      <c r="H1040" s="248">
        <v>29.748999999999999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195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185</v>
      </c>
    </row>
    <row r="1041" s="14" customFormat="1">
      <c r="A1041" s="14"/>
      <c r="B1041" s="244"/>
      <c r="C1041" s="245"/>
      <c r="D1041" s="235" t="s">
        <v>195</v>
      </c>
      <c r="E1041" s="246" t="s">
        <v>19</v>
      </c>
      <c r="F1041" s="247" t="s">
        <v>1808</v>
      </c>
      <c r="G1041" s="245"/>
      <c r="H1041" s="248">
        <v>-3.75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195</v>
      </c>
      <c r="AU1041" s="254" t="s">
        <v>82</v>
      </c>
      <c r="AV1041" s="14" t="s">
        <v>82</v>
      </c>
      <c r="AW1041" s="14" t="s">
        <v>35</v>
      </c>
      <c r="AX1041" s="14" t="s">
        <v>73</v>
      </c>
      <c r="AY1041" s="254" t="s">
        <v>185</v>
      </c>
    </row>
    <row r="1042" s="13" customFormat="1">
      <c r="A1042" s="13"/>
      <c r="B1042" s="233"/>
      <c r="C1042" s="234"/>
      <c r="D1042" s="235" t="s">
        <v>195</v>
      </c>
      <c r="E1042" s="236" t="s">
        <v>19</v>
      </c>
      <c r="F1042" s="237" t="s">
        <v>1655</v>
      </c>
      <c r="G1042" s="234"/>
      <c r="H1042" s="236" t="s">
        <v>19</v>
      </c>
      <c r="I1042" s="238"/>
      <c r="J1042" s="234"/>
      <c r="K1042" s="234"/>
      <c r="L1042" s="239"/>
      <c r="M1042" s="240"/>
      <c r="N1042" s="241"/>
      <c r="O1042" s="241"/>
      <c r="P1042" s="241"/>
      <c r="Q1042" s="241"/>
      <c r="R1042" s="241"/>
      <c r="S1042" s="241"/>
      <c r="T1042" s="24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3" t="s">
        <v>195</v>
      </c>
      <c r="AU1042" s="243" t="s">
        <v>82</v>
      </c>
      <c r="AV1042" s="13" t="s">
        <v>80</v>
      </c>
      <c r="AW1042" s="13" t="s">
        <v>35</v>
      </c>
      <c r="AX1042" s="13" t="s">
        <v>73</v>
      </c>
      <c r="AY1042" s="243" t="s">
        <v>185</v>
      </c>
    </row>
    <row r="1043" s="14" customFormat="1">
      <c r="A1043" s="14"/>
      <c r="B1043" s="244"/>
      <c r="C1043" s="245"/>
      <c r="D1043" s="235" t="s">
        <v>195</v>
      </c>
      <c r="E1043" s="246" t="s">
        <v>19</v>
      </c>
      <c r="F1043" s="247" t="s">
        <v>1824</v>
      </c>
      <c r="G1043" s="245"/>
      <c r="H1043" s="248">
        <v>29.748999999999999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195</v>
      </c>
      <c r="AU1043" s="254" t="s">
        <v>82</v>
      </c>
      <c r="AV1043" s="14" t="s">
        <v>82</v>
      </c>
      <c r="AW1043" s="14" t="s">
        <v>35</v>
      </c>
      <c r="AX1043" s="14" t="s">
        <v>73</v>
      </c>
      <c r="AY1043" s="254" t="s">
        <v>185</v>
      </c>
    </row>
    <row r="1044" s="14" customFormat="1">
      <c r="A1044" s="14"/>
      <c r="B1044" s="244"/>
      <c r="C1044" s="245"/>
      <c r="D1044" s="235" t="s">
        <v>195</v>
      </c>
      <c r="E1044" s="246" t="s">
        <v>19</v>
      </c>
      <c r="F1044" s="247" t="s">
        <v>1825</v>
      </c>
      <c r="G1044" s="245"/>
      <c r="H1044" s="248">
        <v>-1.7749999999999999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195</v>
      </c>
      <c r="AU1044" s="254" t="s">
        <v>82</v>
      </c>
      <c r="AV1044" s="14" t="s">
        <v>82</v>
      </c>
      <c r="AW1044" s="14" t="s">
        <v>35</v>
      </c>
      <c r="AX1044" s="14" t="s">
        <v>73</v>
      </c>
      <c r="AY1044" s="254" t="s">
        <v>185</v>
      </c>
    </row>
    <row r="1045" s="14" customFormat="1">
      <c r="A1045" s="14"/>
      <c r="B1045" s="244"/>
      <c r="C1045" s="245"/>
      <c r="D1045" s="235" t="s">
        <v>195</v>
      </c>
      <c r="E1045" s="246" t="s">
        <v>19</v>
      </c>
      <c r="F1045" s="247" t="s">
        <v>1808</v>
      </c>
      <c r="G1045" s="245"/>
      <c r="H1045" s="248">
        <v>-3.75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195</v>
      </c>
      <c r="AU1045" s="254" t="s">
        <v>82</v>
      </c>
      <c r="AV1045" s="14" t="s">
        <v>82</v>
      </c>
      <c r="AW1045" s="14" t="s">
        <v>35</v>
      </c>
      <c r="AX1045" s="14" t="s">
        <v>73</v>
      </c>
      <c r="AY1045" s="254" t="s">
        <v>185</v>
      </c>
    </row>
    <row r="1046" s="13" customFormat="1">
      <c r="A1046" s="13"/>
      <c r="B1046" s="233"/>
      <c r="C1046" s="234"/>
      <c r="D1046" s="235" t="s">
        <v>195</v>
      </c>
      <c r="E1046" s="236" t="s">
        <v>19</v>
      </c>
      <c r="F1046" s="237" t="s">
        <v>1657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195</v>
      </c>
      <c r="AU1046" s="243" t="s">
        <v>82</v>
      </c>
      <c r="AV1046" s="13" t="s">
        <v>80</v>
      </c>
      <c r="AW1046" s="13" t="s">
        <v>35</v>
      </c>
      <c r="AX1046" s="13" t="s">
        <v>73</v>
      </c>
      <c r="AY1046" s="243" t="s">
        <v>185</v>
      </c>
    </row>
    <row r="1047" s="14" customFormat="1">
      <c r="A1047" s="14"/>
      <c r="B1047" s="244"/>
      <c r="C1047" s="245"/>
      <c r="D1047" s="235" t="s">
        <v>195</v>
      </c>
      <c r="E1047" s="246" t="s">
        <v>19</v>
      </c>
      <c r="F1047" s="247" t="s">
        <v>1826</v>
      </c>
      <c r="G1047" s="245"/>
      <c r="H1047" s="248">
        <v>25.204999999999998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195</v>
      </c>
      <c r="AU1047" s="254" t="s">
        <v>82</v>
      </c>
      <c r="AV1047" s="14" t="s">
        <v>82</v>
      </c>
      <c r="AW1047" s="14" t="s">
        <v>35</v>
      </c>
      <c r="AX1047" s="14" t="s">
        <v>73</v>
      </c>
      <c r="AY1047" s="254" t="s">
        <v>185</v>
      </c>
    </row>
    <row r="1048" s="14" customFormat="1">
      <c r="A1048" s="14"/>
      <c r="B1048" s="244"/>
      <c r="C1048" s="245"/>
      <c r="D1048" s="235" t="s">
        <v>195</v>
      </c>
      <c r="E1048" s="246" t="s">
        <v>19</v>
      </c>
      <c r="F1048" s="247" t="s">
        <v>1808</v>
      </c>
      <c r="G1048" s="245"/>
      <c r="H1048" s="248">
        <v>-3.75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195</v>
      </c>
      <c r="AU1048" s="254" t="s">
        <v>82</v>
      </c>
      <c r="AV1048" s="14" t="s">
        <v>82</v>
      </c>
      <c r="AW1048" s="14" t="s">
        <v>35</v>
      </c>
      <c r="AX1048" s="14" t="s">
        <v>73</v>
      </c>
      <c r="AY1048" s="254" t="s">
        <v>185</v>
      </c>
    </row>
    <row r="1049" s="15" customFormat="1">
      <c r="A1049" s="15"/>
      <c r="B1049" s="255"/>
      <c r="C1049" s="256"/>
      <c r="D1049" s="235" t="s">
        <v>195</v>
      </c>
      <c r="E1049" s="257" t="s">
        <v>19</v>
      </c>
      <c r="F1049" s="258" t="s">
        <v>226</v>
      </c>
      <c r="G1049" s="256"/>
      <c r="H1049" s="259">
        <v>357.17800000000005</v>
      </c>
      <c r="I1049" s="260"/>
      <c r="J1049" s="256"/>
      <c r="K1049" s="256"/>
      <c r="L1049" s="261"/>
      <c r="M1049" s="262"/>
      <c r="N1049" s="263"/>
      <c r="O1049" s="263"/>
      <c r="P1049" s="263"/>
      <c r="Q1049" s="263"/>
      <c r="R1049" s="263"/>
      <c r="S1049" s="263"/>
      <c r="T1049" s="264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5" t="s">
        <v>195</v>
      </c>
      <c r="AU1049" s="265" t="s">
        <v>82</v>
      </c>
      <c r="AV1049" s="15" t="s">
        <v>135</v>
      </c>
      <c r="AW1049" s="15" t="s">
        <v>35</v>
      </c>
      <c r="AX1049" s="15" t="s">
        <v>80</v>
      </c>
      <c r="AY1049" s="265" t="s">
        <v>185</v>
      </c>
    </row>
    <row r="1050" s="2" customFormat="1" ht="21.75" customHeight="1">
      <c r="A1050" s="40"/>
      <c r="B1050" s="41"/>
      <c r="C1050" s="215" t="s">
        <v>1396</v>
      </c>
      <c r="D1050" s="215" t="s">
        <v>187</v>
      </c>
      <c r="E1050" s="216" t="s">
        <v>1829</v>
      </c>
      <c r="F1050" s="217" t="s">
        <v>1830</v>
      </c>
      <c r="G1050" s="218" t="s">
        <v>439</v>
      </c>
      <c r="H1050" s="219">
        <v>3</v>
      </c>
      <c r="I1050" s="220"/>
      <c r="J1050" s="221">
        <f>ROUND(I1050*H1050,2)</f>
        <v>0</v>
      </c>
      <c r="K1050" s="217" t="s">
        <v>191</v>
      </c>
      <c r="L1050" s="46"/>
      <c r="M1050" s="222" t="s">
        <v>19</v>
      </c>
      <c r="N1050" s="223" t="s">
        <v>44</v>
      </c>
      <c r="O1050" s="86"/>
      <c r="P1050" s="224">
        <f>O1050*H1050</f>
        <v>0</v>
      </c>
      <c r="Q1050" s="224">
        <v>1.0000000000000001E-05</v>
      </c>
      <c r="R1050" s="224">
        <f>Q1050*H1050</f>
        <v>3.0000000000000004E-05</v>
      </c>
      <c r="S1050" s="224">
        <v>0</v>
      </c>
      <c r="T1050" s="225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6" t="s">
        <v>339</v>
      </c>
      <c r="AT1050" s="226" t="s">
        <v>187</v>
      </c>
      <c r="AU1050" s="226" t="s">
        <v>82</v>
      </c>
      <c r="AY1050" s="19" t="s">
        <v>185</v>
      </c>
      <c r="BE1050" s="227">
        <f>IF(N1050="základní",J1050,0)</f>
        <v>0</v>
      </c>
      <c r="BF1050" s="227">
        <f>IF(N1050="snížená",J1050,0)</f>
        <v>0</v>
      </c>
      <c r="BG1050" s="227">
        <f>IF(N1050="zákl. přenesená",J1050,0)</f>
        <v>0</v>
      </c>
      <c r="BH1050" s="227">
        <f>IF(N1050="sníž. přenesená",J1050,0)</f>
        <v>0</v>
      </c>
      <c r="BI1050" s="227">
        <f>IF(N1050="nulová",J1050,0)</f>
        <v>0</v>
      </c>
      <c r="BJ1050" s="19" t="s">
        <v>80</v>
      </c>
      <c r="BK1050" s="227">
        <f>ROUND(I1050*H1050,2)</f>
        <v>0</v>
      </c>
      <c r="BL1050" s="19" t="s">
        <v>339</v>
      </c>
      <c r="BM1050" s="226" t="s">
        <v>1831</v>
      </c>
    </row>
    <row r="1051" s="2" customFormat="1">
      <c r="A1051" s="40"/>
      <c r="B1051" s="41"/>
      <c r="C1051" s="42"/>
      <c r="D1051" s="228" t="s">
        <v>193</v>
      </c>
      <c r="E1051" s="42"/>
      <c r="F1051" s="229" t="s">
        <v>1832</v>
      </c>
      <c r="G1051" s="42"/>
      <c r="H1051" s="42"/>
      <c r="I1051" s="230"/>
      <c r="J1051" s="42"/>
      <c r="K1051" s="42"/>
      <c r="L1051" s="46"/>
      <c r="M1051" s="231"/>
      <c r="N1051" s="232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193</v>
      </c>
      <c r="AU1051" s="19" t="s">
        <v>82</v>
      </c>
    </row>
    <row r="1052" s="13" customFormat="1">
      <c r="A1052" s="13"/>
      <c r="B1052" s="233"/>
      <c r="C1052" s="234"/>
      <c r="D1052" s="235" t="s">
        <v>195</v>
      </c>
      <c r="E1052" s="236" t="s">
        <v>19</v>
      </c>
      <c r="F1052" s="237" t="s">
        <v>1482</v>
      </c>
      <c r="G1052" s="234"/>
      <c r="H1052" s="236" t="s">
        <v>19</v>
      </c>
      <c r="I1052" s="238"/>
      <c r="J1052" s="234"/>
      <c r="K1052" s="234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195</v>
      </c>
      <c r="AU1052" s="243" t="s">
        <v>82</v>
      </c>
      <c r="AV1052" s="13" t="s">
        <v>80</v>
      </c>
      <c r="AW1052" s="13" t="s">
        <v>35</v>
      </c>
      <c r="AX1052" s="13" t="s">
        <v>73</v>
      </c>
      <c r="AY1052" s="243" t="s">
        <v>185</v>
      </c>
    </row>
    <row r="1053" s="14" customFormat="1">
      <c r="A1053" s="14"/>
      <c r="B1053" s="244"/>
      <c r="C1053" s="245"/>
      <c r="D1053" s="235" t="s">
        <v>195</v>
      </c>
      <c r="E1053" s="246" t="s">
        <v>19</v>
      </c>
      <c r="F1053" s="247" t="s">
        <v>1833</v>
      </c>
      <c r="G1053" s="245"/>
      <c r="H1053" s="248">
        <v>3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195</v>
      </c>
      <c r="AU1053" s="254" t="s">
        <v>82</v>
      </c>
      <c r="AV1053" s="14" t="s">
        <v>82</v>
      </c>
      <c r="AW1053" s="14" t="s">
        <v>35</v>
      </c>
      <c r="AX1053" s="14" t="s">
        <v>73</v>
      </c>
      <c r="AY1053" s="254" t="s">
        <v>185</v>
      </c>
    </row>
    <row r="1054" s="15" customFormat="1">
      <c r="A1054" s="15"/>
      <c r="B1054" s="255"/>
      <c r="C1054" s="256"/>
      <c r="D1054" s="235" t="s">
        <v>195</v>
      </c>
      <c r="E1054" s="257" t="s">
        <v>19</v>
      </c>
      <c r="F1054" s="258" t="s">
        <v>226</v>
      </c>
      <c r="G1054" s="256"/>
      <c r="H1054" s="259">
        <v>3</v>
      </c>
      <c r="I1054" s="260"/>
      <c r="J1054" s="256"/>
      <c r="K1054" s="256"/>
      <c r="L1054" s="261"/>
      <c r="M1054" s="262"/>
      <c r="N1054" s="263"/>
      <c r="O1054" s="263"/>
      <c r="P1054" s="263"/>
      <c r="Q1054" s="263"/>
      <c r="R1054" s="263"/>
      <c r="S1054" s="263"/>
      <c r="T1054" s="264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5" t="s">
        <v>195</v>
      </c>
      <c r="AU1054" s="265" t="s">
        <v>82</v>
      </c>
      <c r="AV1054" s="15" t="s">
        <v>135</v>
      </c>
      <c r="AW1054" s="15" t="s">
        <v>35</v>
      </c>
      <c r="AX1054" s="15" t="s">
        <v>80</v>
      </c>
      <c r="AY1054" s="265" t="s">
        <v>185</v>
      </c>
    </row>
    <row r="1055" s="2" customFormat="1" ht="16.5" customHeight="1">
      <c r="A1055" s="40"/>
      <c r="B1055" s="41"/>
      <c r="C1055" s="272" t="s">
        <v>1403</v>
      </c>
      <c r="D1055" s="272" t="s">
        <v>520</v>
      </c>
      <c r="E1055" s="273" t="s">
        <v>1834</v>
      </c>
      <c r="F1055" s="274" t="s">
        <v>1835</v>
      </c>
      <c r="G1055" s="275" t="s">
        <v>439</v>
      </c>
      <c r="H1055" s="276">
        <v>3</v>
      </c>
      <c r="I1055" s="277"/>
      <c r="J1055" s="278">
        <f>ROUND(I1055*H1055,2)</f>
        <v>0</v>
      </c>
      <c r="K1055" s="274" t="s">
        <v>191</v>
      </c>
      <c r="L1055" s="279"/>
      <c r="M1055" s="280" t="s">
        <v>19</v>
      </c>
      <c r="N1055" s="281" t="s">
        <v>44</v>
      </c>
      <c r="O1055" s="86"/>
      <c r="P1055" s="224">
        <f>O1055*H1055</f>
        <v>0</v>
      </c>
      <c r="Q1055" s="224">
        <v>0.0025000000000000001</v>
      </c>
      <c r="R1055" s="224">
        <f>Q1055*H1055</f>
        <v>0.0074999999999999997</v>
      </c>
      <c r="S1055" s="224">
        <v>0</v>
      </c>
      <c r="T1055" s="225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6" t="s">
        <v>627</v>
      </c>
      <c r="AT1055" s="226" t="s">
        <v>520</v>
      </c>
      <c r="AU1055" s="226" t="s">
        <v>82</v>
      </c>
      <c r="AY1055" s="19" t="s">
        <v>185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19" t="s">
        <v>80</v>
      </c>
      <c r="BK1055" s="227">
        <f>ROUND(I1055*H1055,2)</f>
        <v>0</v>
      </c>
      <c r="BL1055" s="19" t="s">
        <v>339</v>
      </c>
      <c r="BM1055" s="226" t="s">
        <v>1836</v>
      </c>
    </row>
    <row r="1056" s="13" customFormat="1">
      <c r="A1056" s="13"/>
      <c r="B1056" s="233"/>
      <c r="C1056" s="234"/>
      <c r="D1056" s="235" t="s">
        <v>195</v>
      </c>
      <c r="E1056" s="236" t="s">
        <v>19</v>
      </c>
      <c r="F1056" s="237" t="s">
        <v>1482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195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185</v>
      </c>
    </row>
    <row r="1057" s="14" customFormat="1">
      <c r="A1057" s="14"/>
      <c r="B1057" s="244"/>
      <c r="C1057" s="245"/>
      <c r="D1057" s="235" t="s">
        <v>195</v>
      </c>
      <c r="E1057" s="246" t="s">
        <v>19</v>
      </c>
      <c r="F1057" s="247" t="s">
        <v>1833</v>
      </c>
      <c r="G1057" s="245"/>
      <c r="H1057" s="248">
        <v>3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195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185</v>
      </c>
    </row>
    <row r="1058" s="15" customFormat="1">
      <c r="A1058" s="15"/>
      <c r="B1058" s="255"/>
      <c r="C1058" s="256"/>
      <c r="D1058" s="235" t="s">
        <v>195</v>
      </c>
      <c r="E1058" s="257" t="s">
        <v>19</v>
      </c>
      <c r="F1058" s="258" t="s">
        <v>226</v>
      </c>
      <c r="G1058" s="256"/>
      <c r="H1058" s="259">
        <v>3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195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185</v>
      </c>
    </row>
    <row r="1059" s="2" customFormat="1" ht="24.15" customHeight="1">
      <c r="A1059" s="40"/>
      <c r="B1059" s="41"/>
      <c r="C1059" s="215" t="s">
        <v>1410</v>
      </c>
      <c r="D1059" s="215" t="s">
        <v>187</v>
      </c>
      <c r="E1059" s="216" t="s">
        <v>1837</v>
      </c>
      <c r="F1059" s="217" t="s">
        <v>1838</v>
      </c>
      <c r="G1059" s="218" t="s">
        <v>439</v>
      </c>
      <c r="H1059" s="219">
        <v>2</v>
      </c>
      <c r="I1059" s="220"/>
      <c r="J1059" s="221">
        <f>ROUND(I1059*H1059,2)</f>
        <v>0</v>
      </c>
      <c r="K1059" s="217" t="s">
        <v>191</v>
      </c>
      <c r="L1059" s="46"/>
      <c r="M1059" s="222" t="s">
        <v>19</v>
      </c>
      <c r="N1059" s="223" t="s">
        <v>44</v>
      </c>
      <c r="O1059" s="86"/>
      <c r="P1059" s="224">
        <f>O1059*H1059</f>
        <v>0</v>
      </c>
      <c r="Q1059" s="224">
        <v>1.0000000000000001E-05</v>
      </c>
      <c r="R1059" s="224">
        <f>Q1059*H1059</f>
        <v>2.0000000000000002E-05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339</v>
      </c>
      <c r="AT1059" s="226" t="s">
        <v>187</v>
      </c>
      <c r="AU1059" s="226" t="s">
        <v>82</v>
      </c>
      <c r="AY1059" s="19" t="s">
        <v>185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339</v>
      </c>
      <c r="BM1059" s="226" t="s">
        <v>1839</v>
      </c>
    </row>
    <row r="1060" s="2" customFormat="1">
      <c r="A1060" s="40"/>
      <c r="B1060" s="41"/>
      <c r="C1060" s="42"/>
      <c r="D1060" s="228" t="s">
        <v>193</v>
      </c>
      <c r="E1060" s="42"/>
      <c r="F1060" s="229" t="s">
        <v>1840</v>
      </c>
      <c r="G1060" s="42"/>
      <c r="H1060" s="42"/>
      <c r="I1060" s="230"/>
      <c r="J1060" s="42"/>
      <c r="K1060" s="42"/>
      <c r="L1060" s="46"/>
      <c r="M1060" s="231"/>
      <c r="N1060" s="232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193</v>
      </c>
      <c r="AU1060" s="19" t="s">
        <v>82</v>
      </c>
    </row>
    <row r="1061" s="13" customFormat="1">
      <c r="A1061" s="13"/>
      <c r="B1061" s="233"/>
      <c r="C1061" s="234"/>
      <c r="D1061" s="235" t="s">
        <v>195</v>
      </c>
      <c r="E1061" s="236" t="s">
        <v>19</v>
      </c>
      <c r="F1061" s="237" t="s">
        <v>1482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195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185</v>
      </c>
    </row>
    <row r="1062" s="14" customFormat="1">
      <c r="A1062" s="14"/>
      <c r="B1062" s="244"/>
      <c r="C1062" s="245"/>
      <c r="D1062" s="235" t="s">
        <v>195</v>
      </c>
      <c r="E1062" s="246" t="s">
        <v>19</v>
      </c>
      <c r="F1062" s="247" t="s">
        <v>1707</v>
      </c>
      <c r="G1062" s="245"/>
      <c r="H1062" s="248">
        <v>2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195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185</v>
      </c>
    </row>
    <row r="1063" s="15" customFormat="1">
      <c r="A1063" s="15"/>
      <c r="B1063" s="255"/>
      <c r="C1063" s="256"/>
      <c r="D1063" s="235" t="s">
        <v>195</v>
      </c>
      <c r="E1063" s="257" t="s">
        <v>19</v>
      </c>
      <c r="F1063" s="258" t="s">
        <v>226</v>
      </c>
      <c r="G1063" s="256"/>
      <c r="H1063" s="259">
        <v>2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5" t="s">
        <v>195</v>
      </c>
      <c r="AU1063" s="265" t="s">
        <v>82</v>
      </c>
      <c r="AV1063" s="15" t="s">
        <v>135</v>
      </c>
      <c r="AW1063" s="15" t="s">
        <v>35</v>
      </c>
      <c r="AX1063" s="15" t="s">
        <v>80</v>
      </c>
      <c r="AY1063" s="265" t="s">
        <v>185</v>
      </c>
    </row>
    <row r="1064" s="2" customFormat="1" ht="16.5" customHeight="1">
      <c r="A1064" s="40"/>
      <c r="B1064" s="41"/>
      <c r="C1064" s="272" t="s">
        <v>1419</v>
      </c>
      <c r="D1064" s="272" t="s">
        <v>520</v>
      </c>
      <c r="E1064" s="273" t="s">
        <v>1841</v>
      </c>
      <c r="F1064" s="274" t="s">
        <v>1842</v>
      </c>
      <c r="G1064" s="275" t="s">
        <v>439</v>
      </c>
      <c r="H1064" s="276">
        <v>2</v>
      </c>
      <c r="I1064" s="277"/>
      <c r="J1064" s="278">
        <f>ROUND(I1064*H1064,2)</f>
        <v>0</v>
      </c>
      <c r="K1064" s="274" t="s">
        <v>191</v>
      </c>
      <c r="L1064" s="279"/>
      <c r="M1064" s="280" t="s">
        <v>19</v>
      </c>
      <c r="N1064" s="281" t="s">
        <v>44</v>
      </c>
      <c r="O1064" s="86"/>
      <c r="P1064" s="224">
        <f>O1064*H1064</f>
        <v>0</v>
      </c>
      <c r="Q1064" s="224">
        <v>0.0025000000000000001</v>
      </c>
      <c r="R1064" s="224">
        <f>Q1064*H1064</f>
        <v>0.0050000000000000001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627</v>
      </c>
      <c r="AT1064" s="226" t="s">
        <v>520</v>
      </c>
      <c r="AU1064" s="226" t="s">
        <v>82</v>
      </c>
      <c r="AY1064" s="19" t="s">
        <v>185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80</v>
      </c>
      <c r="BK1064" s="227">
        <f>ROUND(I1064*H1064,2)</f>
        <v>0</v>
      </c>
      <c r="BL1064" s="19" t="s">
        <v>339</v>
      </c>
      <c r="BM1064" s="226" t="s">
        <v>1843</v>
      </c>
    </row>
    <row r="1065" s="13" customFormat="1">
      <c r="A1065" s="13"/>
      <c r="B1065" s="233"/>
      <c r="C1065" s="234"/>
      <c r="D1065" s="235" t="s">
        <v>195</v>
      </c>
      <c r="E1065" s="236" t="s">
        <v>19</v>
      </c>
      <c r="F1065" s="237" t="s">
        <v>1482</v>
      </c>
      <c r="G1065" s="234"/>
      <c r="H1065" s="236" t="s">
        <v>19</v>
      </c>
      <c r="I1065" s="238"/>
      <c r="J1065" s="234"/>
      <c r="K1065" s="234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195</v>
      </c>
      <c r="AU1065" s="243" t="s">
        <v>82</v>
      </c>
      <c r="AV1065" s="13" t="s">
        <v>80</v>
      </c>
      <c r="AW1065" s="13" t="s">
        <v>35</v>
      </c>
      <c r="AX1065" s="13" t="s">
        <v>73</v>
      </c>
      <c r="AY1065" s="243" t="s">
        <v>185</v>
      </c>
    </row>
    <row r="1066" s="14" customFormat="1">
      <c r="A1066" s="14"/>
      <c r="B1066" s="244"/>
      <c r="C1066" s="245"/>
      <c r="D1066" s="235" t="s">
        <v>195</v>
      </c>
      <c r="E1066" s="246" t="s">
        <v>19</v>
      </c>
      <c r="F1066" s="247" t="s">
        <v>1707</v>
      </c>
      <c r="G1066" s="245"/>
      <c r="H1066" s="248">
        <v>2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195</v>
      </c>
      <c r="AU1066" s="254" t="s">
        <v>82</v>
      </c>
      <c r="AV1066" s="14" t="s">
        <v>82</v>
      </c>
      <c r="AW1066" s="14" t="s">
        <v>35</v>
      </c>
      <c r="AX1066" s="14" t="s">
        <v>73</v>
      </c>
      <c r="AY1066" s="254" t="s">
        <v>185</v>
      </c>
    </row>
    <row r="1067" s="15" customFormat="1">
      <c r="A1067" s="15"/>
      <c r="B1067" s="255"/>
      <c r="C1067" s="256"/>
      <c r="D1067" s="235" t="s">
        <v>195</v>
      </c>
      <c r="E1067" s="257" t="s">
        <v>19</v>
      </c>
      <c r="F1067" s="258" t="s">
        <v>226</v>
      </c>
      <c r="G1067" s="256"/>
      <c r="H1067" s="259">
        <v>2</v>
      </c>
      <c r="I1067" s="260"/>
      <c r="J1067" s="256"/>
      <c r="K1067" s="256"/>
      <c r="L1067" s="261"/>
      <c r="M1067" s="262"/>
      <c r="N1067" s="263"/>
      <c r="O1067" s="263"/>
      <c r="P1067" s="263"/>
      <c r="Q1067" s="263"/>
      <c r="R1067" s="263"/>
      <c r="S1067" s="263"/>
      <c r="T1067" s="264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5" t="s">
        <v>195</v>
      </c>
      <c r="AU1067" s="265" t="s">
        <v>82</v>
      </c>
      <c r="AV1067" s="15" t="s">
        <v>135</v>
      </c>
      <c r="AW1067" s="15" t="s">
        <v>35</v>
      </c>
      <c r="AX1067" s="15" t="s">
        <v>80</v>
      </c>
      <c r="AY1067" s="265" t="s">
        <v>185</v>
      </c>
    </row>
    <row r="1068" s="2" customFormat="1" ht="16.5" customHeight="1">
      <c r="A1068" s="40"/>
      <c r="B1068" s="41"/>
      <c r="C1068" s="215" t="s">
        <v>1424</v>
      </c>
      <c r="D1068" s="215" t="s">
        <v>187</v>
      </c>
      <c r="E1068" s="216" t="s">
        <v>1844</v>
      </c>
      <c r="F1068" s="217" t="s">
        <v>1845</v>
      </c>
      <c r="G1068" s="218" t="s">
        <v>240</v>
      </c>
      <c r="H1068" s="219">
        <v>5.9870000000000001</v>
      </c>
      <c r="I1068" s="220"/>
      <c r="J1068" s="221">
        <f>ROUND(I1068*H1068,2)</f>
        <v>0</v>
      </c>
      <c r="K1068" s="217" t="s">
        <v>191</v>
      </c>
      <c r="L1068" s="46"/>
      <c r="M1068" s="222" t="s">
        <v>19</v>
      </c>
      <c r="N1068" s="223" t="s">
        <v>44</v>
      </c>
      <c r="O1068" s="86"/>
      <c r="P1068" s="224">
        <f>O1068*H1068</f>
        <v>0</v>
      </c>
      <c r="Q1068" s="224">
        <v>0.020119999999999999</v>
      </c>
      <c r="R1068" s="224">
        <f>Q1068*H1068</f>
        <v>0.12045844</v>
      </c>
      <c r="S1068" s="224">
        <v>0</v>
      </c>
      <c r="T1068" s="225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26" t="s">
        <v>339</v>
      </c>
      <c r="AT1068" s="226" t="s">
        <v>187</v>
      </c>
      <c r="AU1068" s="226" t="s">
        <v>82</v>
      </c>
      <c r="AY1068" s="19" t="s">
        <v>185</v>
      </c>
      <c r="BE1068" s="227">
        <f>IF(N1068="základní",J1068,0)</f>
        <v>0</v>
      </c>
      <c r="BF1068" s="227">
        <f>IF(N1068="snížená",J1068,0)</f>
        <v>0</v>
      </c>
      <c r="BG1068" s="227">
        <f>IF(N1068="zákl. přenesená",J1068,0)</f>
        <v>0</v>
      </c>
      <c r="BH1068" s="227">
        <f>IF(N1068="sníž. přenesená",J1068,0)</f>
        <v>0</v>
      </c>
      <c r="BI1068" s="227">
        <f>IF(N1068="nulová",J1068,0)</f>
        <v>0</v>
      </c>
      <c r="BJ1068" s="19" t="s">
        <v>80</v>
      </c>
      <c r="BK1068" s="227">
        <f>ROUND(I1068*H1068,2)</f>
        <v>0</v>
      </c>
      <c r="BL1068" s="19" t="s">
        <v>339</v>
      </c>
      <c r="BM1068" s="226" t="s">
        <v>1846</v>
      </c>
    </row>
    <row r="1069" s="2" customFormat="1">
      <c r="A1069" s="40"/>
      <c r="B1069" s="41"/>
      <c r="C1069" s="42"/>
      <c r="D1069" s="228" t="s">
        <v>193</v>
      </c>
      <c r="E1069" s="42"/>
      <c r="F1069" s="229" t="s">
        <v>1847</v>
      </c>
      <c r="G1069" s="42"/>
      <c r="H1069" s="42"/>
      <c r="I1069" s="230"/>
      <c r="J1069" s="42"/>
      <c r="K1069" s="42"/>
      <c r="L1069" s="46"/>
      <c r="M1069" s="231"/>
      <c r="N1069" s="232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193</v>
      </c>
      <c r="AU1069" s="19" t="s">
        <v>82</v>
      </c>
    </row>
    <row r="1070" s="13" customFormat="1">
      <c r="A1070" s="13"/>
      <c r="B1070" s="233"/>
      <c r="C1070" s="234"/>
      <c r="D1070" s="235" t="s">
        <v>195</v>
      </c>
      <c r="E1070" s="236" t="s">
        <v>19</v>
      </c>
      <c r="F1070" s="237" t="s">
        <v>1304</v>
      </c>
      <c r="G1070" s="234"/>
      <c r="H1070" s="236" t="s">
        <v>19</v>
      </c>
      <c r="I1070" s="238"/>
      <c r="J1070" s="234"/>
      <c r="K1070" s="234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195</v>
      </c>
      <c r="AU1070" s="243" t="s">
        <v>82</v>
      </c>
      <c r="AV1070" s="13" t="s">
        <v>80</v>
      </c>
      <c r="AW1070" s="13" t="s">
        <v>35</v>
      </c>
      <c r="AX1070" s="13" t="s">
        <v>73</v>
      </c>
      <c r="AY1070" s="243" t="s">
        <v>185</v>
      </c>
    </row>
    <row r="1071" s="13" customFormat="1">
      <c r="A1071" s="13"/>
      <c r="B1071" s="233"/>
      <c r="C1071" s="234"/>
      <c r="D1071" s="235" t="s">
        <v>195</v>
      </c>
      <c r="E1071" s="236" t="s">
        <v>19</v>
      </c>
      <c r="F1071" s="237" t="s">
        <v>1848</v>
      </c>
      <c r="G1071" s="234"/>
      <c r="H1071" s="236" t="s">
        <v>19</v>
      </c>
      <c r="I1071" s="238"/>
      <c r="J1071" s="234"/>
      <c r="K1071" s="234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195</v>
      </c>
      <c r="AU1071" s="243" t="s">
        <v>82</v>
      </c>
      <c r="AV1071" s="13" t="s">
        <v>80</v>
      </c>
      <c r="AW1071" s="13" t="s">
        <v>35</v>
      </c>
      <c r="AX1071" s="13" t="s">
        <v>73</v>
      </c>
      <c r="AY1071" s="243" t="s">
        <v>185</v>
      </c>
    </row>
    <row r="1072" s="14" customFormat="1">
      <c r="A1072" s="14"/>
      <c r="B1072" s="244"/>
      <c r="C1072" s="245"/>
      <c r="D1072" s="235" t="s">
        <v>195</v>
      </c>
      <c r="E1072" s="246" t="s">
        <v>19</v>
      </c>
      <c r="F1072" s="247" t="s">
        <v>1849</v>
      </c>
      <c r="G1072" s="245"/>
      <c r="H1072" s="248">
        <v>3.3010000000000002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195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185</v>
      </c>
    </row>
    <row r="1073" s="14" customFormat="1">
      <c r="A1073" s="14"/>
      <c r="B1073" s="244"/>
      <c r="C1073" s="245"/>
      <c r="D1073" s="235" t="s">
        <v>195</v>
      </c>
      <c r="E1073" s="246" t="s">
        <v>19</v>
      </c>
      <c r="F1073" s="247" t="s">
        <v>1850</v>
      </c>
      <c r="G1073" s="245"/>
      <c r="H1073" s="248">
        <v>-1.1819999999999999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195</v>
      </c>
      <c r="AU1073" s="254" t="s">
        <v>82</v>
      </c>
      <c r="AV1073" s="14" t="s">
        <v>82</v>
      </c>
      <c r="AW1073" s="14" t="s">
        <v>35</v>
      </c>
      <c r="AX1073" s="14" t="s">
        <v>73</v>
      </c>
      <c r="AY1073" s="254" t="s">
        <v>185</v>
      </c>
    </row>
    <row r="1074" s="13" customFormat="1">
      <c r="A1074" s="13"/>
      <c r="B1074" s="233"/>
      <c r="C1074" s="234"/>
      <c r="D1074" s="235" t="s">
        <v>195</v>
      </c>
      <c r="E1074" s="236" t="s">
        <v>19</v>
      </c>
      <c r="F1074" s="237" t="s">
        <v>1851</v>
      </c>
      <c r="G1074" s="234"/>
      <c r="H1074" s="236" t="s">
        <v>19</v>
      </c>
      <c r="I1074" s="238"/>
      <c r="J1074" s="234"/>
      <c r="K1074" s="234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195</v>
      </c>
      <c r="AU1074" s="243" t="s">
        <v>82</v>
      </c>
      <c r="AV1074" s="13" t="s">
        <v>80</v>
      </c>
      <c r="AW1074" s="13" t="s">
        <v>35</v>
      </c>
      <c r="AX1074" s="13" t="s">
        <v>73</v>
      </c>
      <c r="AY1074" s="243" t="s">
        <v>185</v>
      </c>
    </row>
    <row r="1075" s="14" customFormat="1">
      <c r="A1075" s="14"/>
      <c r="B1075" s="244"/>
      <c r="C1075" s="245"/>
      <c r="D1075" s="235" t="s">
        <v>195</v>
      </c>
      <c r="E1075" s="246" t="s">
        <v>19</v>
      </c>
      <c r="F1075" s="247" t="s">
        <v>1852</v>
      </c>
      <c r="G1075" s="245"/>
      <c r="H1075" s="248">
        <v>2.46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195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185</v>
      </c>
    </row>
    <row r="1076" s="14" customFormat="1">
      <c r="A1076" s="14"/>
      <c r="B1076" s="244"/>
      <c r="C1076" s="245"/>
      <c r="D1076" s="235" t="s">
        <v>195</v>
      </c>
      <c r="E1076" s="246" t="s">
        <v>19</v>
      </c>
      <c r="F1076" s="247" t="s">
        <v>1853</v>
      </c>
      <c r="G1076" s="245"/>
      <c r="H1076" s="248">
        <v>3.7719999999999998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195</v>
      </c>
      <c r="AU1076" s="254" t="s">
        <v>82</v>
      </c>
      <c r="AV1076" s="14" t="s">
        <v>82</v>
      </c>
      <c r="AW1076" s="14" t="s">
        <v>35</v>
      </c>
      <c r="AX1076" s="14" t="s">
        <v>73</v>
      </c>
      <c r="AY1076" s="254" t="s">
        <v>185</v>
      </c>
    </row>
    <row r="1077" s="14" customFormat="1">
      <c r="A1077" s="14"/>
      <c r="B1077" s="244"/>
      <c r="C1077" s="245"/>
      <c r="D1077" s="235" t="s">
        <v>195</v>
      </c>
      <c r="E1077" s="246" t="s">
        <v>19</v>
      </c>
      <c r="F1077" s="247" t="s">
        <v>1854</v>
      </c>
      <c r="G1077" s="245"/>
      <c r="H1077" s="248">
        <v>-2.3639999999999999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195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185</v>
      </c>
    </row>
    <row r="1078" s="15" customFormat="1">
      <c r="A1078" s="15"/>
      <c r="B1078" s="255"/>
      <c r="C1078" s="256"/>
      <c r="D1078" s="235" t="s">
        <v>195</v>
      </c>
      <c r="E1078" s="257" t="s">
        <v>19</v>
      </c>
      <c r="F1078" s="258" t="s">
        <v>226</v>
      </c>
      <c r="G1078" s="256"/>
      <c r="H1078" s="259">
        <v>5.987000000000001</v>
      </c>
      <c r="I1078" s="260"/>
      <c r="J1078" s="256"/>
      <c r="K1078" s="256"/>
      <c r="L1078" s="261"/>
      <c r="M1078" s="262"/>
      <c r="N1078" s="263"/>
      <c r="O1078" s="263"/>
      <c r="P1078" s="263"/>
      <c r="Q1078" s="263"/>
      <c r="R1078" s="263"/>
      <c r="S1078" s="263"/>
      <c r="T1078" s="264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5" t="s">
        <v>195</v>
      </c>
      <c r="AU1078" s="265" t="s">
        <v>82</v>
      </c>
      <c r="AV1078" s="15" t="s">
        <v>135</v>
      </c>
      <c r="AW1078" s="15" t="s">
        <v>35</v>
      </c>
      <c r="AX1078" s="15" t="s">
        <v>80</v>
      </c>
      <c r="AY1078" s="265" t="s">
        <v>185</v>
      </c>
    </row>
    <row r="1079" s="2" customFormat="1" ht="24.15" customHeight="1">
      <c r="A1079" s="40"/>
      <c r="B1079" s="41"/>
      <c r="C1079" s="215" t="s">
        <v>1429</v>
      </c>
      <c r="D1079" s="215" t="s">
        <v>187</v>
      </c>
      <c r="E1079" s="216" t="s">
        <v>1855</v>
      </c>
      <c r="F1079" s="217" t="s">
        <v>1856</v>
      </c>
      <c r="G1079" s="218" t="s">
        <v>439</v>
      </c>
      <c r="H1079" s="219">
        <v>3</v>
      </c>
      <c r="I1079" s="220"/>
      <c r="J1079" s="221">
        <f>ROUND(I1079*H1079,2)</f>
        <v>0</v>
      </c>
      <c r="K1079" s="217" t="s">
        <v>191</v>
      </c>
      <c r="L1079" s="46"/>
      <c r="M1079" s="222" t="s">
        <v>19</v>
      </c>
      <c r="N1079" s="223" t="s">
        <v>44</v>
      </c>
      <c r="O1079" s="86"/>
      <c r="P1079" s="224">
        <f>O1079*H1079</f>
        <v>0</v>
      </c>
      <c r="Q1079" s="224">
        <v>0.03058</v>
      </c>
      <c r="R1079" s="224">
        <f>Q1079*H1079</f>
        <v>0.091740000000000002</v>
      </c>
      <c r="S1079" s="224">
        <v>0</v>
      </c>
      <c r="T1079" s="225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6" t="s">
        <v>339</v>
      </c>
      <c r="AT1079" s="226" t="s">
        <v>187</v>
      </c>
      <c r="AU1079" s="226" t="s">
        <v>82</v>
      </c>
      <c r="AY1079" s="19" t="s">
        <v>185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19" t="s">
        <v>80</v>
      </c>
      <c r="BK1079" s="227">
        <f>ROUND(I1079*H1079,2)</f>
        <v>0</v>
      </c>
      <c r="BL1079" s="19" t="s">
        <v>339</v>
      </c>
      <c r="BM1079" s="226" t="s">
        <v>1857</v>
      </c>
    </row>
    <row r="1080" s="2" customFormat="1">
      <c r="A1080" s="40"/>
      <c r="B1080" s="41"/>
      <c r="C1080" s="42"/>
      <c r="D1080" s="228" t="s">
        <v>193</v>
      </c>
      <c r="E1080" s="42"/>
      <c r="F1080" s="229" t="s">
        <v>1858</v>
      </c>
      <c r="G1080" s="42"/>
      <c r="H1080" s="42"/>
      <c r="I1080" s="230"/>
      <c r="J1080" s="42"/>
      <c r="K1080" s="42"/>
      <c r="L1080" s="46"/>
      <c r="M1080" s="231"/>
      <c r="N1080" s="232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193</v>
      </c>
      <c r="AU1080" s="19" t="s">
        <v>82</v>
      </c>
    </row>
    <row r="1081" s="13" customFormat="1">
      <c r="A1081" s="13"/>
      <c r="B1081" s="233"/>
      <c r="C1081" s="234"/>
      <c r="D1081" s="235" t="s">
        <v>195</v>
      </c>
      <c r="E1081" s="236" t="s">
        <v>19</v>
      </c>
      <c r="F1081" s="237" t="s">
        <v>1304</v>
      </c>
      <c r="G1081" s="234"/>
      <c r="H1081" s="236" t="s">
        <v>19</v>
      </c>
      <c r="I1081" s="238"/>
      <c r="J1081" s="234"/>
      <c r="K1081" s="234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195</v>
      </c>
      <c r="AU1081" s="243" t="s">
        <v>82</v>
      </c>
      <c r="AV1081" s="13" t="s">
        <v>80</v>
      </c>
      <c r="AW1081" s="13" t="s">
        <v>35</v>
      </c>
      <c r="AX1081" s="13" t="s">
        <v>73</v>
      </c>
      <c r="AY1081" s="243" t="s">
        <v>185</v>
      </c>
    </row>
    <row r="1082" s="13" customFormat="1">
      <c r="A1082" s="13"/>
      <c r="B1082" s="233"/>
      <c r="C1082" s="234"/>
      <c r="D1082" s="235" t="s">
        <v>195</v>
      </c>
      <c r="E1082" s="236" t="s">
        <v>19</v>
      </c>
      <c r="F1082" s="237" t="s">
        <v>1848</v>
      </c>
      <c r="G1082" s="234"/>
      <c r="H1082" s="236" t="s">
        <v>19</v>
      </c>
      <c r="I1082" s="238"/>
      <c r="J1082" s="234"/>
      <c r="K1082" s="234"/>
      <c r="L1082" s="239"/>
      <c r="M1082" s="240"/>
      <c r="N1082" s="241"/>
      <c r="O1082" s="241"/>
      <c r="P1082" s="241"/>
      <c r="Q1082" s="241"/>
      <c r="R1082" s="241"/>
      <c r="S1082" s="241"/>
      <c r="T1082" s="24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3" t="s">
        <v>195</v>
      </c>
      <c r="AU1082" s="243" t="s">
        <v>82</v>
      </c>
      <c r="AV1082" s="13" t="s">
        <v>80</v>
      </c>
      <c r="AW1082" s="13" t="s">
        <v>35</v>
      </c>
      <c r="AX1082" s="13" t="s">
        <v>73</v>
      </c>
      <c r="AY1082" s="243" t="s">
        <v>185</v>
      </c>
    </row>
    <row r="1083" s="14" customFormat="1">
      <c r="A1083" s="14"/>
      <c r="B1083" s="244"/>
      <c r="C1083" s="245"/>
      <c r="D1083" s="235" t="s">
        <v>195</v>
      </c>
      <c r="E1083" s="246" t="s">
        <v>19</v>
      </c>
      <c r="F1083" s="247" t="s">
        <v>80</v>
      </c>
      <c r="G1083" s="245"/>
      <c r="H1083" s="248">
        <v>1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195</v>
      </c>
      <c r="AU1083" s="254" t="s">
        <v>82</v>
      </c>
      <c r="AV1083" s="14" t="s">
        <v>82</v>
      </c>
      <c r="AW1083" s="14" t="s">
        <v>35</v>
      </c>
      <c r="AX1083" s="14" t="s">
        <v>73</v>
      </c>
      <c r="AY1083" s="254" t="s">
        <v>185</v>
      </c>
    </row>
    <row r="1084" s="13" customFormat="1">
      <c r="A1084" s="13"/>
      <c r="B1084" s="233"/>
      <c r="C1084" s="234"/>
      <c r="D1084" s="235" t="s">
        <v>195</v>
      </c>
      <c r="E1084" s="236" t="s">
        <v>19</v>
      </c>
      <c r="F1084" s="237" t="s">
        <v>1851</v>
      </c>
      <c r="G1084" s="234"/>
      <c r="H1084" s="236" t="s">
        <v>19</v>
      </c>
      <c r="I1084" s="238"/>
      <c r="J1084" s="234"/>
      <c r="K1084" s="234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195</v>
      </c>
      <c r="AU1084" s="243" t="s">
        <v>82</v>
      </c>
      <c r="AV1084" s="13" t="s">
        <v>80</v>
      </c>
      <c r="AW1084" s="13" t="s">
        <v>35</v>
      </c>
      <c r="AX1084" s="13" t="s">
        <v>73</v>
      </c>
      <c r="AY1084" s="243" t="s">
        <v>185</v>
      </c>
    </row>
    <row r="1085" s="14" customFormat="1">
      <c r="A1085" s="14"/>
      <c r="B1085" s="244"/>
      <c r="C1085" s="245"/>
      <c r="D1085" s="235" t="s">
        <v>195</v>
      </c>
      <c r="E1085" s="246" t="s">
        <v>19</v>
      </c>
      <c r="F1085" s="247" t="s">
        <v>82</v>
      </c>
      <c r="G1085" s="245"/>
      <c r="H1085" s="248">
        <v>2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195</v>
      </c>
      <c r="AU1085" s="254" t="s">
        <v>82</v>
      </c>
      <c r="AV1085" s="14" t="s">
        <v>82</v>
      </c>
      <c r="AW1085" s="14" t="s">
        <v>35</v>
      </c>
      <c r="AX1085" s="14" t="s">
        <v>73</v>
      </c>
      <c r="AY1085" s="254" t="s">
        <v>185</v>
      </c>
    </row>
    <row r="1086" s="15" customFormat="1">
      <c r="A1086" s="15"/>
      <c r="B1086" s="255"/>
      <c r="C1086" s="256"/>
      <c r="D1086" s="235" t="s">
        <v>195</v>
      </c>
      <c r="E1086" s="257" t="s">
        <v>19</v>
      </c>
      <c r="F1086" s="258" t="s">
        <v>226</v>
      </c>
      <c r="G1086" s="256"/>
      <c r="H1086" s="259">
        <v>3</v>
      </c>
      <c r="I1086" s="260"/>
      <c r="J1086" s="256"/>
      <c r="K1086" s="256"/>
      <c r="L1086" s="261"/>
      <c r="M1086" s="262"/>
      <c r="N1086" s="263"/>
      <c r="O1086" s="263"/>
      <c r="P1086" s="263"/>
      <c r="Q1086" s="263"/>
      <c r="R1086" s="263"/>
      <c r="S1086" s="263"/>
      <c r="T1086" s="264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65" t="s">
        <v>195</v>
      </c>
      <c r="AU1086" s="265" t="s">
        <v>82</v>
      </c>
      <c r="AV1086" s="15" t="s">
        <v>135</v>
      </c>
      <c r="AW1086" s="15" t="s">
        <v>35</v>
      </c>
      <c r="AX1086" s="15" t="s">
        <v>80</v>
      </c>
      <c r="AY1086" s="265" t="s">
        <v>185</v>
      </c>
    </row>
    <row r="1087" s="2" customFormat="1" ht="24.15" customHeight="1">
      <c r="A1087" s="40"/>
      <c r="B1087" s="41"/>
      <c r="C1087" s="215" t="s">
        <v>1435</v>
      </c>
      <c r="D1087" s="215" t="s">
        <v>187</v>
      </c>
      <c r="E1087" s="216" t="s">
        <v>1859</v>
      </c>
      <c r="F1087" s="217" t="s">
        <v>1860</v>
      </c>
      <c r="G1087" s="218" t="s">
        <v>240</v>
      </c>
      <c r="H1087" s="219">
        <v>357</v>
      </c>
      <c r="I1087" s="220"/>
      <c r="J1087" s="221">
        <f>ROUND(I1087*H1087,2)</f>
        <v>0</v>
      </c>
      <c r="K1087" s="217" t="s">
        <v>191</v>
      </c>
      <c r="L1087" s="46"/>
      <c r="M1087" s="222" t="s">
        <v>19</v>
      </c>
      <c r="N1087" s="223" t="s">
        <v>44</v>
      </c>
      <c r="O1087" s="86"/>
      <c r="P1087" s="224">
        <f>O1087*H1087</f>
        <v>0</v>
      </c>
      <c r="Q1087" s="224">
        <v>0.00132</v>
      </c>
      <c r="R1087" s="224">
        <f>Q1087*H1087</f>
        <v>0.47123999999999999</v>
      </c>
      <c r="S1087" s="224">
        <v>0</v>
      </c>
      <c r="T1087" s="225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6" t="s">
        <v>339</v>
      </c>
      <c r="AT1087" s="226" t="s">
        <v>187</v>
      </c>
      <c r="AU1087" s="226" t="s">
        <v>82</v>
      </c>
      <c r="AY1087" s="19" t="s">
        <v>185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9" t="s">
        <v>80</v>
      </c>
      <c r="BK1087" s="227">
        <f>ROUND(I1087*H1087,2)</f>
        <v>0</v>
      </c>
      <c r="BL1087" s="19" t="s">
        <v>339</v>
      </c>
      <c r="BM1087" s="226" t="s">
        <v>1861</v>
      </c>
    </row>
    <row r="1088" s="2" customFormat="1">
      <c r="A1088" s="40"/>
      <c r="B1088" s="41"/>
      <c r="C1088" s="42"/>
      <c r="D1088" s="228" t="s">
        <v>193</v>
      </c>
      <c r="E1088" s="42"/>
      <c r="F1088" s="229" t="s">
        <v>1862</v>
      </c>
      <c r="G1088" s="42"/>
      <c r="H1088" s="42"/>
      <c r="I1088" s="230"/>
      <c r="J1088" s="42"/>
      <c r="K1088" s="42"/>
      <c r="L1088" s="46"/>
      <c r="M1088" s="231"/>
      <c r="N1088" s="232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193</v>
      </c>
      <c r="AU1088" s="19" t="s">
        <v>82</v>
      </c>
    </row>
    <row r="1089" s="13" customFormat="1">
      <c r="A1089" s="13"/>
      <c r="B1089" s="233"/>
      <c r="C1089" s="234"/>
      <c r="D1089" s="235" t="s">
        <v>195</v>
      </c>
      <c r="E1089" s="236" t="s">
        <v>19</v>
      </c>
      <c r="F1089" s="237" t="s">
        <v>1482</v>
      </c>
      <c r="G1089" s="234"/>
      <c r="H1089" s="236" t="s">
        <v>19</v>
      </c>
      <c r="I1089" s="238"/>
      <c r="J1089" s="234"/>
      <c r="K1089" s="234"/>
      <c r="L1089" s="239"/>
      <c r="M1089" s="240"/>
      <c r="N1089" s="241"/>
      <c r="O1089" s="241"/>
      <c r="P1089" s="241"/>
      <c r="Q1089" s="241"/>
      <c r="R1089" s="241"/>
      <c r="S1089" s="241"/>
      <c r="T1089" s="24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3" t="s">
        <v>195</v>
      </c>
      <c r="AU1089" s="243" t="s">
        <v>82</v>
      </c>
      <c r="AV1089" s="13" t="s">
        <v>80</v>
      </c>
      <c r="AW1089" s="13" t="s">
        <v>35</v>
      </c>
      <c r="AX1089" s="13" t="s">
        <v>73</v>
      </c>
      <c r="AY1089" s="243" t="s">
        <v>185</v>
      </c>
    </row>
    <row r="1090" s="14" customFormat="1">
      <c r="A1090" s="14"/>
      <c r="B1090" s="244"/>
      <c r="C1090" s="245"/>
      <c r="D1090" s="235" t="s">
        <v>195</v>
      </c>
      <c r="E1090" s="246" t="s">
        <v>19</v>
      </c>
      <c r="F1090" s="247" t="s">
        <v>1863</v>
      </c>
      <c r="G1090" s="245"/>
      <c r="H1090" s="248">
        <v>357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195</v>
      </c>
      <c r="AU1090" s="254" t="s">
        <v>82</v>
      </c>
      <c r="AV1090" s="14" t="s">
        <v>82</v>
      </c>
      <c r="AW1090" s="14" t="s">
        <v>35</v>
      </c>
      <c r="AX1090" s="14" t="s">
        <v>73</v>
      </c>
      <c r="AY1090" s="254" t="s">
        <v>185</v>
      </c>
    </row>
    <row r="1091" s="15" customFormat="1">
      <c r="A1091" s="15"/>
      <c r="B1091" s="255"/>
      <c r="C1091" s="256"/>
      <c r="D1091" s="235" t="s">
        <v>195</v>
      </c>
      <c r="E1091" s="257" t="s">
        <v>19</v>
      </c>
      <c r="F1091" s="258" t="s">
        <v>226</v>
      </c>
      <c r="G1091" s="256"/>
      <c r="H1091" s="259">
        <v>357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5" t="s">
        <v>195</v>
      </c>
      <c r="AU1091" s="265" t="s">
        <v>82</v>
      </c>
      <c r="AV1091" s="15" t="s">
        <v>135</v>
      </c>
      <c r="AW1091" s="15" t="s">
        <v>35</v>
      </c>
      <c r="AX1091" s="15" t="s">
        <v>80</v>
      </c>
      <c r="AY1091" s="265" t="s">
        <v>185</v>
      </c>
    </row>
    <row r="1092" s="2" customFormat="1" ht="16.5" customHeight="1">
      <c r="A1092" s="40"/>
      <c r="B1092" s="41"/>
      <c r="C1092" s="272" t="s">
        <v>1441</v>
      </c>
      <c r="D1092" s="272" t="s">
        <v>520</v>
      </c>
      <c r="E1092" s="273" t="s">
        <v>1864</v>
      </c>
      <c r="F1092" s="274" t="s">
        <v>1865</v>
      </c>
      <c r="G1092" s="275" t="s">
        <v>240</v>
      </c>
      <c r="H1092" s="276">
        <v>374.85000000000002</v>
      </c>
      <c r="I1092" s="277"/>
      <c r="J1092" s="278">
        <f>ROUND(I1092*H1092,2)</f>
        <v>0</v>
      </c>
      <c r="K1092" s="274" t="s">
        <v>191</v>
      </c>
      <c r="L1092" s="279"/>
      <c r="M1092" s="280" t="s">
        <v>19</v>
      </c>
      <c r="N1092" s="281" t="s">
        <v>44</v>
      </c>
      <c r="O1092" s="86"/>
      <c r="P1092" s="224">
        <f>O1092*H1092</f>
        <v>0</v>
      </c>
      <c r="Q1092" s="224">
        <v>0.0080000000000000002</v>
      </c>
      <c r="R1092" s="224">
        <f>Q1092*H1092</f>
        <v>2.9988000000000001</v>
      </c>
      <c r="S1092" s="224">
        <v>0</v>
      </c>
      <c r="T1092" s="225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6" t="s">
        <v>627</v>
      </c>
      <c r="AT1092" s="226" t="s">
        <v>520</v>
      </c>
      <c r="AU1092" s="226" t="s">
        <v>82</v>
      </c>
      <c r="AY1092" s="19" t="s">
        <v>185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19" t="s">
        <v>80</v>
      </c>
      <c r="BK1092" s="227">
        <f>ROUND(I1092*H1092,2)</f>
        <v>0</v>
      </c>
      <c r="BL1092" s="19" t="s">
        <v>339</v>
      </c>
      <c r="BM1092" s="226" t="s">
        <v>1866</v>
      </c>
    </row>
    <row r="1093" s="13" customFormat="1">
      <c r="A1093" s="13"/>
      <c r="B1093" s="233"/>
      <c r="C1093" s="234"/>
      <c r="D1093" s="235" t="s">
        <v>195</v>
      </c>
      <c r="E1093" s="236" t="s">
        <v>19</v>
      </c>
      <c r="F1093" s="237" t="s">
        <v>1482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195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185</v>
      </c>
    </row>
    <row r="1094" s="14" customFormat="1">
      <c r="A1094" s="14"/>
      <c r="B1094" s="244"/>
      <c r="C1094" s="245"/>
      <c r="D1094" s="235" t="s">
        <v>195</v>
      </c>
      <c r="E1094" s="246" t="s">
        <v>19</v>
      </c>
      <c r="F1094" s="247" t="s">
        <v>1863</v>
      </c>
      <c r="G1094" s="245"/>
      <c r="H1094" s="248">
        <v>357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195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185</v>
      </c>
    </row>
    <row r="1095" s="15" customFormat="1">
      <c r="A1095" s="15"/>
      <c r="B1095" s="255"/>
      <c r="C1095" s="256"/>
      <c r="D1095" s="235" t="s">
        <v>195</v>
      </c>
      <c r="E1095" s="257" t="s">
        <v>19</v>
      </c>
      <c r="F1095" s="258" t="s">
        <v>226</v>
      </c>
      <c r="G1095" s="256"/>
      <c r="H1095" s="259">
        <v>357</v>
      </c>
      <c r="I1095" s="260"/>
      <c r="J1095" s="256"/>
      <c r="K1095" s="256"/>
      <c r="L1095" s="261"/>
      <c r="M1095" s="262"/>
      <c r="N1095" s="263"/>
      <c r="O1095" s="263"/>
      <c r="P1095" s="263"/>
      <c r="Q1095" s="263"/>
      <c r="R1095" s="263"/>
      <c r="S1095" s="263"/>
      <c r="T1095" s="264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5" t="s">
        <v>195</v>
      </c>
      <c r="AU1095" s="265" t="s">
        <v>82</v>
      </c>
      <c r="AV1095" s="15" t="s">
        <v>135</v>
      </c>
      <c r="AW1095" s="15" t="s">
        <v>35</v>
      </c>
      <c r="AX1095" s="15" t="s">
        <v>80</v>
      </c>
      <c r="AY1095" s="265" t="s">
        <v>185</v>
      </c>
    </row>
    <row r="1096" s="14" customFormat="1">
      <c r="A1096" s="14"/>
      <c r="B1096" s="244"/>
      <c r="C1096" s="245"/>
      <c r="D1096" s="235" t="s">
        <v>195</v>
      </c>
      <c r="E1096" s="245"/>
      <c r="F1096" s="247" t="s">
        <v>1867</v>
      </c>
      <c r="G1096" s="245"/>
      <c r="H1096" s="248">
        <v>374.85000000000002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195</v>
      </c>
      <c r="AU1096" s="254" t="s">
        <v>82</v>
      </c>
      <c r="AV1096" s="14" t="s">
        <v>82</v>
      </c>
      <c r="AW1096" s="14" t="s">
        <v>4</v>
      </c>
      <c r="AX1096" s="14" t="s">
        <v>80</v>
      </c>
      <c r="AY1096" s="254" t="s">
        <v>185</v>
      </c>
    </row>
    <row r="1097" s="2" customFormat="1" ht="24.15" customHeight="1">
      <c r="A1097" s="40"/>
      <c r="B1097" s="41"/>
      <c r="C1097" s="215" t="s">
        <v>1446</v>
      </c>
      <c r="D1097" s="215" t="s">
        <v>187</v>
      </c>
      <c r="E1097" s="216" t="s">
        <v>1256</v>
      </c>
      <c r="F1097" s="217" t="s">
        <v>1257</v>
      </c>
      <c r="G1097" s="218" t="s">
        <v>457</v>
      </c>
      <c r="H1097" s="266"/>
      <c r="I1097" s="220"/>
      <c r="J1097" s="221">
        <f>ROUND(I1097*H1097,2)</f>
        <v>0</v>
      </c>
      <c r="K1097" s="217" t="s">
        <v>191</v>
      </c>
      <c r="L1097" s="46"/>
      <c r="M1097" s="222" t="s">
        <v>19</v>
      </c>
      <c r="N1097" s="223" t="s">
        <v>44</v>
      </c>
      <c r="O1097" s="86"/>
      <c r="P1097" s="224">
        <f>O1097*H1097</f>
        <v>0</v>
      </c>
      <c r="Q1097" s="224">
        <v>0</v>
      </c>
      <c r="R1097" s="224">
        <f>Q1097*H1097</f>
        <v>0</v>
      </c>
      <c r="S1097" s="224">
        <v>0</v>
      </c>
      <c r="T1097" s="225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6" t="s">
        <v>339</v>
      </c>
      <c r="AT1097" s="226" t="s">
        <v>187</v>
      </c>
      <c r="AU1097" s="226" t="s">
        <v>82</v>
      </c>
      <c r="AY1097" s="19" t="s">
        <v>185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19" t="s">
        <v>80</v>
      </c>
      <c r="BK1097" s="227">
        <f>ROUND(I1097*H1097,2)</f>
        <v>0</v>
      </c>
      <c r="BL1097" s="19" t="s">
        <v>339</v>
      </c>
      <c r="BM1097" s="226" t="s">
        <v>1868</v>
      </c>
    </row>
    <row r="1098" s="2" customFormat="1">
      <c r="A1098" s="40"/>
      <c r="B1098" s="41"/>
      <c r="C1098" s="42"/>
      <c r="D1098" s="228" t="s">
        <v>193</v>
      </c>
      <c r="E1098" s="42"/>
      <c r="F1098" s="229" t="s">
        <v>1259</v>
      </c>
      <c r="G1098" s="42"/>
      <c r="H1098" s="42"/>
      <c r="I1098" s="230"/>
      <c r="J1098" s="42"/>
      <c r="K1098" s="42"/>
      <c r="L1098" s="46"/>
      <c r="M1098" s="231"/>
      <c r="N1098" s="232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193</v>
      </c>
      <c r="AU1098" s="19" t="s">
        <v>82</v>
      </c>
    </row>
    <row r="1099" s="12" customFormat="1" ht="22.8" customHeight="1">
      <c r="A1099" s="12"/>
      <c r="B1099" s="199"/>
      <c r="C1099" s="200"/>
      <c r="D1099" s="201" t="s">
        <v>72</v>
      </c>
      <c r="E1099" s="213" t="s">
        <v>1260</v>
      </c>
      <c r="F1099" s="213" t="s">
        <v>1261</v>
      </c>
      <c r="G1099" s="200"/>
      <c r="H1099" s="200"/>
      <c r="I1099" s="203"/>
      <c r="J1099" s="214">
        <f>BK1099</f>
        <v>0</v>
      </c>
      <c r="K1099" s="200"/>
      <c r="L1099" s="205"/>
      <c r="M1099" s="206"/>
      <c r="N1099" s="207"/>
      <c r="O1099" s="207"/>
      <c r="P1099" s="208">
        <f>SUM(P1100:P1147)</f>
        <v>0</v>
      </c>
      <c r="Q1099" s="207"/>
      <c r="R1099" s="208">
        <f>SUM(R1100:R1147)</f>
        <v>0.81599500000000003</v>
      </c>
      <c r="S1099" s="207"/>
      <c r="T1099" s="209">
        <f>SUM(T1100:T1147)</f>
        <v>0</v>
      </c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R1099" s="210" t="s">
        <v>82</v>
      </c>
      <c r="AT1099" s="211" t="s">
        <v>72</v>
      </c>
      <c r="AU1099" s="211" t="s">
        <v>80</v>
      </c>
      <c r="AY1099" s="210" t="s">
        <v>185</v>
      </c>
      <c r="BK1099" s="212">
        <f>SUM(BK1100:BK1147)</f>
        <v>0</v>
      </c>
    </row>
    <row r="1100" s="2" customFormat="1" ht="24.15" customHeight="1">
      <c r="A1100" s="40"/>
      <c r="B1100" s="41"/>
      <c r="C1100" s="215" t="s">
        <v>1453</v>
      </c>
      <c r="D1100" s="215" t="s">
        <v>187</v>
      </c>
      <c r="E1100" s="216" t="s">
        <v>1869</v>
      </c>
      <c r="F1100" s="217" t="s">
        <v>1870</v>
      </c>
      <c r="G1100" s="218" t="s">
        <v>499</v>
      </c>
      <c r="H1100" s="219">
        <v>12</v>
      </c>
      <c r="I1100" s="220"/>
      <c r="J1100" s="221">
        <f>ROUND(I1100*H1100,2)</f>
        <v>0</v>
      </c>
      <c r="K1100" s="217" t="s">
        <v>449</v>
      </c>
      <c r="L1100" s="46"/>
      <c r="M1100" s="222" t="s">
        <v>19</v>
      </c>
      <c r="N1100" s="223" t="s">
        <v>44</v>
      </c>
      <c r="O1100" s="86"/>
      <c r="P1100" s="224">
        <f>O1100*H1100</f>
        <v>0</v>
      </c>
      <c r="Q1100" s="224">
        <v>0.0026900000000000001</v>
      </c>
      <c r="R1100" s="224">
        <f>Q1100*H1100</f>
        <v>0.032280000000000003</v>
      </c>
      <c r="S1100" s="224">
        <v>0</v>
      </c>
      <c r="T1100" s="225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6" t="s">
        <v>339</v>
      </c>
      <c r="AT1100" s="226" t="s">
        <v>187</v>
      </c>
      <c r="AU1100" s="226" t="s">
        <v>82</v>
      </c>
      <c r="AY1100" s="19" t="s">
        <v>185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19" t="s">
        <v>80</v>
      </c>
      <c r="BK1100" s="227">
        <f>ROUND(I1100*H1100,2)</f>
        <v>0</v>
      </c>
      <c r="BL1100" s="19" t="s">
        <v>339</v>
      </c>
      <c r="BM1100" s="226" t="s">
        <v>1871</v>
      </c>
    </row>
    <row r="1101" s="13" customFormat="1">
      <c r="A1101" s="13"/>
      <c r="B1101" s="233"/>
      <c r="C1101" s="234"/>
      <c r="D1101" s="235" t="s">
        <v>195</v>
      </c>
      <c r="E1101" s="236" t="s">
        <v>19</v>
      </c>
      <c r="F1101" s="237" t="s">
        <v>1266</v>
      </c>
      <c r="G1101" s="234"/>
      <c r="H1101" s="236" t="s">
        <v>19</v>
      </c>
      <c r="I1101" s="238"/>
      <c r="J1101" s="234"/>
      <c r="K1101" s="234"/>
      <c r="L1101" s="239"/>
      <c r="M1101" s="240"/>
      <c r="N1101" s="241"/>
      <c r="O1101" s="241"/>
      <c r="P1101" s="241"/>
      <c r="Q1101" s="241"/>
      <c r="R1101" s="241"/>
      <c r="S1101" s="241"/>
      <c r="T1101" s="24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3" t="s">
        <v>195</v>
      </c>
      <c r="AU1101" s="243" t="s">
        <v>82</v>
      </c>
      <c r="AV1101" s="13" t="s">
        <v>80</v>
      </c>
      <c r="AW1101" s="13" t="s">
        <v>35</v>
      </c>
      <c r="AX1101" s="13" t="s">
        <v>73</v>
      </c>
      <c r="AY1101" s="243" t="s">
        <v>185</v>
      </c>
    </row>
    <row r="1102" s="13" customFormat="1">
      <c r="A1102" s="13"/>
      <c r="B1102" s="233"/>
      <c r="C1102" s="234"/>
      <c r="D1102" s="235" t="s">
        <v>195</v>
      </c>
      <c r="E1102" s="236" t="s">
        <v>19</v>
      </c>
      <c r="F1102" s="237" t="s">
        <v>1872</v>
      </c>
      <c r="G1102" s="234"/>
      <c r="H1102" s="236" t="s">
        <v>19</v>
      </c>
      <c r="I1102" s="238"/>
      <c r="J1102" s="234"/>
      <c r="K1102" s="234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195</v>
      </c>
      <c r="AU1102" s="243" t="s">
        <v>82</v>
      </c>
      <c r="AV1102" s="13" t="s">
        <v>80</v>
      </c>
      <c r="AW1102" s="13" t="s">
        <v>35</v>
      </c>
      <c r="AX1102" s="13" t="s">
        <v>73</v>
      </c>
      <c r="AY1102" s="243" t="s">
        <v>185</v>
      </c>
    </row>
    <row r="1103" s="14" customFormat="1">
      <c r="A1103" s="14"/>
      <c r="B1103" s="244"/>
      <c r="C1103" s="245"/>
      <c r="D1103" s="235" t="s">
        <v>195</v>
      </c>
      <c r="E1103" s="246" t="s">
        <v>19</v>
      </c>
      <c r="F1103" s="247" t="s">
        <v>302</v>
      </c>
      <c r="G1103" s="245"/>
      <c r="H1103" s="248">
        <v>12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195</v>
      </c>
      <c r="AU1103" s="254" t="s">
        <v>82</v>
      </c>
      <c r="AV1103" s="14" t="s">
        <v>82</v>
      </c>
      <c r="AW1103" s="14" t="s">
        <v>35</v>
      </c>
      <c r="AX1103" s="14" t="s">
        <v>73</v>
      </c>
      <c r="AY1103" s="254" t="s">
        <v>185</v>
      </c>
    </row>
    <row r="1104" s="15" customFormat="1">
      <c r="A1104" s="15"/>
      <c r="B1104" s="255"/>
      <c r="C1104" s="256"/>
      <c r="D1104" s="235" t="s">
        <v>195</v>
      </c>
      <c r="E1104" s="257" t="s">
        <v>19</v>
      </c>
      <c r="F1104" s="258" t="s">
        <v>226</v>
      </c>
      <c r="G1104" s="256"/>
      <c r="H1104" s="259">
        <v>12</v>
      </c>
      <c r="I1104" s="260"/>
      <c r="J1104" s="256"/>
      <c r="K1104" s="256"/>
      <c r="L1104" s="261"/>
      <c r="M1104" s="262"/>
      <c r="N1104" s="263"/>
      <c r="O1104" s="263"/>
      <c r="P1104" s="263"/>
      <c r="Q1104" s="263"/>
      <c r="R1104" s="263"/>
      <c r="S1104" s="263"/>
      <c r="T1104" s="264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5" t="s">
        <v>195</v>
      </c>
      <c r="AU1104" s="265" t="s">
        <v>82</v>
      </c>
      <c r="AV1104" s="15" t="s">
        <v>135</v>
      </c>
      <c r="AW1104" s="15" t="s">
        <v>35</v>
      </c>
      <c r="AX1104" s="15" t="s">
        <v>80</v>
      </c>
      <c r="AY1104" s="265" t="s">
        <v>185</v>
      </c>
    </row>
    <row r="1105" s="2" customFormat="1" ht="16.5" customHeight="1">
      <c r="A1105" s="40"/>
      <c r="B1105" s="41"/>
      <c r="C1105" s="215" t="s">
        <v>1468</v>
      </c>
      <c r="D1105" s="215" t="s">
        <v>187</v>
      </c>
      <c r="E1105" s="216" t="s">
        <v>1262</v>
      </c>
      <c r="F1105" s="217" t="s">
        <v>1263</v>
      </c>
      <c r="G1105" s="218" t="s">
        <v>499</v>
      </c>
      <c r="H1105" s="219">
        <v>204.625</v>
      </c>
      <c r="I1105" s="220"/>
      <c r="J1105" s="221">
        <f>ROUND(I1105*H1105,2)</f>
        <v>0</v>
      </c>
      <c r="K1105" s="217" t="s">
        <v>191</v>
      </c>
      <c r="L1105" s="46"/>
      <c r="M1105" s="222" t="s">
        <v>19</v>
      </c>
      <c r="N1105" s="223" t="s">
        <v>44</v>
      </c>
      <c r="O1105" s="86"/>
      <c r="P1105" s="224">
        <f>O1105*H1105</f>
        <v>0</v>
      </c>
      <c r="Q1105" s="224">
        <v>4.0000000000000003E-05</v>
      </c>
      <c r="R1105" s="224">
        <f>Q1105*H1105</f>
        <v>0.0081850000000000013</v>
      </c>
      <c r="S1105" s="224">
        <v>0</v>
      </c>
      <c r="T1105" s="225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6" t="s">
        <v>339</v>
      </c>
      <c r="AT1105" s="226" t="s">
        <v>187</v>
      </c>
      <c r="AU1105" s="226" t="s">
        <v>82</v>
      </c>
      <c r="AY1105" s="19" t="s">
        <v>185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19" t="s">
        <v>80</v>
      </c>
      <c r="BK1105" s="227">
        <f>ROUND(I1105*H1105,2)</f>
        <v>0</v>
      </c>
      <c r="BL1105" s="19" t="s">
        <v>339</v>
      </c>
      <c r="BM1105" s="226" t="s">
        <v>1873</v>
      </c>
    </row>
    <row r="1106" s="2" customFormat="1">
      <c r="A1106" s="40"/>
      <c r="B1106" s="41"/>
      <c r="C1106" s="42"/>
      <c r="D1106" s="228" t="s">
        <v>193</v>
      </c>
      <c r="E1106" s="42"/>
      <c r="F1106" s="229" t="s">
        <v>1265</v>
      </c>
      <c r="G1106" s="42"/>
      <c r="H1106" s="42"/>
      <c r="I1106" s="230"/>
      <c r="J1106" s="42"/>
      <c r="K1106" s="42"/>
      <c r="L1106" s="46"/>
      <c r="M1106" s="231"/>
      <c r="N1106" s="232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193</v>
      </c>
      <c r="AU1106" s="19" t="s">
        <v>82</v>
      </c>
    </row>
    <row r="1107" s="13" customFormat="1">
      <c r="A1107" s="13"/>
      <c r="B1107" s="233"/>
      <c r="C1107" s="234"/>
      <c r="D1107" s="235" t="s">
        <v>195</v>
      </c>
      <c r="E1107" s="236" t="s">
        <v>19</v>
      </c>
      <c r="F1107" s="237" t="s">
        <v>1266</v>
      </c>
      <c r="G1107" s="234"/>
      <c r="H1107" s="236" t="s">
        <v>19</v>
      </c>
      <c r="I1107" s="238"/>
      <c r="J1107" s="234"/>
      <c r="K1107" s="234"/>
      <c r="L1107" s="239"/>
      <c r="M1107" s="240"/>
      <c r="N1107" s="241"/>
      <c r="O1107" s="241"/>
      <c r="P1107" s="241"/>
      <c r="Q1107" s="241"/>
      <c r="R1107" s="241"/>
      <c r="S1107" s="241"/>
      <c r="T1107" s="24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3" t="s">
        <v>195</v>
      </c>
      <c r="AU1107" s="243" t="s">
        <v>82</v>
      </c>
      <c r="AV1107" s="13" t="s">
        <v>80</v>
      </c>
      <c r="AW1107" s="13" t="s">
        <v>35</v>
      </c>
      <c r="AX1107" s="13" t="s">
        <v>73</v>
      </c>
      <c r="AY1107" s="243" t="s">
        <v>185</v>
      </c>
    </row>
    <row r="1108" s="13" customFormat="1">
      <c r="A1108" s="13"/>
      <c r="B1108" s="233"/>
      <c r="C1108" s="234"/>
      <c r="D1108" s="235" t="s">
        <v>195</v>
      </c>
      <c r="E1108" s="236" t="s">
        <v>19</v>
      </c>
      <c r="F1108" s="237" t="s">
        <v>1268</v>
      </c>
      <c r="G1108" s="234"/>
      <c r="H1108" s="236" t="s">
        <v>19</v>
      </c>
      <c r="I1108" s="238"/>
      <c r="J1108" s="234"/>
      <c r="K1108" s="234"/>
      <c r="L1108" s="239"/>
      <c r="M1108" s="240"/>
      <c r="N1108" s="241"/>
      <c r="O1108" s="241"/>
      <c r="P1108" s="241"/>
      <c r="Q1108" s="241"/>
      <c r="R1108" s="241"/>
      <c r="S1108" s="241"/>
      <c r="T1108" s="24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3" t="s">
        <v>195</v>
      </c>
      <c r="AU1108" s="243" t="s">
        <v>82</v>
      </c>
      <c r="AV1108" s="13" t="s">
        <v>80</v>
      </c>
      <c r="AW1108" s="13" t="s">
        <v>35</v>
      </c>
      <c r="AX1108" s="13" t="s">
        <v>73</v>
      </c>
      <c r="AY1108" s="243" t="s">
        <v>185</v>
      </c>
    </row>
    <row r="1109" s="14" customFormat="1">
      <c r="A1109" s="14"/>
      <c r="B1109" s="244"/>
      <c r="C1109" s="245"/>
      <c r="D1109" s="235" t="s">
        <v>195</v>
      </c>
      <c r="E1109" s="246" t="s">
        <v>19</v>
      </c>
      <c r="F1109" s="247" t="s">
        <v>1874</v>
      </c>
      <c r="G1109" s="245"/>
      <c r="H1109" s="248">
        <v>36.625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195</v>
      </c>
      <c r="AU1109" s="254" t="s">
        <v>82</v>
      </c>
      <c r="AV1109" s="14" t="s">
        <v>82</v>
      </c>
      <c r="AW1109" s="14" t="s">
        <v>35</v>
      </c>
      <c r="AX1109" s="14" t="s">
        <v>73</v>
      </c>
      <c r="AY1109" s="254" t="s">
        <v>185</v>
      </c>
    </row>
    <row r="1110" s="13" customFormat="1">
      <c r="A1110" s="13"/>
      <c r="B1110" s="233"/>
      <c r="C1110" s="234"/>
      <c r="D1110" s="235" t="s">
        <v>195</v>
      </c>
      <c r="E1110" s="236" t="s">
        <v>19</v>
      </c>
      <c r="F1110" s="237" t="s">
        <v>1875</v>
      </c>
      <c r="G1110" s="234"/>
      <c r="H1110" s="236" t="s">
        <v>19</v>
      </c>
      <c r="I1110" s="238"/>
      <c r="J1110" s="234"/>
      <c r="K1110" s="234"/>
      <c r="L1110" s="239"/>
      <c r="M1110" s="240"/>
      <c r="N1110" s="241"/>
      <c r="O1110" s="241"/>
      <c r="P1110" s="241"/>
      <c r="Q1110" s="241"/>
      <c r="R1110" s="241"/>
      <c r="S1110" s="241"/>
      <c r="T1110" s="24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3" t="s">
        <v>195</v>
      </c>
      <c r="AU1110" s="243" t="s">
        <v>82</v>
      </c>
      <c r="AV1110" s="13" t="s">
        <v>80</v>
      </c>
      <c r="AW1110" s="13" t="s">
        <v>35</v>
      </c>
      <c r="AX1110" s="13" t="s">
        <v>73</v>
      </c>
      <c r="AY1110" s="243" t="s">
        <v>185</v>
      </c>
    </row>
    <row r="1111" s="14" customFormat="1">
      <c r="A1111" s="14"/>
      <c r="B1111" s="244"/>
      <c r="C1111" s="245"/>
      <c r="D1111" s="235" t="s">
        <v>195</v>
      </c>
      <c r="E1111" s="246" t="s">
        <v>19</v>
      </c>
      <c r="F1111" s="247" t="s">
        <v>1342</v>
      </c>
      <c r="G1111" s="245"/>
      <c r="H1111" s="248">
        <v>71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195</v>
      </c>
      <c r="AU1111" s="254" t="s">
        <v>82</v>
      </c>
      <c r="AV1111" s="14" t="s">
        <v>82</v>
      </c>
      <c r="AW1111" s="14" t="s">
        <v>35</v>
      </c>
      <c r="AX1111" s="14" t="s">
        <v>73</v>
      </c>
      <c r="AY1111" s="254" t="s">
        <v>185</v>
      </c>
    </row>
    <row r="1112" s="13" customFormat="1">
      <c r="A1112" s="13"/>
      <c r="B1112" s="233"/>
      <c r="C1112" s="234"/>
      <c r="D1112" s="235" t="s">
        <v>195</v>
      </c>
      <c r="E1112" s="236" t="s">
        <v>19</v>
      </c>
      <c r="F1112" s="237" t="s">
        <v>1273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195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185</v>
      </c>
    </row>
    <row r="1113" s="14" customFormat="1">
      <c r="A1113" s="14"/>
      <c r="B1113" s="244"/>
      <c r="C1113" s="245"/>
      <c r="D1113" s="235" t="s">
        <v>195</v>
      </c>
      <c r="E1113" s="246" t="s">
        <v>19</v>
      </c>
      <c r="F1113" s="247" t="s">
        <v>935</v>
      </c>
      <c r="G1113" s="245"/>
      <c r="H1113" s="248">
        <v>40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195</v>
      </c>
      <c r="AU1113" s="254" t="s">
        <v>82</v>
      </c>
      <c r="AV1113" s="14" t="s">
        <v>82</v>
      </c>
      <c r="AW1113" s="14" t="s">
        <v>35</v>
      </c>
      <c r="AX1113" s="14" t="s">
        <v>73</v>
      </c>
      <c r="AY1113" s="254" t="s">
        <v>185</v>
      </c>
    </row>
    <row r="1114" s="13" customFormat="1">
      <c r="A1114" s="13"/>
      <c r="B1114" s="233"/>
      <c r="C1114" s="234"/>
      <c r="D1114" s="235" t="s">
        <v>195</v>
      </c>
      <c r="E1114" s="236" t="s">
        <v>19</v>
      </c>
      <c r="F1114" s="237" t="s">
        <v>1876</v>
      </c>
      <c r="G1114" s="234"/>
      <c r="H1114" s="236" t="s">
        <v>19</v>
      </c>
      <c r="I1114" s="238"/>
      <c r="J1114" s="234"/>
      <c r="K1114" s="234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195</v>
      </c>
      <c r="AU1114" s="243" t="s">
        <v>82</v>
      </c>
      <c r="AV1114" s="13" t="s">
        <v>80</v>
      </c>
      <c r="AW1114" s="13" t="s">
        <v>35</v>
      </c>
      <c r="AX1114" s="13" t="s">
        <v>73</v>
      </c>
      <c r="AY1114" s="243" t="s">
        <v>185</v>
      </c>
    </row>
    <row r="1115" s="14" customFormat="1">
      <c r="A1115" s="14"/>
      <c r="B1115" s="244"/>
      <c r="C1115" s="245"/>
      <c r="D1115" s="235" t="s">
        <v>195</v>
      </c>
      <c r="E1115" s="246" t="s">
        <v>19</v>
      </c>
      <c r="F1115" s="247" t="s">
        <v>1026</v>
      </c>
      <c r="G1115" s="245"/>
      <c r="H1115" s="248">
        <v>57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195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185</v>
      </c>
    </row>
    <row r="1116" s="15" customFormat="1">
      <c r="A1116" s="15"/>
      <c r="B1116" s="255"/>
      <c r="C1116" s="256"/>
      <c r="D1116" s="235" t="s">
        <v>195</v>
      </c>
      <c r="E1116" s="257" t="s">
        <v>19</v>
      </c>
      <c r="F1116" s="258" t="s">
        <v>226</v>
      </c>
      <c r="G1116" s="256"/>
      <c r="H1116" s="259">
        <v>204.625</v>
      </c>
      <c r="I1116" s="260"/>
      <c r="J1116" s="256"/>
      <c r="K1116" s="256"/>
      <c r="L1116" s="261"/>
      <c r="M1116" s="262"/>
      <c r="N1116" s="263"/>
      <c r="O1116" s="263"/>
      <c r="P1116" s="263"/>
      <c r="Q1116" s="263"/>
      <c r="R1116" s="263"/>
      <c r="S1116" s="263"/>
      <c r="T1116" s="26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5" t="s">
        <v>195</v>
      </c>
      <c r="AU1116" s="265" t="s">
        <v>82</v>
      </c>
      <c r="AV1116" s="15" t="s">
        <v>135</v>
      </c>
      <c r="AW1116" s="15" t="s">
        <v>35</v>
      </c>
      <c r="AX1116" s="15" t="s">
        <v>80</v>
      </c>
      <c r="AY1116" s="265" t="s">
        <v>185</v>
      </c>
    </row>
    <row r="1117" s="2" customFormat="1" ht="21.75" customHeight="1">
      <c r="A1117" s="40"/>
      <c r="B1117" s="41"/>
      <c r="C1117" s="215" t="s">
        <v>1473</v>
      </c>
      <c r="D1117" s="215" t="s">
        <v>187</v>
      </c>
      <c r="E1117" s="216" t="s">
        <v>1274</v>
      </c>
      <c r="F1117" s="217" t="s">
        <v>1275</v>
      </c>
      <c r="G1117" s="218" t="s">
        <v>499</v>
      </c>
      <c r="H1117" s="219">
        <v>123</v>
      </c>
      <c r="I1117" s="220"/>
      <c r="J1117" s="221">
        <f>ROUND(I1117*H1117,2)</f>
        <v>0</v>
      </c>
      <c r="K1117" s="217" t="s">
        <v>191</v>
      </c>
      <c r="L1117" s="46"/>
      <c r="M1117" s="222" t="s">
        <v>19</v>
      </c>
      <c r="N1117" s="223" t="s">
        <v>44</v>
      </c>
      <c r="O1117" s="86"/>
      <c r="P1117" s="224">
        <f>O1117*H1117</f>
        <v>0</v>
      </c>
      <c r="Q1117" s="224">
        <v>4.0000000000000003E-05</v>
      </c>
      <c r="R1117" s="224">
        <f>Q1117*H1117</f>
        <v>0.0049200000000000008</v>
      </c>
      <c r="S1117" s="224">
        <v>0</v>
      </c>
      <c r="T1117" s="225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26" t="s">
        <v>339</v>
      </c>
      <c r="AT1117" s="226" t="s">
        <v>187</v>
      </c>
      <c r="AU1117" s="226" t="s">
        <v>82</v>
      </c>
      <c r="AY1117" s="19" t="s">
        <v>185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19" t="s">
        <v>80</v>
      </c>
      <c r="BK1117" s="227">
        <f>ROUND(I1117*H1117,2)</f>
        <v>0</v>
      </c>
      <c r="BL1117" s="19" t="s">
        <v>339</v>
      </c>
      <c r="BM1117" s="226" t="s">
        <v>1877</v>
      </c>
    </row>
    <row r="1118" s="2" customFormat="1">
      <c r="A1118" s="40"/>
      <c r="B1118" s="41"/>
      <c r="C1118" s="42"/>
      <c r="D1118" s="228" t="s">
        <v>193</v>
      </c>
      <c r="E1118" s="42"/>
      <c r="F1118" s="229" t="s">
        <v>1277</v>
      </c>
      <c r="G1118" s="42"/>
      <c r="H1118" s="42"/>
      <c r="I1118" s="230"/>
      <c r="J1118" s="42"/>
      <c r="K1118" s="42"/>
      <c r="L1118" s="46"/>
      <c r="M1118" s="231"/>
      <c r="N1118" s="232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193</v>
      </c>
      <c r="AU1118" s="19" t="s">
        <v>82</v>
      </c>
    </row>
    <row r="1119" s="13" customFormat="1">
      <c r="A1119" s="13"/>
      <c r="B1119" s="233"/>
      <c r="C1119" s="234"/>
      <c r="D1119" s="235" t="s">
        <v>195</v>
      </c>
      <c r="E1119" s="236" t="s">
        <v>19</v>
      </c>
      <c r="F1119" s="237" t="s">
        <v>1266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195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185</v>
      </c>
    </row>
    <row r="1120" s="13" customFormat="1">
      <c r="A1120" s="13"/>
      <c r="B1120" s="233"/>
      <c r="C1120" s="234"/>
      <c r="D1120" s="235" t="s">
        <v>195</v>
      </c>
      <c r="E1120" s="236" t="s">
        <v>19</v>
      </c>
      <c r="F1120" s="237" t="s">
        <v>1278</v>
      </c>
      <c r="G1120" s="234"/>
      <c r="H1120" s="236" t="s">
        <v>19</v>
      </c>
      <c r="I1120" s="238"/>
      <c r="J1120" s="234"/>
      <c r="K1120" s="234"/>
      <c r="L1120" s="239"/>
      <c r="M1120" s="240"/>
      <c r="N1120" s="241"/>
      <c r="O1120" s="241"/>
      <c r="P1120" s="241"/>
      <c r="Q1120" s="241"/>
      <c r="R1120" s="241"/>
      <c r="S1120" s="241"/>
      <c r="T1120" s="24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3" t="s">
        <v>195</v>
      </c>
      <c r="AU1120" s="243" t="s">
        <v>82</v>
      </c>
      <c r="AV1120" s="13" t="s">
        <v>80</v>
      </c>
      <c r="AW1120" s="13" t="s">
        <v>35</v>
      </c>
      <c r="AX1120" s="13" t="s">
        <v>73</v>
      </c>
      <c r="AY1120" s="243" t="s">
        <v>185</v>
      </c>
    </row>
    <row r="1121" s="14" customFormat="1">
      <c r="A1121" s="14"/>
      <c r="B1121" s="244"/>
      <c r="C1121" s="245"/>
      <c r="D1121" s="235" t="s">
        <v>195</v>
      </c>
      <c r="E1121" s="246" t="s">
        <v>19</v>
      </c>
      <c r="F1121" s="247" t="s">
        <v>1878</v>
      </c>
      <c r="G1121" s="245"/>
      <c r="H1121" s="248">
        <v>97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195</v>
      </c>
      <c r="AU1121" s="254" t="s">
        <v>82</v>
      </c>
      <c r="AV1121" s="14" t="s">
        <v>82</v>
      </c>
      <c r="AW1121" s="14" t="s">
        <v>35</v>
      </c>
      <c r="AX1121" s="14" t="s">
        <v>73</v>
      </c>
      <c r="AY1121" s="254" t="s">
        <v>185</v>
      </c>
    </row>
    <row r="1122" s="13" customFormat="1">
      <c r="A1122" s="13"/>
      <c r="B1122" s="233"/>
      <c r="C1122" s="234"/>
      <c r="D1122" s="235" t="s">
        <v>195</v>
      </c>
      <c r="E1122" s="236" t="s">
        <v>19</v>
      </c>
      <c r="F1122" s="237" t="s">
        <v>1879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195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185</v>
      </c>
    </row>
    <row r="1123" s="14" customFormat="1">
      <c r="A1123" s="14"/>
      <c r="B1123" s="244"/>
      <c r="C1123" s="245"/>
      <c r="D1123" s="235" t="s">
        <v>195</v>
      </c>
      <c r="E1123" s="246" t="s">
        <v>19</v>
      </c>
      <c r="F1123" s="247" t="s">
        <v>417</v>
      </c>
      <c r="G1123" s="245"/>
      <c r="H1123" s="248">
        <v>26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195</v>
      </c>
      <c r="AU1123" s="254" t="s">
        <v>82</v>
      </c>
      <c r="AV1123" s="14" t="s">
        <v>82</v>
      </c>
      <c r="AW1123" s="14" t="s">
        <v>35</v>
      </c>
      <c r="AX1123" s="14" t="s">
        <v>73</v>
      </c>
      <c r="AY1123" s="254" t="s">
        <v>185</v>
      </c>
    </row>
    <row r="1124" s="15" customFormat="1">
      <c r="A1124" s="15"/>
      <c r="B1124" s="255"/>
      <c r="C1124" s="256"/>
      <c r="D1124" s="235" t="s">
        <v>195</v>
      </c>
      <c r="E1124" s="257" t="s">
        <v>19</v>
      </c>
      <c r="F1124" s="258" t="s">
        <v>226</v>
      </c>
      <c r="G1124" s="256"/>
      <c r="H1124" s="259">
        <v>123</v>
      </c>
      <c r="I1124" s="260"/>
      <c r="J1124" s="256"/>
      <c r="K1124" s="256"/>
      <c r="L1124" s="261"/>
      <c r="M1124" s="262"/>
      <c r="N1124" s="263"/>
      <c r="O1124" s="263"/>
      <c r="P1124" s="263"/>
      <c r="Q1124" s="263"/>
      <c r="R1124" s="263"/>
      <c r="S1124" s="263"/>
      <c r="T1124" s="264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5" t="s">
        <v>195</v>
      </c>
      <c r="AU1124" s="265" t="s">
        <v>82</v>
      </c>
      <c r="AV1124" s="15" t="s">
        <v>135</v>
      </c>
      <c r="AW1124" s="15" t="s">
        <v>35</v>
      </c>
      <c r="AX1124" s="15" t="s">
        <v>80</v>
      </c>
      <c r="AY1124" s="265" t="s">
        <v>185</v>
      </c>
    </row>
    <row r="1125" s="2" customFormat="1" ht="16.5" customHeight="1">
      <c r="A1125" s="40"/>
      <c r="B1125" s="41"/>
      <c r="C1125" s="272" t="s">
        <v>1880</v>
      </c>
      <c r="D1125" s="272" t="s">
        <v>520</v>
      </c>
      <c r="E1125" s="273" t="s">
        <v>1280</v>
      </c>
      <c r="F1125" s="274" t="s">
        <v>1281</v>
      </c>
      <c r="G1125" s="275" t="s">
        <v>240</v>
      </c>
      <c r="H1125" s="276">
        <v>102.74800000000001</v>
      </c>
      <c r="I1125" s="277"/>
      <c r="J1125" s="278">
        <f>ROUND(I1125*H1125,2)</f>
        <v>0</v>
      </c>
      <c r="K1125" s="274" t="s">
        <v>191</v>
      </c>
      <c r="L1125" s="279"/>
      <c r="M1125" s="280" t="s">
        <v>19</v>
      </c>
      <c r="N1125" s="281" t="s">
        <v>44</v>
      </c>
      <c r="O1125" s="86"/>
      <c r="P1125" s="224">
        <f>O1125*H1125</f>
        <v>0</v>
      </c>
      <c r="Q1125" s="224">
        <v>0.0074999999999999997</v>
      </c>
      <c r="R1125" s="224">
        <f>Q1125*H1125</f>
        <v>0.77061000000000002</v>
      </c>
      <c r="S1125" s="224">
        <v>0</v>
      </c>
      <c r="T1125" s="225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6" t="s">
        <v>627</v>
      </c>
      <c r="AT1125" s="226" t="s">
        <v>520</v>
      </c>
      <c r="AU1125" s="226" t="s">
        <v>82</v>
      </c>
      <c r="AY1125" s="19" t="s">
        <v>185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19" t="s">
        <v>80</v>
      </c>
      <c r="BK1125" s="227">
        <f>ROUND(I1125*H1125,2)</f>
        <v>0</v>
      </c>
      <c r="BL1125" s="19" t="s">
        <v>339</v>
      </c>
      <c r="BM1125" s="226" t="s">
        <v>1881</v>
      </c>
    </row>
    <row r="1126" s="13" customFormat="1">
      <c r="A1126" s="13"/>
      <c r="B1126" s="233"/>
      <c r="C1126" s="234"/>
      <c r="D1126" s="235" t="s">
        <v>195</v>
      </c>
      <c r="E1126" s="236" t="s">
        <v>19</v>
      </c>
      <c r="F1126" s="237" t="s">
        <v>1266</v>
      </c>
      <c r="G1126" s="234"/>
      <c r="H1126" s="236" t="s">
        <v>19</v>
      </c>
      <c r="I1126" s="238"/>
      <c r="J1126" s="234"/>
      <c r="K1126" s="234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195</v>
      </c>
      <c r="AU1126" s="243" t="s">
        <v>82</v>
      </c>
      <c r="AV1126" s="13" t="s">
        <v>80</v>
      </c>
      <c r="AW1126" s="13" t="s">
        <v>35</v>
      </c>
      <c r="AX1126" s="13" t="s">
        <v>73</v>
      </c>
      <c r="AY1126" s="243" t="s">
        <v>185</v>
      </c>
    </row>
    <row r="1127" s="13" customFormat="1">
      <c r="A1127" s="13"/>
      <c r="B1127" s="233"/>
      <c r="C1127" s="234"/>
      <c r="D1127" s="235" t="s">
        <v>195</v>
      </c>
      <c r="E1127" s="236" t="s">
        <v>19</v>
      </c>
      <c r="F1127" s="237" t="s">
        <v>1268</v>
      </c>
      <c r="G1127" s="234"/>
      <c r="H1127" s="236" t="s">
        <v>19</v>
      </c>
      <c r="I1127" s="238"/>
      <c r="J1127" s="234"/>
      <c r="K1127" s="234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195</v>
      </c>
      <c r="AU1127" s="243" t="s">
        <v>82</v>
      </c>
      <c r="AV1127" s="13" t="s">
        <v>80</v>
      </c>
      <c r="AW1127" s="13" t="s">
        <v>35</v>
      </c>
      <c r="AX1127" s="13" t="s">
        <v>73</v>
      </c>
      <c r="AY1127" s="243" t="s">
        <v>185</v>
      </c>
    </row>
    <row r="1128" s="14" customFormat="1">
      <c r="A1128" s="14"/>
      <c r="B1128" s="244"/>
      <c r="C1128" s="245"/>
      <c r="D1128" s="235" t="s">
        <v>195</v>
      </c>
      <c r="E1128" s="246" t="s">
        <v>19</v>
      </c>
      <c r="F1128" s="247" t="s">
        <v>1882</v>
      </c>
      <c r="G1128" s="245"/>
      <c r="H1128" s="248">
        <v>3.6629999999999998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195</v>
      </c>
      <c r="AU1128" s="254" t="s">
        <v>82</v>
      </c>
      <c r="AV1128" s="14" t="s">
        <v>82</v>
      </c>
      <c r="AW1128" s="14" t="s">
        <v>35</v>
      </c>
      <c r="AX1128" s="14" t="s">
        <v>73</v>
      </c>
      <c r="AY1128" s="254" t="s">
        <v>185</v>
      </c>
    </row>
    <row r="1129" s="13" customFormat="1">
      <c r="A1129" s="13"/>
      <c r="B1129" s="233"/>
      <c r="C1129" s="234"/>
      <c r="D1129" s="235" t="s">
        <v>195</v>
      </c>
      <c r="E1129" s="236" t="s">
        <v>19</v>
      </c>
      <c r="F1129" s="237" t="s">
        <v>1875</v>
      </c>
      <c r="G1129" s="234"/>
      <c r="H1129" s="236" t="s">
        <v>19</v>
      </c>
      <c r="I1129" s="238"/>
      <c r="J1129" s="234"/>
      <c r="K1129" s="234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195</v>
      </c>
      <c r="AU1129" s="243" t="s">
        <v>82</v>
      </c>
      <c r="AV1129" s="13" t="s">
        <v>80</v>
      </c>
      <c r="AW1129" s="13" t="s">
        <v>35</v>
      </c>
      <c r="AX1129" s="13" t="s">
        <v>73</v>
      </c>
      <c r="AY1129" s="243" t="s">
        <v>185</v>
      </c>
    </row>
    <row r="1130" s="14" customFormat="1">
      <c r="A1130" s="14"/>
      <c r="B1130" s="244"/>
      <c r="C1130" s="245"/>
      <c r="D1130" s="235" t="s">
        <v>195</v>
      </c>
      <c r="E1130" s="246" t="s">
        <v>19</v>
      </c>
      <c r="F1130" s="247" t="s">
        <v>1883</v>
      </c>
      <c r="G1130" s="245"/>
      <c r="H1130" s="248">
        <v>22.010000000000002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195</v>
      </c>
      <c r="AU1130" s="254" t="s">
        <v>82</v>
      </c>
      <c r="AV1130" s="14" t="s">
        <v>82</v>
      </c>
      <c r="AW1130" s="14" t="s">
        <v>35</v>
      </c>
      <c r="AX1130" s="14" t="s">
        <v>73</v>
      </c>
      <c r="AY1130" s="254" t="s">
        <v>185</v>
      </c>
    </row>
    <row r="1131" s="13" customFormat="1">
      <c r="A1131" s="13"/>
      <c r="B1131" s="233"/>
      <c r="C1131" s="234"/>
      <c r="D1131" s="235" t="s">
        <v>195</v>
      </c>
      <c r="E1131" s="236" t="s">
        <v>19</v>
      </c>
      <c r="F1131" s="237" t="s">
        <v>1273</v>
      </c>
      <c r="G1131" s="234"/>
      <c r="H1131" s="236" t="s">
        <v>19</v>
      </c>
      <c r="I1131" s="238"/>
      <c r="J1131" s="234"/>
      <c r="K1131" s="234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195</v>
      </c>
      <c r="AU1131" s="243" t="s">
        <v>82</v>
      </c>
      <c r="AV1131" s="13" t="s">
        <v>80</v>
      </c>
      <c r="AW1131" s="13" t="s">
        <v>35</v>
      </c>
      <c r="AX1131" s="13" t="s">
        <v>73</v>
      </c>
      <c r="AY1131" s="243" t="s">
        <v>185</v>
      </c>
    </row>
    <row r="1132" s="14" customFormat="1">
      <c r="A1132" s="14"/>
      <c r="B1132" s="244"/>
      <c r="C1132" s="245"/>
      <c r="D1132" s="235" t="s">
        <v>195</v>
      </c>
      <c r="E1132" s="246" t="s">
        <v>19</v>
      </c>
      <c r="F1132" s="247" t="s">
        <v>1884</v>
      </c>
      <c r="G1132" s="245"/>
      <c r="H1132" s="248">
        <v>8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195</v>
      </c>
      <c r="AU1132" s="254" t="s">
        <v>82</v>
      </c>
      <c r="AV1132" s="14" t="s">
        <v>82</v>
      </c>
      <c r="AW1132" s="14" t="s">
        <v>35</v>
      </c>
      <c r="AX1132" s="14" t="s">
        <v>73</v>
      </c>
      <c r="AY1132" s="254" t="s">
        <v>185</v>
      </c>
    </row>
    <row r="1133" s="13" customFormat="1">
      <c r="A1133" s="13"/>
      <c r="B1133" s="233"/>
      <c r="C1133" s="234"/>
      <c r="D1133" s="235" t="s">
        <v>195</v>
      </c>
      <c r="E1133" s="236" t="s">
        <v>19</v>
      </c>
      <c r="F1133" s="237" t="s">
        <v>1876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195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185</v>
      </c>
    </row>
    <row r="1134" s="14" customFormat="1">
      <c r="A1134" s="14"/>
      <c r="B1134" s="244"/>
      <c r="C1134" s="245"/>
      <c r="D1134" s="235" t="s">
        <v>195</v>
      </c>
      <c r="E1134" s="246" t="s">
        <v>19</v>
      </c>
      <c r="F1134" s="247" t="s">
        <v>1885</v>
      </c>
      <c r="G1134" s="245"/>
      <c r="H1134" s="248">
        <v>12.824999999999999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195</v>
      </c>
      <c r="AU1134" s="254" t="s">
        <v>82</v>
      </c>
      <c r="AV1134" s="14" t="s">
        <v>82</v>
      </c>
      <c r="AW1134" s="14" t="s">
        <v>35</v>
      </c>
      <c r="AX1134" s="14" t="s">
        <v>73</v>
      </c>
      <c r="AY1134" s="254" t="s">
        <v>185</v>
      </c>
    </row>
    <row r="1135" s="16" customFormat="1">
      <c r="A1135" s="16"/>
      <c r="B1135" s="282"/>
      <c r="C1135" s="283"/>
      <c r="D1135" s="235" t="s">
        <v>195</v>
      </c>
      <c r="E1135" s="284" t="s">
        <v>19</v>
      </c>
      <c r="F1135" s="285" t="s">
        <v>727</v>
      </c>
      <c r="G1135" s="283"/>
      <c r="H1135" s="286">
        <v>46.498000000000005</v>
      </c>
      <c r="I1135" s="287"/>
      <c r="J1135" s="283"/>
      <c r="K1135" s="283"/>
      <c r="L1135" s="288"/>
      <c r="M1135" s="289"/>
      <c r="N1135" s="290"/>
      <c r="O1135" s="290"/>
      <c r="P1135" s="290"/>
      <c r="Q1135" s="290"/>
      <c r="R1135" s="290"/>
      <c r="S1135" s="290"/>
      <c r="T1135" s="291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T1135" s="292" t="s">
        <v>195</v>
      </c>
      <c r="AU1135" s="292" t="s">
        <v>82</v>
      </c>
      <c r="AV1135" s="16" t="s">
        <v>129</v>
      </c>
      <c r="AW1135" s="16" t="s">
        <v>35</v>
      </c>
      <c r="AX1135" s="16" t="s">
        <v>73</v>
      </c>
      <c r="AY1135" s="292" t="s">
        <v>185</v>
      </c>
    </row>
    <row r="1136" s="13" customFormat="1">
      <c r="A1136" s="13"/>
      <c r="B1136" s="233"/>
      <c r="C1136" s="234"/>
      <c r="D1136" s="235" t="s">
        <v>195</v>
      </c>
      <c r="E1136" s="236" t="s">
        <v>19</v>
      </c>
      <c r="F1136" s="237" t="s">
        <v>1278</v>
      </c>
      <c r="G1136" s="234"/>
      <c r="H1136" s="236" t="s">
        <v>19</v>
      </c>
      <c r="I1136" s="238"/>
      <c r="J1136" s="234"/>
      <c r="K1136" s="234"/>
      <c r="L1136" s="239"/>
      <c r="M1136" s="240"/>
      <c r="N1136" s="241"/>
      <c r="O1136" s="241"/>
      <c r="P1136" s="241"/>
      <c r="Q1136" s="241"/>
      <c r="R1136" s="241"/>
      <c r="S1136" s="241"/>
      <c r="T1136" s="24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3" t="s">
        <v>195</v>
      </c>
      <c r="AU1136" s="243" t="s">
        <v>82</v>
      </c>
      <c r="AV1136" s="13" t="s">
        <v>80</v>
      </c>
      <c r="AW1136" s="13" t="s">
        <v>35</v>
      </c>
      <c r="AX1136" s="13" t="s">
        <v>73</v>
      </c>
      <c r="AY1136" s="243" t="s">
        <v>185</v>
      </c>
    </row>
    <row r="1137" s="14" customFormat="1">
      <c r="A1137" s="14"/>
      <c r="B1137" s="244"/>
      <c r="C1137" s="245"/>
      <c r="D1137" s="235" t="s">
        <v>195</v>
      </c>
      <c r="E1137" s="246" t="s">
        <v>19</v>
      </c>
      <c r="F1137" s="247" t="s">
        <v>1886</v>
      </c>
      <c r="G1137" s="245"/>
      <c r="H1137" s="248">
        <v>45.590000000000003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195</v>
      </c>
      <c r="AU1137" s="254" t="s">
        <v>82</v>
      </c>
      <c r="AV1137" s="14" t="s">
        <v>82</v>
      </c>
      <c r="AW1137" s="14" t="s">
        <v>35</v>
      </c>
      <c r="AX1137" s="14" t="s">
        <v>73</v>
      </c>
      <c r="AY1137" s="254" t="s">
        <v>185</v>
      </c>
    </row>
    <row r="1138" s="13" customFormat="1">
      <c r="A1138" s="13"/>
      <c r="B1138" s="233"/>
      <c r="C1138" s="234"/>
      <c r="D1138" s="235" t="s">
        <v>195</v>
      </c>
      <c r="E1138" s="236" t="s">
        <v>19</v>
      </c>
      <c r="F1138" s="237" t="s">
        <v>1879</v>
      </c>
      <c r="G1138" s="234"/>
      <c r="H1138" s="236" t="s">
        <v>19</v>
      </c>
      <c r="I1138" s="238"/>
      <c r="J1138" s="234"/>
      <c r="K1138" s="234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195</v>
      </c>
      <c r="AU1138" s="243" t="s">
        <v>82</v>
      </c>
      <c r="AV1138" s="13" t="s">
        <v>80</v>
      </c>
      <c r="AW1138" s="13" t="s">
        <v>35</v>
      </c>
      <c r="AX1138" s="13" t="s">
        <v>73</v>
      </c>
      <c r="AY1138" s="243" t="s">
        <v>185</v>
      </c>
    </row>
    <row r="1139" s="14" customFormat="1">
      <c r="A1139" s="14"/>
      <c r="B1139" s="244"/>
      <c r="C1139" s="245"/>
      <c r="D1139" s="235" t="s">
        <v>195</v>
      </c>
      <c r="E1139" s="246" t="s">
        <v>19</v>
      </c>
      <c r="F1139" s="247" t="s">
        <v>1887</v>
      </c>
      <c r="G1139" s="245"/>
      <c r="H1139" s="248">
        <v>10.66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195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185</v>
      </c>
    </row>
    <row r="1140" s="16" customFormat="1">
      <c r="A1140" s="16"/>
      <c r="B1140" s="282"/>
      <c r="C1140" s="283"/>
      <c r="D1140" s="235" t="s">
        <v>195</v>
      </c>
      <c r="E1140" s="284" t="s">
        <v>19</v>
      </c>
      <c r="F1140" s="285" t="s">
        <v>727</v>
      </c>
      <c r="G1140" s="283"/>
      <c r="H1140" s="286">
        <v>56.25</v>
      </c>
      <c r="I1140" s="287"/>
      <c r="J1140" s="283"/>
      <c r="K1140" s="283"/>
      <c r="L1140" s="288"/>
      <c r="M1140" s="289"/>
      <c r="N1140" s="290"/>
      <c r="O1140" s="290"/>
      <c r="P1140" s="290"/>
      <c r="Q1140" s="290"/>
      <c r="R1140" s="290"/>
      <c r="S1140" s="290"/>
      <c r="T1140" s="291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T1140" s="292" t="s">
        <v>195</v>
      </c>
      <c r="AU1140" s="292" t="s">
        <v>82</v>
      </c>
      <c r="AV1140" s="16" t="s">
        <v>129</v>
      </c>
      <c r="AW1140" s="16" t="s">
        <v>35</v>
      </c>
      <c r="AX1140" s="16" t="s">
        <v>73</v>
      </c>
      <c r="AY1140" s="292" t="s">
        <v>185</v>
      </c>
    </row>
    <row r="1141" s="15" customFormat="1">
      <c r="A1141" s="15"/>
      <c r="B1141" s="255"/>
      <c r="C1141" s="256"/>
      <c r="D1141" s="235" t="s">
        <v>195</v>
      </c>
      <c r="E1141" s="257" t="s">
        <v>19</v>
      </c>
      <c r="F1141" s="258" t="s">
        <v>226</v>
      </c>
      <c r="G1141" s="256"/>
      <c r="H1141" s="259">
        <v>102.74800000000001</v>
      </c>
      <c r="I1141" s="260"/>
      <c r="J1141" s="256"/>
      <c r="K1141" s="256"/>
      <c r="L1141" s="261"/>
      <c r="M1141" s="262"/>
      <c r="N1141" s="263"/>
      <c r="O1141" s="263"/>
      <c r="P1141" s="263"/>
      <c r="Q1141" s="263"/>
      <c r="R1141" s="263"/>
      <c r="S1141" s="263"/>
      <c r="T1141" s="264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5" t="s">
        <v>195</v>
      </c>
      <c r="AU1141" s="265" t="s">
        <v>82</v>
      </c>
      <c r="AV1141" s="15" t="s">
        <v>135</v>
      </c>
      <c r="AW1141" s="15" t="s">
        <v>35</v>
      </c>
      <c r="AX1141" s="15" t="s">
        <v>80</v>
      </c>
      <c r="AY1141" s="265" t="s">
        <v>185</v>
      </c>
    </row>
    <row r="1142" s="2" customFormat="1" ht="24.15" customHeight="1">
      <c r="A1142" s="40"/>
      <c r="B1142" s="41"/>
      <c r="C1142" s="215" t="s">
        <v>1888</v>
      </c>
      <c r="D1142" s="215" t="s">
        <v>187</v>
      </c>
      <c r="E1142" s="216" t="s">
        <v>1290</v>
      </c>
      <c r="F1142" s="217" t="s">
        <v>1291</v>
      </c>
      <c r="G1142" s="218" t="s">
        <v>439</v>
      </c>
      <c r="H1142" s="219">
        <v>4</v>
      </c>
      <c r="I1142" s="220"/>
      <c r="J1142" s="221">
        <f>ROUND(I1142*H1142,2)</f>
        <v>0</v>
      </c>
      <c r="K1142" s="217" t="s">
        <v>191</v>
      </c>
      <c r="L1142" s="46"/>
      <c r="M1142" s="222" t="s">
        <v>19</v>
      </c>
      <c r="N1142" s="223" t="s">
        <v>44</v>
      </c>
      <c r="O1142" s="86"/>
      <c r="P1142" s="224">
        <f>O1142*H1142</f>
        <v>0</v>
      </c>
      <c r="Q1142" s="224">
        <v>0</v>
      </c>
      <c r="R1142" s="224">
        <f>Q1142*H1142</f>
        <v>0</v>
      </c>
      <c r="S1142" s="224">
        <v>0</v>
      </c>
      <c r="T1142" s="225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6" t="s">
        <v>339</v>
      </c>
      <c r="AT1142" s="226" t="s">
        <v>187</v>
      </c>
      <c r="AU1142" s="226" t="s">
        <v>82</v>
      </c>
      <c r="AY1142" s="19" t="s">
        <v>185</v>
      </c>
      <c r="BE1142" s="227">
        <f>IF(N1142="základní",J1142,0)</f>
        <v>0</v>
      </c>
      <c r="BF1142" s="227">
        <f>IF(N1142="snížená",J1142,0)</f>
        <v>0</v>
      </c>
      <c r="BG1142" s="227">
        <f>IF(N1142="zákl. přenesená",J1142,0)</f>
        <v>0</v>
      </c>
      <c r="BH1142" s="227">
        <f>IF(N1142="sníž. přenesená",J1142,0)</f>
        <v>0</v>
      </c>
      <c r="BI1142" s="227">
        <f>IF(N1142="nulová",J1142,0)</f>
        <v>0</v>
      </c>
      <c r="BJ1142" s="19" t="s">
        <v>80</v>
      </c>
      <c r="BK1142" s="227">
        <f>ROUND(I1142*H1142,2)</f>
        <v>0</v>
      </c>
      <c r="BL1142" s="19" t="s">
        <v>339</v>
      </c>
      <c r="BM1142" s="226" t="s">
        <v>1889</v>
      </c>
    </row>
    <row r="1143" s="2" customFormat="1">
      <c r="A1143" s="40"/>
      <c r="B1143" s="41"/>
      <c r="C1143" s="42"/>
      <c r="D1143" s="228" t="s">
        <v>193</v>
      </c>
      <c r="E1143" s="42"/>
      <c r="F1143" s="229" t="s">
        <v>1293</v>
      </c>
      <c r="G1143" s="42"/>
      <c r="H1143" s="42"/>
      <c r="I1143" s="230"/>
      <c r="J1143" s="42"/>
      <c r="K1143" s="42"/>
      <c r="L1143" s="46"/>
      <c r="M1143" s="231"/>
      <c r="N1143" s="232"/>
      <c r="O1143" s="86"/>
      <c r="P1143" s="86"/>
      <c r="Q1143" s="86"/>
      <c r="R1143" s="86"/>
      <c r="S1143" s="86"/>
      <c r="T1143" s="87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9" t="s">
        <v>193</v>
      </c>
      <c r="AU1143" s="19" t="s">
        <v>82</v>
      </c>
    </row>
    <row r="1144" s="14" customFormat="1">
      <c r="A1144" s="14"/>
      <c r="B1144" s="244"/>
      <c r="C1144" s="245"/>
      <c r="D1144" s="235" t="s">
        <v>195</v>
      </c>
      <c r="E1144" s="246" t="s">
        <v>19</v>
      </c>
      <c r="F1144" s="247" t="s">
        <v>135</v>
      </c>
      <c r="G1144" s="245"/>
      <c r="H1144" s="248">
        <v>4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195</v>
      </c>
      <c r="AU1144" s="254" t="s">
        <v>82</v>
      </c>
      <c r="AV1144" s="14" t="s">
        <v>82</v>
      </c>
      <c r="AW1144" s="14" t="s">
        <v>35</v>
      </c>
      <c r="AX1144" s="14" t="s">
        <v>73</v>
      </c>
      <c r="AY1144" s="254" t="s">
        <v>185</v>
      </c>
    </row>
    <row r="1145" s="15" customFormat="1">
      <c r="A1145" s="15"/>
      <c r="B1145" s="255"/>
      <c r="C1145" s="256"/>
      <c r="D1145" s="235" t="s">
        <v>195</v>
      </c>
      <c r="E1145" s="257" t="s">
        <v>19</v>
      </c>
      <c r="F1145" s="258" t="s">
        <v>226</v>
      </c>
      <c r="G1145" s="256"/>
      <c r="H1145" s="259">
        <v>4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5" t="s">
        <v>195</v>
      </c>
      <c r="AU1145" s="265" t="s">
        <v>82</v>
      </c>
      <c r="AV1145" s="15" t="s">
        <v>135</v>
      </c>
      <c r="AW1145" s="15" t="s">
        <v>35</v>
      </c>
      <c r="AX1145" s="15" t="s">
        <v>80</v>
      </c>
      <c r="AY1145" s="265" t="s">
        <v>185</v>
      </c>
    </row>
    <row r="1146" s="2" customFormat="1" ht="24.15" customHeight="1">
      <c r="A1146" s="40"/>
      <c r="B1146" s="41"/>
      <c r="C1146" s="215" t="s">
        <v>1890</v>
      </c>
      <c r="D1146" s="215" t="s">
        <v>187</v>
      </c>
      <c r="E1146" s="216" t="s">
        <v>1295</v>
      </c>
      <c r="F1146" s="217" t="s">
        <v>1296</v>
      </c>
      <c r="G1146" s="218" t="s">
        <v>457</v>
      </c>
      <c r="H1146" s="266"/>
      <c r="I1146" s="220"/>
      <c r="J1146" s="221">
        <f>ROUND(I1146*H1146,2)</f>
        <v>0</v>
      </c>
      <c r="K1146" s="217" t="s">
        <v>191</v>
      </c>
      <c r="L1146" s="46"/>
      <c r="M1146" s="222" t="s">
        <v>19</v>
      </c>
      <c r="N1146" s="223" t="s">
        <v>44</v>
      </c>
      <c r="O1146" s="86"/>
      <c r="P1146" s="224">
        <f>O1146*H1146</f>
        <v>0</v>
      </c>
      <c r="Q1146" s="224">
        <v>0</v>
      </c>
      <c r="R1146" s="224">
        <f>Q1146*H1146</f>
        <v>0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339</v>
      </c>
      <c r="AT1146" s="226" t="s">
        <v>187</v>
      </c>
      <c r="AU1146" s="226" t="s">
        <v>82</v>
      </c>
      <c r="AY1146" s="19" t="s">
        <v>185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80</v>
      </c>
      <c r="BK1146" s="227">
        <f>ROUND(I1146*H1146,2)</f>
        <v>0</v>
      </c>
      <c r="BL1146" s="19" t="s">
        <v>339</v>
      </c>
      <c r="BM1146" s="226" t="s">
        <v>1891</v>
      </c>
    </row>
    <row r="1147" s="2" customFormat="1">
      <c r="A1147" s="40"/>
      <c r="B1147" s="41"/>
      <c r="C1147" s="42"/>
      <c r="D1147" s="228" t="s">
        <v>193</v>
      </c>
      <c r="E1147" s="42"/>
      <c r="F1147" s="229" t="s">
        <v>1298</v>
      </c>
      <c r="G1147" s="42"/>
      <c r="H1147" s="42"/>
      <c r="I1147" s="230"/>
      <c r="J1147" s="42"/>
      <c r="K1147" s="42"/>
      <c r="L1147" s="46"/>
      <c r="M1147" s="231"/>
      <c r="N1147" s="232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193</v>
      </c>
      <c r="AU1147" s="19" t="s">
        <v>82</v>
      </c>
    </row>
    <row r="1148" s="12" customFormat="1" ht="22.8" customHeight="1">
      <c r="A1148" s="12"/>
      <c r="B1148" s="199"/>
      <c r="C1148" s="200"/>
      <c r="D1148" s="201" t="s">
        <v>72</v>
      </c>
      <c r="E1148" s="213" t="s">
        <v>434</v>
      </c>
      <c r="F1148" s="213" t="s">
        <v>435</v>
      </c>
      <c r="G1148" s="200"/>
      <c r="H1148" s="200"/>
      <c r="I1148" s="203"/>
      <c r="J1148" s="214">
        <f>BK1148</f>
        <v>0</v>
      </c>
      <c r="K1148" s="200"/>
      <c r="L1148" s="205"/>
      <c r="M1148" s="206"/>
      <c r="N1148" s="207"/>
      <c r="O1148" s="207"/>
      <c r="P1148" s="208">
        <f>SUM(P1149:P1226)</f>
        <v>0</v>
      </c>
      <c r="Q1148" s="207"/>
      <c r="R1148" s="208">
        <f>SUM(R1149:R1226)</f>
        <v>0.5585</v>
      </c>
      <c r="S1148" s="207"/>
      <c r="T1148" s="209">
        <f>SUM(T1149:T1226)</f>
        <v>0</v>
      </c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R1148" s="210" t="s">
        <v>82</v>
      </c>
      <c r="AT1148" s="211" t="s">
        <v>72</v>
      </c>
      <c r="AU1148" s="211" t="s">
        <v>80</v>
      </c>
      <c r="AY1148" s="210" t="s">
        <v>185</v>
      </c>
      <c r="BK1148" s="212">
        <f>SUM(BK1149:BK1226)</f>
        <v>0</v>
      </c>
    </row>
    <row r="1149" s="2" customFormat="1" ht="16.5" customHeight="1">
      <c r="A1149" s="40"/>
      <c r="B1149" s="41"/>
      <c r="C1149" s="215" t="s">
        <v>1892</v>
      </c>
      <c r="D1149" s="215" t="s">
        <v>187</v>
      </c>
      <c r="E1149" s="216" t="s">
        <v>1893</v>
      </c>
      <c r="F1149" s="217" t="s">
        <v>1894</v>
      </c>
      <c r="G1149" s="218" t="s">
        <v>1314</v>
      </c>
      <c r="H1149" s="219">
        <v>5</v>
      </c>
      <c r="I1149" s="220"/>
      <c r="J1149" s="221">
        <f>ROUND(I1149*H1149,2)</f>
        <v>0</v>
      </c>
      <c r="K1149" s="217" t="s">
        <v>449</v>
      </c>
      <c r="L1149" s="46"/>
      <c r="M1149" s="222" t="s">
        <v>19</v>
      </c>
      <c r="N1149" s="223" t="s">
        <v>44</v>
      </c>
      <c r="O1149" s="86"/>
      <c r="P1149" s="224">
        <f>O1149*H1149</f>
        <v>0</v>
      </c>
      <c r="Q1149" s="224">
        <v>0</v>
      </c>
      <c r="R1149" s="224">
        <f>Q1149*H1149</f>
        <v>0</v>
      </c>
      <c r="S1149" s="224">
        <v>0</v>
      </c>
      <c r="T1149" s="225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6" t="s">
        <v>339</v>
      </c>
      <c r="AT1149" s="226" t="s">
        <v>187</v>
      </c>
      <c r="AU1149" s="226" t="s">
        <v>82</v>
      </c>
      <c r="AY1149" s="19" t="s">
        <v>185</v>
      </c>
      <c r="BE1149" s="227">
        <f>IF(N1149="základní",J1149,0)</f>
        <v>0</v>
      </c>
      <c r="BF1149" s="227">
        <f>IF(N1149="snížená",J1149,0)</f>
        <v>0</v>
      </c>
      <c r="BG1149" s="227">
        <f>IF(N1149="zákl. přenesená",J1149,0)</f>
        <v>0</v>
      </c>
      <c r="BH1149" s="227">
        <f>IF(N1149="sníž. přenesená",J1149,0)</f>
        <v>0</v>
      </c>
      <c r="BI1149" s="227">
        <f>IF(N1149="nulová",J1149,0)</f>
        <v>0</v>
      </c>
      <c r="BJ1149" s="19" t="s">
        <v>80</v>
      </c>
      <c r="BK1149" s="227">
        <f>ROUND(I1149*H1149,2)</f>
        <v>0</v>
      </c>
      <c r="BL1149" s="19" t="s">
        <v>339</v>
      </c>
      <c r="BM1149" s="226" t="s">
        <v>1895</v>
      </c>
    </row>
    <row r="1150" s="13" customFormat="1">
      <c r="A1150" s="13"/>
      <c r="B1150" s="233"/>
      <c r="C1150" s="234"/>
      <c r="D1150" s="235" t="s">
        <v>195</v>
      </c>
      <c r="E1150" s="236" t="s">
        <v>19</v>
      </c>
      <c r="F1150" s="237" t="s">
        <v>1896</v>
      </c>
      <c r="G1150" s="234"/>
      <c r="H1150" s="236" t="s">
        <v>19</v>
      </c>
      <c r="I1150" s="238"/>
      <c r="J1150" s="234"/>
      <c r="K1150" s="234"/>
      <c r="L1150" s="239"/>
      <c r="M1150" s="240"/>
      <c r="N1150" s="241"/>
      <c r="O1150" s="241"/>
      <c r="P1150" s="241"/>
      <c r="Q1150" s="241"/>
      <c r="R1150" s="241"/>
      <c r="S1150" s="241"/>
      <c r="T1150" s="242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3" t="s">
        <v>195</v>
      </c>
      <c r="AU1150" s="243" t="s">
        <v>82</v>
      </c>
      <c r="AV1150" s="13" t="s">
        <v>80</v>
      </c>
      <c r="AW1150" s="13" t="s">
        <v>35</v>
      </c>
      <c r="AX1150" s="13" t="s">
        <v>73</v>
      </c>
      <c r="AY1150" s="243" t="s">
        <v>185</v>
      </c>
    </row>
    <row r="1151" s="14" customFormat="1">
      <c r="A1151" s="14"/>
      <c r="B1151" s="244"/>
      <c r="C1151" s="245"/>
      <c r="D1151" s="235" t="s">
        <v>195</v>
      </c>
      <c r="E1151" s="246" t="s">
        <v>19</v>
      </c>
      <c r="F1151" s="247" t="s">
        <v>1897</v>
      </c>
      <c r="G1151" s="245"/>
      <c r="H1151" s="248">
        <v>5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195</v>
      </c>
      <c r="AU1151" s="254" t="s">
        <v>82</v>
      </c>
      <c r="AV1151" s="14" t="s">
        <v>82</v>
      </c>
      <c r="AW1151" s="14" t="s">
        <v>35</v>
      </c>
      <c r="AX1151" s="14" t="s">
        <v>73</v>
      </c>
      <c r="AY1151" s="254" t="s">
        <v>185</v>
      </c>
    </row>
    <row r="1152" s="15" customFormat="1">
      <c r="A1152" s="15"/>
      <c r="B1152" s="255"/>
      <c r="C1152" s="256"/>
      <c r="D1152" s="235" t="s">
        <v>195</v>
      </c>
      <c r="E1152" s="257" t="s">
        <v>19</v>
      </c>
      <c r="F1152" s="258" t="s">
        <v>226</v>
      </c>
      <c r="G1152" s="256"/>
      <c r="H1152" s="259">
        <v>5</v>
      </c>
      <c r="I1152" s="260"/>
      <c r="J1152" s="256"/>
      <c r="K1152" s="256"/>
      <c r="L1152" s="261"/>
      <c r="M1152" s="262"/>
      <c r="N1152" s="263"/>
      <c r="O1152" s="263"/>
      <c r="P1152" s="263"/>
      <c r="Q1152" s="263"/>
      <c r="R1152" s="263"/>
      <c r="S1152" s="263"/>
      <c r="T1152" s="264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65" t="s">
        <v>195</v>
      </c>
      <c r="AU1152" s="265" t="s">
        <v>82</v>
      </c>
      <c r="AV1152" s="15" t="s">
        <v>135</v>
      </c>
      <c r="AW1152" s="15" t="s">
        <v>35</v>
      </c>
      <c r="AX1152" s="15" t="s">
        <v>80</v>
      </c>
      <c r="AY1152" s="265" t="s">
        <v>185</v>
      </c>
    </row>
    <row r="1153" s="2" customFormat="1" ht="16.5" customHeight="1">
      <c r="A1153" s="40"/>
      <c r="B1153" s="41"/>
      <c r="C1153" s="215" t="s">
        <v>1898</v>
      </c>
      <c r="D1153" s="215" t="s">
        <v>187</v>
      </c>
      <c r="E1153" s="216" t="s">
        <v>1899</v>
      </c>
      <c r="F1153" s="217" t="s">
        <v>1900</v>
      </c>
      <c r="G1153" s="218" t="s">
        <v>1314</v>
      </c>
      <c r="H1153" s="219">
        <v>1</v>
      </c>
      <c r="I1153" s="220"/>
      <c r="J1153" s="221">
        <f>ROUND(I1153*H1153,2)</f>
        <v>0</v>
      </c>
      <c r="K1153" s="217" t="s">
        <v>449</v>
      </c>
      <c r="L1153" s="46"/>
      <c r="M1153" s="222" t="s">
        <v>19</v>
      </c>
      <c r="N1153" s="223" t="s">
        <v>44</v>
      </c>
      <c r="O1153" s="86"/>
      <c r="P1153" s="224">
        <f>O1153*H1153</f>
        <v>0</v>
      </c>
      <c r="Q1153" s="224">
        <v>0</v>
      </c>
      <c r="R1153" s="224">
        <f>Q1153*H1153</f>
        <v>0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339</v>
      </c>
      <c r="AT1153" s="226" t="s">
        <v>187</v>
      </c>
      <c r="AU1153" s="226" t="s">
        <v>82</v>
      </c>
      <c r="AY1153" s="19" t="s">
        <v>185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80</v>
      </c>
      <c r="BK1153" s="227">
        <f>ROUND(I1153*H1153,2)</f>
        <v>0</v>
      </c>
      <c r="BL1153" s="19" t="s">
        <v>339</v>
      </c>
      <c r="BM1153" s="226" t="s">
        <v>1901</v>
      </c>
    </row>
    <row r="1154" s="13" customFormat="1">
      <c r="A1154" s="13"/>
      <c r="B1154" s="233"/>
      <c r="C1154" s="234"/>
      <c r="D1154" s="235" t="s">
        <v>195</v>
      </c>
      <c r="E1154" s="236" t="s">
        <v>19</v>
      </c>
      <c r="F1154" s="237" t="s">
        <v>1902</v>
      </c>
      <c r="G1154" s="234"/>
      <c r="H1154" s="236" t="s">
        <v>19</v>
      </c>
      <c r="I1154" s="238"/>
      <c r="J1154" s="234"/>
      <c r="K1154" s="234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195</v>
      </c>
      <c r="AU1154" s="243" t="s">
        <v>82</v>
      </c>
      <c r="AV1154" s="13" t="s">
        <v>80</v>
      </c>
      <c r="AW1154" s="13" t="s">
        <v>35</v>
      </c>
      <c r="AX1154" s="13" t="s">
        <v>73</v>
      </c>
      <c r="AY1154" s="243" t="s">
        <v>185</v>
      </c>
    </row>
    <row r="1155" s="14" customFormat="1">
      <c r="A1155" s="14"/>
      <c r="B1155" s="244"/>
      <c r="C1155" s="245"/>
      <c r="D1155" s="235" t="s">
        <v>195</v>
      </c>
      <c r="E1155" s="246" t="s">
        <v>19</v>
      </c>
      <c r="F1155" s="247" t="s">
        <v>80</v>
      </c>
      <c r="G1155" s="245"/>
      <c r="H1155" s="248">
        <v>1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195</v>
      </c>
      <c r="AU1155" s="254" t="s">
        <v>82</v>
      </c>
      <c r="AV1155" s="14" t="s">
        <v>82</v>
      </c>
      <c r="AW1155" s="14" t="s">
        <v>35</v>
      </c>
      <c r="AX1155" s="14" t="s">
        <v>73</v>
      </c>
      <c r="AY1155" s="254" t="s">
        <v>185</v>
      </c>
    </row>
    <row r="1156" s="15" customFormat="1">
      <c r="A1156" s="15"/>
      <c r="B1156" s="255"/>
      <c r="C1156" s="256"/>
      <c r="D1156" s="235" t="s">
        <v>195</v>
      </c>
      <c r="E1156" s="257" t="s">
        <v>19</v>
      </c>
      <c r="F1156" s="258" t="s">
        <v>226</v>
      </c>
      <c r="G1156" s="256"/>
      <c r="H1156" s="259">
        <v>1</v>
      </c>
      <c r="I1156" s="260"/>
      <c r="J1156" s="256"/>
      <c r="K1156" s="256"/>
      <c r="L1156" s="261"/>
      <c r="M1156" s="262"/>
      <c r="N1156" s="263"/>
      <c r="O1156" s="263"/>
      <c r="P1156" s="263"/>
      <c r="Q1156" s="263"/>
      <c r="R1156" s="263"/>
      <c r="S1156" s="263"/>
      <c r="T1156" s="264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65" t="s">
        <v>195</v>
      </c>
      <c r="AU1156" s="265" t="s">
        <v>82</v>
      </c>
      <c r="AV1156" s="15" t="s">
        <v>135</v>
      </c>
      <c r="AW1156" s="15" t="s">
        <v>35</v>
      </c>
      <c r="AX1156" s="15" t="s">
        <v>80</v>
      </c>
      <c r="AY1156" s="265" t="s">
        <v>185</v>
      </c>
    </row>
    <row r="1157" s="2" customFormat="1" ht="16.5" customHeight="1">
      <c r="A1157" s="40"/>
      <c r="B1157" s="41"/>
      <c r="C1157" s="215" t="s">
        <v>1903</v>
      </c>
      <c r="D1157" s="215" t="s">
        <v>187</v>
      </c>
      <c r="E1157" s="216" t="s">
        <v>1300</v>
      </c>
      <c r="F1157" s="217" t="s">
        <v>1301</v>
      </c>
      <c r="G1157" s="218" t="s">
        <v>499</v>
      </c>
      <c r="H1157" s="219">
        <v>6.9089999999999998</v>
      </c>
      <c r="I1157" s="220"/>
      <c r="J1157" s="221">
        <f>ROUND(I1157*H1157,2)</f>
        <v>0</v>
      </c>
      <c r="K1157" s="217" t="s">
        <v>191</v>
      </c>
      <c r="L1157" s="46"/>
      <c r="M1157" s="222" t="s">
        <v>19</v>
      </c>
      <c r="N1157" s="223" t="s">
        <v>44</v>
      </c>
      <c r="O1157" s="86"/>
      <c r="P1157" s="224">
        <f>O1157*H1157</f>
        <v>0</v>
      </c>
      <c r="Q1157" s="224">
        <v>0</v>
      </c>
      <c r="R1157" s="224">
        <f>Q1157*H1157</f>
        <v>0</v>
      </c>
      <c r="S1157" s="224">
        <v>0</v>
      </c>
      <c r="T1157" s="225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6" t="s">
        <v>339</v>
      </c>
      <c r="AT1157" s="226" t="s">
        <v>187</v>
      </c>
      <c r="AU1157" s="226" t="s">
        <v>82</v>
      </c>
      <c r="AY1157" s="19" t="s">
        <v>185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19" t="s">
        <v>80</v>
      </c>
      <c r="BK1157" s="227">
        <f>ROUND(I1157*H1157,2)</f>
        <v>0</v>
      </c>
      <c r="BL1157" s="19" t="s">
        <v>339</v>
      </c>
      <c r="BM1157" s="226" t="s">
        <v>1904</v>
      </c>
    </row>
    <row r="1158" s="2" customFormat="1">
      <c r="A1158" s="40"/>
      <c r="B1158" s="41"/>
      <c r="C1158" s="42"/>
      <c r="D1158" s="228" t="s">
        <v>193</v>
      </c>
      <c r="E1158" s="42"/>
      <c r="F1158" s="229" t="s">
        <v>1303</v>
      </c>
      <c r="G1158" s="42"/>
      <c r="H1158" s="42"/>
      <c r="I1158" s="230"/>
      <c r="J1158" s="42"/>
      <c r="K1158" s="42"/>
      <c r="L1158" s="46"/>
      <c r="M1158" s="231"/>
      <c r="N1158" s="232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193</v>
      </c>
      <c r="AU1158" s="19" t="s">
        <v>82</v>
      </c>
    </row>
    <row r="1159" s="13" customFormat="1">
      <c r="A1159" s="13"/>
      <c r="B1159" s="233"/>
      <c r="C1159" s="234"/>
      <c r="D1159" s="235" t="s">
        <v>195</v>
      </c>
      <c r="E1159" s="236" t="s">
        <v>19</v>
      </c>
      <c r="F1159" s="237" t="s">
        <v>1304</v>
      </c>
      <c r="G1159" s="234"/>
      <c r="H1159" s="236" t="s">
        <v>19</v>
      </c>
      <c r="I1159" s="238"/>
      <c r="J1159" s="234"/>
      <c r="K1159" s="234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195</v>
      </c>
      <c r="AU1159" s="243" t="s">
        <v>82</v>
      </c>
      <c r="AV1159" s="13" t="s">
        <v>80</v>
      </c>
      <c r="AW1159" s="13" t="s">
        <v>35</v>
      </c>
      <c r="AX1159" s="13" t="s">
        <v>73</v>
      </c>
      <c r="AY1159" s="243" t="s">
        <v>185</v>
      </c>
    </row>
    <row r="1160" s="13" customFormat="1">
      <c r="A1160" s="13"/>
      <c r="B1160" s="233"/>
      <c r="C1160" s="234"/>
      <c r="D1160" s="235" t="s">
        <v>195</v>
      </c>
      <c r="E1160" s="236" t="s">
        <v>19</v>
      </c>
      <c r="F1160" s="237" t="s">
        <v>1305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195</v>
      </c>
      <c r="AU1160" s="243" t="s">
        <v>82</v>
      </c>
      <c r="AV1160" s="13" t="s">
        <v>80</v>
      </c>
      <c r="AW1160" s="13" t="s">
        <v>35</v>
      </c>
      <c r="AX1160" s="13" t="s">
        <v>73</v>
      </c>
      <c r="AY1160" s="243" t="s">
        <v>185</v>
      </c>
    </row>
    <row r="1161" s="14" customFormat="1">
      <c r="A1161" s="14"/>
      <c r="B1161" s="244"/>
      <c r="C1161" s="245"/>
      <c r="D1161" s="235" t="s">
        <v>195</v>
      </c>
      <c r="E1161" s="246" t="s">
        <v>19</v>
      </c>
      <c r="F1161" s="247" t="s">
        <v>1905</v>
      </c>
      <c r="G1161" s="245"/>
      <c r="H1161" s="248">
        <v>6.9089999999999998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195</v>
      </c>
      <c r="AU1161" s="254" t="s">
        <v>82</v>
      </c>
      <c r="AV1161" s="14" t="s">
        <v>82</v>
      </c>
      <c r="AW1161" s="14" t="s">
        <v>35</v>
      </c>
      <c r="AX1161" s="14" t="s">
        <v>73</v>
      </c>
      <c r="AY1161" s="254" t="s">
        <v>185</v>
      </c>
    </row>
    <row r="1162" s="15" customFormat="1">
      <c r="A1162" s="15"/>
      <c r="B1162" s="255"/>
      <c r="C1162" s="256"/>
      <c r="D1162" s="235" t="s">
        <v>195</v>
      </c>
      <c r="E1162" s="257" t="s">
        <v>19</v>
      </c>
      <c r="F1162" s="258" t="s">
        <v>226</v>
      </c>
      <c r="G1162" s="256"/>
      <c r="H1162" s="259">
        <v>6.9089999999999998</v>
      </c>
      <c r="I1162" s="260"/>
      <c r="J1162" s="256"/>
      <c r="K1162" s="256"/>
      <c r="L1162" s="261"/>
      <c r="M1162" s="262"/>
      <c r="N1162" s="263"/>
      <c r="O1162" s="263"/>
      <c r="P1162" s="263"/>
      <c r="Q1162" s="263"/>
      <c r="R1162" s="263"/>
      <c r="S1162" s="263"/>
      <c r="T1162" s="264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5" t="s">
        <v>195</v>
      </c>
      <c r="AU1162" s="265" t="s">
        <v>82</v>
      </c>
      <c r="AV1162" s="15" t="s">
        <v>135</v>
      </c>
      <c r="AW1162" s="15" t="s">
        <v>35</v>
      </c>
      <c r="AX1162" s="15" t="s">
        <v>80</v>
      </c>
      <c r="AY1162" s="265" t="s">
        <v>185</v>
      </c>
    </row>
    <row r="1163" s="2" customFormat="1" ht="16.5" customHeight="1">
      <c r="A1163" s="40"/>
      <c r="B1163" s="41"/>
      <c r="C1163" s="272" t="s">
        <v>1878</v>
      </c>
      <c r="D1163" s="272" t="s">
        <v>520</v>
      </c>
      <c r="E1163" s="273" t="s">
        <v>1308</v>
      </c>
      <c r="F1163" s="274" t="s">
        <v>1309</v>
      </c>
      <c r="G1163" s="275" t="s">
        <v>499</v>
      </c>
      <c r="H1163" s="276">
        <v>6.9089999999999998</v>
      </c>
      <c r="I1163" s="277"/>
      <c r="J1163" s="278">
        <f>ROUND(I1163*H1163,2)</f>
        <v>0</v>
      </c>
      <c r="K1163" s="274" t="s">
        <v>449</v>
      </c>
      <c r="L1163" s="279"/>
      <c r="M1163" s="280" t="s">
        <v>19</v>
      </c>
      <c r="N1163" s="281" t="s">
        <v>44</v>
      </c>
      <c r="O1163" s="86"/>
      <c r="P1163" s="224">
        <f>O1163*H1163</f>
        <v>0</v>
      </c>
      <c r="Q1163" s="224">
        <v>0</v>
      </c>
      <c r="R1163" s="224">
        <f>Q1163*H1163</f>
        <v>0</v>
      </c>
      <c r="S1163" s="224">
        <v>0</v>
      </c>
      <c r="T1163" s="225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26" t="s">
        <v>627</v>
      </c>
      <c r="AT1163" s="226" t="s">
        <v>520</v>
      </c>
      <c r="AU1163" s="226" t="s">
        <v>82</v>
      </c>
      <c r="AY1163" s="19" t="s">
        <v>185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19" t="s">
        <v>80</v>
      </c>
      <c r="BK1163" s="227">
        <f>ROUND(I1163*H1163,2)</f>
        <v>0</v>
      </c>
      <c r="BL1163" s="19" t="s">
        <v>339</v>
      </c>
      <c r="BM1163" s="226" t="s">
        <v>1906</v>
      </c>
    </row>
    <row r="1164" s="13" customFormat="1">
      <c r="A1164" s="13"/>
      <c r="B1164" s="233"/>
      <c r="C1164" s="234"/>
      <c r="D1164" s="235" t="s">
        <v>195</v>
      </c>
      <c r="E1164" s="236" t="s">
        <v>19</v>
      </c>
      <c r="F1164" s="237" t="s">
        <v>1304</v>
      </c>
      <c r="G1164" s="234"/>
      <c r="H1164" s="236" t="s">
        <v>19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195</v>
      </c>
      <c r="AU1164" s="243" t="s">
        <v>82</v>
      </c>
      <c r="AV1164" s="13" t="s">
        <v>80</v>
      </c>
      <c r="AW1164" s="13" t="s">
        <v>35</v>
      </c>
      <c r="AX1164" s="13" t="s">
        <v>73</v>
      </c>
      <c r="AY1164" s="243" t="s">
        <v>185</v>
      </c>
    </row>
    <row r="1165" s="13" customFormat="1">
      <c r="A1165" s="13"/>
      <c r="B1165" s="233"/>
      <c r="C1165" s="234"/>
      <c r="D1165" s="235" t="s">
        <v>195</v>
      </c>
      <c r="E1165" s="236" t="s">
        <v>19</v>
      </c>
      <c r="F1165" s="237" t="s">
        <v>1305</v>
      </c>
      <c r="G1165" s="234"/>
      <c r="H1165" s="236" t="s">
        <v>19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195</v>
      </c>
      <c r="AU1165" s="243" t="s">
        <v>82</v>
      </c>
      <c r="AV1165" s="13" t="s">
        <v>80</v>
      </c>
      <c r="AW1165" s="13" t="s">
        <v>35</v>
      </c>
      <c r="AX1165" s="13" t="s">
        <v>73</v>
      </c>
      <c r="AY1165" s="243" t="s">
        <v>185</v>
      </c>
    </row>
    <row r="1166" s="14" customFormat="1">
      <c r="A1166" s="14"/>
      <c r="B1166" s="244"/>
      <c r="C1166" s="245"/>
      <c r="D1166" s="235" t="s">
        <v>195</v>
      </c>
      <c r="E1166" s="246" t="s">
        <v>19</v>
      </c>
      <c r="F1166" s="247" t="s">
        <v>1905</v>
      </c>
      <c r="G1166" s="245"/>
      <c r="H1166" s="248">
        <v>6.9089999999999998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195</v>
      </c>
      <c r="AU1166" s="254" t="s">
        <v>82</v>
      </c>
      <c r="AV1166" s="14" t="s">
        <v>82</v>
      </c>
      <c r="AW1166" s="14" t="s">
        <v>35</v>
      </c>
      <c r="AX1166" s="14" t="s">
        <v>73</v>
      </c>
      <c r="AY1166" s="254" t="s">
        <v>185</v>
      </c>
    </row>
    <row r="1167" s="15" customFormat="1">
      <c r="A1167" s="15"/>
      <c r="B1167" s="255"/>
      <c r="C1167" s="256"/>
      <c r="D1167" s="235" t="s">
        <v>195</v>
      </c>
      <c r="E1167" s="257" t="s">
        <v>19</v>
      </c>
      <c r="F1167" s="258" t="s">
        <v>226</v>
      </c>
      <c r="G1167" s="256"/>
      <c r="H1167" s="259">
        <v>6.9089999999999998</v>
      </c>
      <c r="I1167" s="260"/>
      <c r="J1167" s="256"/>
      <c r="K1167" s="256"/>
      <c r="L1167" s="261"/>
      <c r="M1167" s="262"/>
      <c r="N1167" s="263"/>
      <c r="O1167" s="263"/>
      <c r="P1167" s="263"/>
      <c r="Q1167" s="263"/>
      <c r="R1167" s="263"/>
      <c r="S1167" s="263"/>
      <c r="T1167" s="264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5" t="s">
        <v>195</v>
      </c>
      <c r="AU1167" s="265" t="s">
        <v>82</v>
      </c>
      <c r="AV1167" s="15" t="s">
        <v>135</v>
      </c>
      <c r="AW1167" s="15" t="s">
        <v>35</v>
      </c>
      <c r="AX1167" s="15" t="s">
        <v>80</v>
      </c>
      <c r="AY1167" s="265" t="s">
        <v>185</v>
      </c>
    </row>
    <row r="1168" s="2" customFormat="1" ht="16.5" customHeight="1">
      <c r="A1168" s="40"/>
      <c r="B1168" s="41"/>
      <c r="C1168" s="272" t="s">
        <v>1907</v>
      </c>
      <c r="D1168" s="272" t="s">
        <v>520</v>
      </c>
      <c r="E1168" s="273" t="s">
        <v>1312</v>
      </c>
      <c r="F1168" s="274" t="s">
        <v>1313</v>
      </c>
      <c r="G1168" s="275" t="s">
        <v>1314</v>
      </c>
      <c r="H1168" s="276">
        <v>6</v>
      </c>
      <c r="I1168" s="277"/>
      <c r="J1168" s="278">
        <f>ROUND(I1168*H1168,2)</f>
        <v>0</v>
      </c>
      <c r="K1168" s="274" t="s">
        <v>449</v>
      </c>
      <c r="L1168" s="279"/>
      <c r="M1168" s="280" t="s">
        <v>19</v>
      </c>
      <c r="N1168" s="281" t="s">
        <v>44</v>
      </c>
      <c r="O1168" s="86"/>
      <c r="P1168" s="224">
        <f>O1168*H1168</f>
        <v>0</v>
      </c>
      <c r="Q1168" s="224">
        <v>0</v>
      </c>
      <c r="R1168" s="224">
        <f>Q1168*H1168</f>
        <v>0</v>
      </c>
      <c r="S1168" s="224">
        <v>0</v>
      </c>
      <c r="T1168" s="225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627</v>
      </c>
      <c r="AT1168" s="226" t="s">
        <v>520</v>
      </c>
      <c r="AU1168" s="226" t="s">
        <v>82</v>
      </c>
      <c r="AY1168" s="19" t="s">
        <v>185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80</v>
      </c>
      <c r="BK1168" s="227">
        <f>ROUND(I1168*H1168,2)</f>
        <v>0</v>
      </c>
      <c r="BL1168" s="19" t="s">
        <v>339</v>
      </c>
      <c r="BM1168" s="226" t="s">
        <v>1908</v>
      </c>
    </row>
    <row r="1169" s="13" customFormat="1">
      <c r="A1169" s="13"/>
      <c r="B1169" s="233"/>
      <c r="C1169" s="234"/>
      <c r="D1169" s="235" t="s">
        <v>195</v>
      </c>
      <c r="E1169" s="236" t="s">
        <v>19</v>
      </c>
      <c r="F1169" s="237" t="s">
        <v>1304</v>
      </c>
      <c r="G1169" s="234"/>
      <c r="H1169" s="236" t="s">
        <v>19</v>
      </c>
      <c r="I1169" s="238"/>
      <c r="J1169" s="234"/>
      <c r="K1169" s="234"/>
      <c r="L1169" s="239"/>
      <c r="M1169" s="240"/>
      <c r="N1169" s="241"/>
      <c r="O1169" s="241"/>
      <c r="P1169" s="241"/>
      <c r="Q1169" s="241"/>
      <c r="R1169" s="241"/>
      <c r="S1169" s="241"/>
      <c r="T1169" s="24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3" t="s">
        <v>195</v>
      </c>
      <c r="AU1169" s="243" t="s">
        <v>82</v>
      </c>
      <c r="AV1169" s="13" t="s">
        <v>80</v>
      </c>
      <c r="AW1169" s="13" t="s">
        <v>35</v>
      </c>
      <c r="AX1169" s="13" t="s">
        <v>73</v>
      </c>
      <c r="AY1169" s="243" t="s">
        <v>185</v>
      </c>
    </row>
    <row r="1170" s="13" customFormat="1">
      <c r="A1170" s="13"/>
      <c r="B1170" s="233"/>
      <c r="C1170" s="234"/>
      <c r="D1170" s="235" t="s">
        <v>195</v>
      </c>
      <c r="E1170" s="236" t="s">
        <v>19</v>
      </c>
      <c r="F1170" s="237" t="s">
        <v>1305</v>
      </c>
      <c r="G1170" s="234"/>
      <c r="H1170" s="236" t="s">
        <v>19</v>
      </c>
      <c r="I1170" s="238"/>
      <c r="J1170" s="234"/>
      <c r="K1170" s="234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195</v>
      </c>
      <c r="AU1170" s="243" t="s">
        <v>82</v>
      </c>
      <c r="AV1170" s="13" t="s">
        <v>80</v>
      </c>
      <c r="AW1170" s="13" t="s">
        <v>35</v>
      </c>
      <c r="AX1170" s="13" t="s">
        <v>73</v>
      </c>
      <c r="AY1170" s="243" t="s">
        <v>185</v>
      </c>
    </row>
    <row r="1171" s="14" customFormat="1">
      <c r="A1171" s="14"/>
      <c r="B1171" s="244"/>
      <c r="C1171" s="245"/>
      <c r="D1171" s="235" t="s">
        <v>195</v>
      </c>
      <c r="E1171" s="246" t="s">
        <v>19</v>
      </c>
      <c r="F1171" s="247" t="s">
        <v>1316</v>
      </c>
      <c r="G1171" s="245"/>
      <c r="H1171" s="248">
        <v>6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195</v>
      </c>
      <c r="AU1171" s="254" t="s">
        <v>82</v>
      </c>
      <c r="AV1171" s="14" t="s">
        <v>82</v>
      </c>
      <c r="AW1171" s="14" t="s">
        <v>35</v>
      </c>
      <c r="AX1171" s="14" t="s">
        <v>73</v>
      </c>
      <c r="AY1171" s="254" t="s">
        <v>185</v>
      </c>
    </row>
    <row r="1172" s="15" customFormat="1">
      <c r="A1172" s="15"/>
      <c r="B1172" s="255"/>
      <c r="C1172" s="256"/>
      <c r="D1172" s="235" t="s">
        <v>195</v>
      </c>
      <c r="E1172" s="257" t="s">
        <v>19</v>
      </c>
      <c r="F1172" s="258" t="s">
        <v>226</v>
      </c>
      <c r="G1172" s="256"/>
      <c r="H1172" s="259">
        <v>6</v>
      </c>
      <c r="I1172" s="260"/>
      <c r="J1172" s="256"/>
      <c r="K1172" s="256"/>
      <c r="L1172" s="261"/>
      <c r="M1172" s="262"/>
      <c r="N1172" s="263"/>
      <c r="O1172" s="263"/>
      <c r="P1172" s="263"/>
      <c r="Q1172" s="263"/>
      <c r="R1172" s="263"/>
      <c r="S1172" s="263"/>
      <c r="T1172" s="264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65" t="s">
        <v>195</v>
      </c>
      <c r="AU1172" s="265" t="s">
        <v>82</v>
      </c>
      <c r="AV1172" s="15" t="s">
        <v>135</v>
      </c>
      <c r="AW1172" s="15" t="s">
        <v>35</v>
      </c>
      <c r="AX1172" s="15" t="s">
        <v>80</v>
      </c>
      <c r="AY1172" s="265" t="s">
        <v>185</v>
      </c>
    </row>
    <row r="1173" s="2" customFormat="1" ht="24.15" customHeight="1">
      <c r="A1173" s="40"/>
      <c r="B1173" s="41"/>
      <c r="C1173" s="215" t="s">
        <v>1909</v>
      </c>
      <c r="D1173" s="215" t="s">
        <v>187</v>
      </c>
      <c r="E1173" s="216" t="s">
        <v>1910</v>
      </c>
      <c r="F1173" s="217" t="s">
        <v>1911</v>
      </c>
      <c r="G1173" s="218" t="s">
        <v>439</v>
      </c>
      <c r="H1173" s="219">
        <v>22</v>
      </c>
      <c r="I1173" s="220"/>
      <c r="J1173" s="221">
        <f>ROUND(I1173*H1173,2)</f>
        <v>0</v>
      </c>
      <c r="K1173" s="217" t="s">
        <v>191</v>
      </c>
      <c r="L1173" s="46"/>
      <c r="M1173" s="222" t="s">
        <v>19</v>
      </c>
      <c r="N1173" s="223" t="s">
        <v>44</v>
      </c>
      <c r="O1173" s="86"/>
      <c r="P1173" s="224">
        <f>O1173*H1173</f>
        <v>0</v>
      </c>
      <c r="Q1173" s="224">
        <v>0</v>
      </c>
      <c r="R1173" s="224">
        <f>Q1173*H1173</f>
        <v>0</v>
      </c>
      <c r="S1173" s="224">
        <v>0</v>
      </c>
      <c r="T1173" s="225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6" t="s">
        <v>339</v>
      </c>
      <c r="AT1173" s="226" t="s">
        <v>187</v>
      </c>
      <c r="AU1173" s="226" t="s">
        <v>82</v>
      </c>
      <c r="AY1173" s="19" t="s">
        <v>185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19" t="s">
        <v>80</v>
      </c>
      <c r="BK1173" s="227">
        <f>ROUND(I1173*H1173,2)</f>
        <v>0</v>
      </c>
      <c r="BL1173" s="19" t="s">
        <v>339</v>
      </c>
      <c r="BM1173" s="226" t="s">
        <v>1912</v>
      </c>
    </row>
    <row r="1174" s="2" customFormat="1">
      <c r="A1174" s="40"/>
      <c r="B1174" s="41"/>
      <c r="C1174" s="42"/>
      <c r="D1174" s="228" t="s">
        <v>193</v>
      </c>
      <c r="E1174" s="42"/>
      <c r="F1174" s="229" t="s">
        <v>1913</v>
      </c>
      <c r="G1174" s="42"/>
      <c r="H1174" s="42"/>
      <c r="I1174" s="230"/>
      <c r="J1174" s="42"/>
      <c r="K1174" s="42"/>
      <c r="L1174" s="46"/>
      <c r="M1174" s="231"/>
      <c r="N1174" s="232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193</v>
      </c>
      <c r="AU1174" s="19" t="s">
        <v>82</v>
      </c>
    </row>
    <row r="1175" s="13" customFormat="1">
      <c r="A1175" s="13"/>
      <c r="B1175" s="233"/>
      <c r="C1175" s="234"/>
      <c r="D1175" s="235" t="s">
        <v>195</v>
      </c>
      <c r="E1175" s="236" t="s">
        <v>19</v>
      </c>
      <c r="F1175" s="237" t="s">
        <v>1509</v>
      </c>
      <c r="G1175" s="234"/>
      <c r="H1175" s="236" t="s">
        <v>19</v>
      </c>
      <c r="I1175" s="238"/>
      <c r="J1175" s="234"/>
      <c r="K1175" s="234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195</v>
      </c>
      <c r="AU1175" s="243" t="s">
        <v>82</v>
      </c>
      <c r="AV1175" s="13" t="s">
        <v>80</v>
      </c>
      <c r="AW1175" s="13" t="s">
        <v>35</v>
      </c>
      <c r="AX1175" s="13" t="s">
        <v>73</v>
      </c>
      <c r="AY1175" s="243" t="s">
        <v>185</v>
      </c>
    </row>
    <row r="1176" s="13" customFormat="1">
      <c r="A1176" s="13"/>
      <c r="B1176" s="233"/>
      <c r="C1176" s="234"/>
      <c r="D1176" s="235" t="s">
        <v>195</v>
      </c>
      <c r="E1176" s="236" t="s">
        <v>19</v>
      </c>
      <c r="F1176" s="237" t="s">
        <v>1694</v>
      </c>
      <c r="G1176" s="234"/>
      <c r="H1176" s="236" t="s">
        <v>19</v>
      </c>
      <c r="I1176" s="238"/>
      <c r="J1176" s="234"/>
      <c r="K1176" s="234"/>
      <c r="L1176" s="239"/>
      <c r="M1176" s="240"/>
      <c r="N1176" s="241"/>
      <c r="O1176" s="241"/>
      <c r="P1176" s="241"/>
      <c r="Q1176" s="241"/>
      <c r="R1176" s="241"/>
      <c r="S1176" s="241"/>
      <c r="T1176" s="24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3" t="s">
        <v>195</v>
      </c>
      <c r="AU1176" s="243" t="s">
        <v>82</v>
      </c>
      <c r="AV1176" s="13" t="s">
        <v>80</v>
      </c>
      <c r="AW1176" s="13" t="s">
        <v>35</v>
      </c>
      <c r="AX1176" s="13" t="s">
        <v>73</v>
      </c>
      <c r="AY1176" s="243" t="s">
        <v>185</v>
      </c>
    </row>
    <row r="1177" s="14" customFormat="1">
      <c r="A1177" s="14"/>
      <c r="B1177" s="244"/>
      <c r="C1177" s="245"/>
      <c r="D1177" s="235" t="s">
        <v>195</v>
      </c>
      <c r="E1177" s="246" t="s">
        <v>19</v>
      </c>
      <c r="F1177" s="247" t="s">
        <v>1695</v>
      </c>
      <c r="G1177" s="245"/>
      <c r="H1177" s="248">
        <v>8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195</v>
      </c>
      <c r="AU1177" s="254" t="s">
        <v>82</v>
      </c>
      <c r="AV1177" s="14" t="s">
        <v>82</v>
      </c>
      <c r="AW1177" s="14" t="s">
        <v>35</v>
      </c>
      <c r="AX1177" s="14" t="s">
        <v>73</v>
      </c>
      <c r="AY1177" s="254" t="s">
        <v>185</v>
      </c>
    </row>
    <row r="1178" s="13" customFormat="1">
      <c r="A1178" s="13"/>
      <c r="B1178" s="233"/>
      <c r="C1178" s="234"/>
      <c r="D1178" s="235" t="s">
        <v>195</v>
      </c>
      <c r="E1178" s="236" t="s">
        <v>19</v>
      </c>
      <c r="F1178" s="237" t="s">
        <v>1704</v>
      </c>
      <c r="G1178" s="234"/>
      <c r="H1178" s="236" t="s">
        <v>19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195</v>
      </c>
      <c r="AU1178" s="243" t="s">
        <v>82</v>
      </c>
      <c r="AV1178" s="13" t="s">
        <v>80</v>
      </c>
      <c r="AW1178" s="13" t="s">
        <v>35</v>
      </c>
      <c r="AX1178" s="13" t="s">
        <v>73</v>
      </c>
      <c r="AY1178" s="243" t="s">
        <v>185</v>
      </c>
    </row>
    <row r="1179" s="14" customFormat="1">
      <c r="A1179" s="14"/>
      <c r="B1179" s="244"/>
      <c r="C1179" s="245"/>
      <c r="D1179" s="235" t="s">
        <v>195</v>
      </c>
      <c r="E1179" s="246" t="s">
        <v>19</v>
      </c>
      <c r="F1179" s="247" t="s">
        <v>1705</v>
      </c>
      <c r="G1179" s="245"/>
      <c r="H1179" s="248">
        <v>12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195</v>
      </c>
      <c r="AU1179" s="254" t="s">
        <v>82</v>
      </c>
      <c r="AV1179" s="14" t="s">
        <v>82</v>
      </c>
      <c r="AW1179" s="14" t="s">
        <v>35</v>
      </c>
      <c r="AX1179" s="14" t="s">
        <v>73</v>
      </c>
      <c r="AY1179" s="254" t="s">
        <v>185</v>
      </c>
    </row>
    <row r="1180" s="13" customFormat="1">
      <c r="A1180" s="13"/>
      <c r="B1180" s="233"/>
      <c r="C1180" s="234"/>
      <c r="D1180" s="235" t="s">
        <v>195</v>
      </c>
      <c r="E1180" s="236" t="s">
        <v>19</v>
      </c>
      <c r="F1180" s="237" t="s">
        <v>1706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195</v>
      </c>
      <c r="AU1180" s="243" t="s">
        <v>82</v>
      </c>
      <c r="AV1180" s="13" t="s">
        <v>80</v>
      </c>
      <c r="AW1180" s="13" t="s">
        <v>35</v>
      </c>
      <c r="AX1180" s="13" t="s">
        <v>73</v>
      </c>
      <c r="AY1180" s="243" t="s">
        <v>185</v>
      </c>
    </row>
    <row r="1181" s="14" customFormat="1">
      <c r="A1181" s="14"/>
      <c r="B1181" s="244"/>
      <c r="C1181" s="245"/>
      <c r="D1181" s="235" t="s">
        <v>195</v>
      </c>
      <c r="E1181" s="246" t="s">
        <v>19</v>
      </c>
      <c r="F1181" s="247" t="s">
        <v>1707</v>
      </c>
      <c r="G1181" s="245"/>
      <c r="H1181" s="248">
        <v>2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195</v>
      </c>
      <c r="AU1181" s="254" t="s">
        <v>82</v>
      </c>
      <c r="AV1181" s="14" t="s">
        <v>82</v>
      </c>
      <c r="AW1181" s="14" t="s">
        <v>35</v>
      </c>
      <c r="AX1181" s="14" t="s">
        <v>73</v>
      </c>
      <c r="AY1181" s="254" t="s">
        <v>185</v>
      </c>
    </row>
    <row r="1182" s="15" customFormat="1">
      <c r="A1182" s="15"/>
      <c r="B1182" s="255"/>
      <c r="C1182" s="256"/>
      <c r="D1182" s="235" t="s">
        <v>195</v>
      </c>
      <c r="E1182" s="257" t="s">
        <v>19</v>
      </c>
      <c r="F1182" s="258" t="s">
        <v>226</v>
      </c>
      <c r="G1182" s="256"/>
      <c r="H1182" s="259">
        <v>22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5" t="s">
        <v>195</v>
      </c>
      <c r="AU1182" s="265" t="s">
        <v>82</v>
      </c>
      <c r="AV1182" s="15" t="s">
        <v>135</v>
      </c>
      <c r="AW1182" s="15" t="s">
        <v>35</v>
      </c>
      <c r="AX1182" s="15" t="s">
        <v>80</v>
      </c>
      <c r="AY1182" s="265" t="s">
        <v>185</v>
      </c>
    </row>
    <row r="1183" s="2" customFormat="1" ht="16.5" customHeight="1">
      <c r="A1183" s="40"/>
      <c r="B1183" s="41"/>
      <c r="C1183" s="272" t="s">
        <v>1914</v>
      </c>
      <c r="D1183" s="272" t="s">
        <v>520</v>
      </c>
      <c r="E1183" s="273" t="s">
        <v>1915</v>
      </c>
      <c r="F1183" s="274" t="s">
        <v>1916</v>
      </c>
      <c r="G1183" s="275" t="s">
        <v>439</v>
      </c>
      <c r="H1183" s="276">
        <v>22</v>
      </c>
      <c r="I1183" s="277"/>
      <c r="J1183" s="278">
        <f>ROUND(I1183*H1183,2)</f>
        <v>0</v>
      </c>
      <c r="K1183" s="274" t="s">
        <v>191</v>
      </c>
      <c r="L1183" s="279"/>
      <c r="M1183" s="280" t="s">
        <v>19</v>
      </c>
      <c r="N1183" s="281" t="s">
        <v>44</v>
      </c>
      <c r="O1183" s="86"/>
      <c r="P1183" s="224">
        <f>O1183*H1183</f>
        <v>0</v>
      </c>
      <c r="Q1183" s="224">
        <v>0.0195</v>
      </c>
      <c r="R1183" s="224">
        <f>Q1183*H1183</f>
        <v>0.42899999999999999</v>
      </c>
      <c r="S1183" s="224">
        <v>0</v>
      </c>
      <c r="T1183" s="225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6" t="s">
        <v>627</v>
      </c>
      <c r="AT1183" s="226" t="s">
        <v>520</v>
      </c>
      <c r="AU1183" s="226" t="s">
        <v>82</v>
      </c>
      <c r="AY1183" s="19" t="s">
        <v>185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19" t="s">
        <v>80</v>
      </c>
      <c r="BK1183" s="227">
        <f>ROUND(I1183*H1183,2)</f>
        <v>0</v>
      </c>
      <c r="BL1183" s="19" t="s">
        <v>339</v>
      </c>
      <c r="BM1183" s="226" t="s">
        <v>1917</v>
      </c>
    </row>
    <row r="1184" s="13" customFormat="1">
      <c r="A1184" s="13"/>
      <c r="B1184" s="233"/>
      <c r="C1184" s="234"/>
      <c r="D1184" s="235" t="s">
        <v>195</v>
      </c>
      <c r="E1184" s="236" t="s">
        <v>19</v>
      </c>
      <c r="F1184" s="237" t="s">
        <v>1509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195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185</v>
      </c>
    </row>
    <row r="1185" s="13" customFormat="1">
      <c r="A1185" s="13"/>
      <c r="B1185" s="233"/>
      <c r="C1185" s="234"/>
      <c r="D1185" s="235" t="s">
        <v>195</v>
      </c>
      <c r="E1185" s="236" t="s">
        <v>19</v>
      </c>
      <c r="F1185" s="237" t="s">
        <v>1694</v>
      </c>
      <c r="G1185" s="234"/>
      <c r="H1185" s="236" t="s">
        <v>19</v>
      </c>
      <c r="I1185" s="238"/>
      <c r="J1185" s="234"/>
      <c r="K1185" s="234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195</v>
      </c>
      <c r="AU1185" s="243" t="s">
        <v>82</v>
      </c>
      <c r="AV1185" s="13" t="s">
        <v>80</v>
      </c>
      <c r="AW1185" s="13" t="s">
        <v>35</v>
      </c>
      <c r="AX1185" s="13" t="s">
        <v>73</v>
      </c>
      <c r="AY1185" s="243" t="s">
        <v>185</v>
      </c>
    </row>
    <row r="1186" s="14" customFormat="1">
      <c r="A1186" s="14"/>
      <c r="B1186" s="244"/>
      <c r="C1186" s="245"/>
      <c r="D1186" s="235" t="s">
        <v>195</v>
      </c>
      <c r="E1186" s="246" t="s">
        <v>19</v>
      </c>
      <c r="F1186" s="247" t="s">
        <v>1695</v>
      </c>
      <c r="G1186" s="245"/>
      <c r="H1186" s="248">
        <v>8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195</v>
      </c>
      <c r="AU1186" s="254" t="s">
        <v>82</v>
      </c>
      <c r="AV1186" s="14" t="s">
        <v>82</v>
      </c>
      <c r="AW1186" s="14" t="s">
        <v>35</v>
      </c>
      <c r="AX1186" s="14" t="s">
        <v>73</v>
      </c>
      <c r="AY1186" s="254" t="s">
        <v>185</v>
      </c>
    </row>
    <row r="1187" s="13" customFormat="1">
      <c r="A1187" s="13"/>
      <c r="B1187" s="233"/>
      <c r="C1187" s="234"/>
      <c r="D1187" s="235" t="s">
        <v>195</v>
      </c>
      <c r="E1187" s="236" t="s">
        <v>19</v>
      </c>
      <c r="F1187" s="237" t="s">
        <v>1704</v>
      </c>
      <c r="G1187" s="234"/>
      <c r="H1187" s="236" t="s">
        <v>19</v>
      </c>
      <c r="I1187" s="238"/>
      <c r="J1187" s="234"/>
      <c r="K1187" s="234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195</v>
      </c>
      <c r="AU1187" s="243" t="s">
        <v>82</v>
      </c>
      <c r="AV1187" s="13" t="s">
        <v>80</v>
      </c>
      <c r="AW1187" s="13" t="s">
        <v>35</v>
      </c>
      <c r="AX1187" s="13" t="s">
        <v>73</v>
      </c>
      <c r="AY1187" s="243" t="s">
        <v>185</v>
      </c>
    </row>
    <row r="1188" s="14" customFormat="1">
      <c r="A1188" s="14"/>
      <c r="B1188" s="244"/>
      <c r="C1188" s="245"/>
      <c r="D1188" s="235" t="s">
        <v>195</v>
      </c>
      <c r="E1188" s="246" t="s">
        <v>19</v>
      </c>
      <c r="F1188" s="247" t="s">
        <v>1705</v>
      </c>
      <c r="G1188" s="245"/>
      <c r="H1188" s="248">
        <v>12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195</v>
      </c>
      <c r="AU1188" s="254" t="s">
        <v>82</v>
      </c>
      <c r="AV1188" s="14" t="s">
        <v>82</v>
      </c>
      <c r="AW1188" s="14" t="s">
        <v>35</v>
      </c>
      <c r="AX1188" s="14" t="s">
        <v>73</v>
      </c>
      <c r="AY1188" s="254" t="s">
        <v>185</v>
      </c>
    </row>
    <row r="1189" s="13" customFormat="1">
      <c r="A1189" s="13"/>
      <c r="B1189" s="233"/>
      <c r="C1189" s="234"/>
      <c r="D1189" s="235" t="s">
        <v>195</v>
      </c>
      <c r="E1189" s="236" t="s">
        <v>19</v>
      </c>
      <c r="F1189" s="237" t="s">
        <v>1706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195</v>
      </c>
      <c r="AU1189" s="243" t="s">
        <v>82</v>
      </c>
      <c r="AV1189" s="13" t="s">
        <v>80</v>
      </c>
      <c r="AW1189" s="13" t="s">
        <v>35</v>
      </c>
      <c r="AX1189" s="13" t="s">
        <v>73</v>
      </c>
      <c r="AY1189" s="243" t="s">
        <v>185</v>
      </c>
    </row>
    <row r="1190" s="14" customFormat="1">
      <c r="A1190" s="14"/>
      <c r="B1190" s="244"/>
      <c r="C1190" s="245"/>
      <c r="D1190" s="235" t="s">
        <v>195</v>
      </c>
      <c r="E1190" s="246" t="s">
        <v>19</v>
      </c>
      <c r="F1190" s="247" t="s">
        <v>1707</v>
      </c>
      <c r="G1190" s="245"/>
      <c r="H1190" s="248">
        <v>2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195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185</v>
      </c>
    </row>
    <row r="1191" s="15" customFormat="1">
      <c r="A1191" s="15"/>
      <c r="B1191" s="255"/>
      <c r="C1191" s="256"/>
      <c r="D1191" s="235" t="s">
        <v>195</v>
      </c>
      <c r="E1191" s="257" t="s">
        <v>19</v>
      </c>
      <c r="F1191" s="258" t="s">
        <v>226</v>
      </c>
      <c r="G1191" s="256"/>
      <c r="H1191" s="259">
        <v>22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195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185</v>
      </c>
    </row>
    <row r="1192" s="2" customFormat="1" ht="24.15" customHeight="1">
      <c r="A1192" s="40"/>
      <c r="B1192" s="41"/>
      <c r="C1192" s="215" t="s">
        <v>1918</v>
      </c>
      <c r="D1192" s="215" t="s">
        <v>187</v>
      </c>
      <c r="E1192" s="216" t="s">
        <v>1919</v>
      </c>
      <c r="F1192" s="217" t="s">
        <v>1920</v>
      </c>
      <c r="G1192" s="218" t="s">
        <v>439</v>
      </c>
      <c r="H1192" s="219">
        <v>1</v>
      </c>
      <c r="I1192" s="220"/>
      <c r="J1192" s="221">
        <f>ROUND(I1192*H1192,2)</f>
        <v>0</v>
      </c>
      <c r="K1192" s="217" t="s">
        <v>191</v>
      </c>
      <c r="L1192" s="46"/>
      <c r="M1192" s="222" t="s">
        <v>19</v>
      </c>
      <c r="N1192" s="223" t="s">
        <v>44</v>
      </c>
      <c r="O1192" s="86"/>
      <c r="P1192" s="224">
        <f>O1192*H1192</f>
        <v>0</v>
      </c>
      <c r="Q1192" s="224">
        <v>0</v>
      </c>
      <c r="R1192" s="224">
        <f>Q1192*H1192</f>
        <v>0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339</v>
      </c>
      <c r="AT1192" s="226" t="s">
        <v>187</v>
      </c>
      <c r="AU1192" s="226" t="s">
        <v>82</v>
      </c>
      <c r="AY1192" s="19" t="s">
        <v>185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339</v>
      </c>
      <c r="BM1192" s="226" t="s">
        <v>1921</v>
      </c>
    </row>
    <row r="1193" s="2" customFormat="1">
      <c r="A1193" s="40"/>
      <c r="B1193" s="41"/>
      <c r="C1193" s="42"/>
      <c r="D1193" s="228" t="s">
        <v>193</v>
      </c>
      <c r="E1193" s="42"/>
      <c r="F1193" s="229" t="s">
        <v>1922</v>
      </c>
      <c r="G1193" s="42"/>
      <c r="H1193" s="42"/>
      <c r="I1193" s="230"/>
      <c r="J1193" s="42"/>
      <c r="K1193" s="42"/>
      <c r="L1193" s="46"/>
      <c r="M1193" s="231"/>
      <c r="N1193" s="232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193</v>
      </c>
      <c r="AU1193" s="19" t="s">
        <v>82</v>
      </c>
    </row>
    <row r="1194" s="13" customFormat="1">
      <c r="A1194" s="13"/>
      <c r="B1194" s="233"/>
      <c r="C1194" s="234"/>
      <c r="D1194" s="235" t="s">
        <v>195</v>
      </c>
      <c r="E1194" s="236" t="s">
        <v>19</v>
      </c>
      <c r="F1194" s="237" t="s">
        <v>1509</v>
      </c>
      <c r="G1194" s="234"/>
      <c r="H1194" s="236" t="s">
        <v>19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195</v>
      </c>
      <c r="AU1194" s="243" t="s">
        <v>82</v>
      </c>
      <c r="AV1194" s="13" t="s">
        <v>80</v>
      </c>
      <c r="AW1194" s="13" t="s">
        <v>35</v>
      </c>
      <c r="AX1194" s="13" t="s">
        <v>73</v>
      </c>
      <c r="AY1194" s="243" t="s">
        <v>185</v>
      </c>
    </row>
    <row r="1195" s="13" customFormat="1">
      <c r="A1195" s="13"/>
      <c r="B1195" s="233"/>
      <c r="C1195" s="234"/>
      <c r="D1195" s="235" t="s">
        <v>195</v>
      </c>
      <c r="E1195" s="236" t="s">
        <v>19</v>
      </c>
      <c r="F1195" s="237" t="s">
        <v>1923</v>
      </c>
      <c r="G1195" s="234"/>
      <c r="H1195" s="236" t="s">
        <v>19</v>
      </c>
      <c r="I1195" s="238"/>
      <c r="J1195" s="234"/>
      <c r="K1195" s="234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195</v>
      </c>
      <c r="AU1195" s="243" t="s">
        <v>82</v>
      </c>
      <c r="AV1195" s="13" t="s">
        <v>80</v>
      </c>
      <c r="AW1195" s="13" t="s">
        <v>35</v>
      </c>
      <c r="AX1195" s="13" t="s">
        <v>73</v>
      </c>
      <c r="AY1195" s="243" t="s">
        <v>185</v>
      </c>
    </row>
    <row r="1196" s="14" customFormat="1">
      <c r="A1196" s="14"/>
      <c r="B1196" s="244"/>
      <c r="C1196" s="245"/>
      <c r="D1196" s="235" t="s">
        <v>195</v>
      </c>
      <c r="E1196" s="246" t="s">
        <v>19</v>
      </c>
      <c r="F1196" s="247" t="s">
        <v>80</v>
      </c>
      <c r="G1196" s="245"/>
      <c r="H1196" s="248">
        <v>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195</v>
      </c>
      <c r="AU1196" s="254" t="s">
        <v>82</v>
      </c>
      <c r="AV1196" s="14" t="s">
        <v>82</v>
      </c>
      <c r="AW1196" s="14" t="s">
        <v>35</v>
      </c>
      <c r="AX1196" s="14" t="s">
        <v>73</v>
      </c>
      <c r="AY1196" s="254" t="s">
        <v>185</v>
      </c>
    </row>
    <row r="1197" s="15" customFormat="1">
      <c r="A1197" s="15"/>
      <c r="B1197" s="255"/>
      <c r="C1197" s="256"/>
      <c r="D1197" s="235" t="s">
        <v>195</v>
      </c>
      <c r="E1197" s="257" t="s">
        <v>19</v>
      </c>
      <c r="F1197" s="258" t="s">
        <v>226</v>
      </c>
      <c r="G1197" s="256"/>
      <c r="H1197" s="259">
        <v>1</v>
      </c>
      <c r="I1197" s="260"/>
      <c r="J1197" s="256"/>
      <c r="K1197" s="256"/>
      <c r="L1197" s="261"/>
      <c r="M1197" s="262"/>
      <c r="N1197" s="263"/>
      <c r="O1197" s="263"/>
      <c r="P1197" s="263"/>
      <c r="Q1197" s="263"/>
      <c r="R1197" s="263"/>
      <c r="S1197" s="263"/>
      <c r="T1197" s="264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65" t="s">
        <v>195</v>
      </c>
      <c r="AU1197" s="265" t="s">
        <v>82</v>
      </c>
      <c r="AV1197" s="15" t="s">
        <v>135</v>
      </c>
      <c r="AW1197" s="15" t="s">
        <v>35</v>
      </c>
      <c r="AX1197" s="15" t="s">
        <v>80</v>
      </c>
      <c r="AY1197" s="265" t="s">
        <v>185</v>
      </c>
    </row>
    <row r="1198" s="2" customFormat="1" ht="16.5" customHeight="1">
      <c r="A1198" s="40"/>
      <c r="B1198" s="41"/>
      <c r="C1198" s="272" t="s">
        <v>1924</v>
      </c>
      <c r="D1198" s="272" t="s">
        <v>520</v>
      </c>
      <c r="E1198" s="273" t="s">
        <v>1925</v>
      </c>
      <c r="F1198" s="274" t="s">
        <v>1926</v>
      </c>
      <c r="G1198" s="275" t="s">
        <v>439</v>
      </c>
      <c r="H1198" s="276">
        <v>1</v>
      </c>
      <c r="I1198" s="277"/>
      <c r="J1198" s="278">
        <f>ROUND(I1198*H1198,2)</f>
        <v>0</v>
      </c>
      <c r="K1198" s="274" t="s">
        <v>191</v>
      </c>
      <c r="L1198" s="279"/>
      <c r="M1198" s="280" t="s">
        <v>19</v>
      </c>
      <c r="N1198" s="281" t="s">
        <v>44</v>
      </c>
      <c r="O1198" s="86"/>
      <c r="P1198" s="224">
        <f>O1198*H1198</f>
        <v>0</v>
      </c>
      <c r="Q1198" s="224">
        <v>0.035999999999999997</v>
      </c>
      <c r="R1198" s="224">
        <f>Q1198*H1198</f>
        <v>0.035999999999999997</v>
      </c>
      <c r="S1198" s="224">
        <v>0</v>
      </c>
      <c r="T1198" s="225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6" t="s">
        <v>627</v>
      </c>
      <c r="AT1198" s="226" t="s">
        <v>520</v>
      </c>
      <c r="AU1198" s="226" t="s">
        <v>82</v>
      </c>
      <c r="AY1198" s="19" t="s">
        <v>185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9" t="s">
        <v>80</v>
      </c>
      <c r="BK1198" s="227">
        <f>ROUND(I1198*H1198,2)</f>
        <v>0</v>
      </c>
      <c r="BL1198" s="19" t="s">
        <v>339</v>
      </c>
      <c r="BM1198" s="226" t="s">
        <v>1927</v>
      </c>
    </row>
    <row r="1199" s="13" customFormat="1">
      <c r="A1199" s="13"/>
      <c r="B1199" s="233"/>
      <c r="C1199" s="234"/>
      <c r="D1199" s="235" t="s">
        <v>195</v>
      </c>
      <c r="E1199" s="236" t="s">
        <v>19</v>
      </c>
      <c r="F1199" s="237" t="s">
        <v>1509</v>
      </c>
      <c r="G1199" s="234"/>
      <c r="H1199" s="236" t="s">
        <v>19</v>
      </c>
      <c r="I1199" s="238"/>
      <c r="J1199" s="234"/>
      <c r="K1199" s="234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195</v>
      </c>
      <c r="AU1199" s="243" t="s">
        <v>82</v>
      </c>
      <c r="AV1199" s="13" t="s">
        <v>80</v>
      </c>
      <c r="AW1199" s="13" t="s">
        <v>35</v>
      </c>
      <c r="AX1199" s="13" t="s">
        <v>73</v>
      </c>
      <c r="AY1199" s="243" t="s">
        <v>185</v>
      </c>
    </row>
    <row r="1200" s="13" customFormat="1">
      <c r="A1200" s="13"/>
      <c r="B1200" s="233"/>
      <c r="C1200" s="234"/>
      <c r="D1200" s="235" t="s">
        <v>195</v>
      </c>
      <c r="E1200" s="236" t="s">
        <v>19</v>
      </c>
      <c r="F1200" s="237" t="s">
        <v>1923</v>
      </c>
      <c r="G1200" s="234"/>
      <c r="H1200" s="236" t="s">
        <v>19</v>
      </c>
      <c r="I1200" s="238"/>
      <c r="J1200" s="234"/>
      <c r="K1200" s="234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195</v>
      </c>
      <c r="AU1200" s="243" t="s">
        <v>82</v>
      </c>
      <c r="AV1200" s="13" t="s">
        <v>80</v>
      </c>
      <c r="AW1200" s="13" t="s">
        <v>35</v>
      </c>
      <c r="AX1200" s="13" t="s">
        <v>73</v>
      </c>
      <c r="AY1200" s="243" t="s">
        <v>185</v>
      </c>
    </row>
    <row r="1201" s="14" customFormat="1">
      <c r="A1201" s="14"/>
      <c r="B1201" s="244"/>
      <c r="C1201" s="245"/>
      <c r="D1201" s="235" t="s">
        <v>195</v>
      </c>
      <c r="E1201" s="246" t="s">
        <v>19</v>
      </c>
      <c r="F1201" s="247" t="s">
        <v>80</v>
      </c>
      <c r="G1201" s="245"/>
      <c r="H1201" s="248">
        <v>1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195</v>
      </c>
      <c r="AU1201" s="254" t="s">
        <v>82</v>
      </c>
      <c r="AV1201" s="14" t="s">
        <v>82</v>
      </c>
      <c r="AW1201" s="14" t="s">
        <v>35</v>
      </c>
      <c r="AX1201" s="14" t="s">
        <v>73</v>
      </c>
      <c r="AY1201" s="254" t="s">
        <v>185</v>
      </c>
    </row>
    <row r="1202" s="15" customFormat="1">
      <c r="A1202" s="15"/>
      <c r="B1202" s="255"/>
      <c r="C1202" s="256"/>
      <c r="D1202" s="235" t="s">
        <v>195</v>
      </c>
      <c r="E1202" s="257" t="s">
        <v>19</v>
      </c>
      <c r="F1202" s="258" t="s">
        <v>226</v>
      </c>
      <c r="G1202" s="256"/>
      <c r="H1202" s="259">
        <v>1</v>
      </c>
      <c r="I1202" s="260"/>
      <c r="J1202" s="256"/>
      <c r="K1202" s="256"/>
      <c r="L1202" s="261"/>
      <c r="M1202" s="262"/>
      <c r="N1202" s="263"/>
      <c r="O1202" s="263"/>
      <c r="P1202" s="263"/>
      <c r="Q1202" s="263"/>
      <c r="R1202" s="263"/>
      <c r="S1202" s="263"/>
      <c r="T1202" s="264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65" t="s">
        <v>195</v>
      </c>
      <c r="AU1202" s="265" t="s">
        <v>82</v>
      </c>
      <c r="AV1202" s="15" t="s">
        <v>135</v>
      </c>
      <c r="AW1202" s="15" t="s">
        <v>35</v>
      </c>
      <c r="AX1202" s="15" t="s">
        <v>80</v>
      </c>
      <c r="AY1202" s="265" t="s">
        <v>185</v>
      </c>
    </row>
    <row r="1203" s="2" customFormat="1" ht="24.15" customHeight="1">
      <c r="A1203" s="40"/>
      <c r="B1203" s="41"/>
      <c r="C1203" s="215" t="s">
        <v>1928</v>
      </c>
      <c r="D1203" s="215" t="s">
        <v>187</v>
      </c>
      <c r="E1203" s="216" t="s">
        <v>1327</v>
      </c>
      <c r="F1203" s="217" t="s">
        <v>1328</v>
      </c>
      <c r="G1203" s="218" t="s">
        <v>439</v>
      </c>
      <c r="H1203" s="219">
        <v>1</v>
      </c>
      <c r="I1203" s="220"/>
      <c r="J1203" s="221">
        <f>ROUND(I1203*H1203,2)</f>
        <v>0</v>
      </c>
      <c r="K1203" s="217" t="s">
        <v>191</v>
      </c>
      <c r="L1203" s="46"/>
      <c r="M1203" s="222" t="s">
        <v>19</v>
      </c>
      <c r="N1203" s="223" t="s">
        <v>44</v>
      </c>
      <c r="O1203" s="86"/>
      <c r="P1203" s="224">
        <f>O1203*H1203</f>
        <v>0</v>
      </c>
      <c r="Q1203" s="224">
        <v>0</v>
      </c>
      <c r="R1203" s="224">
        <f>Q1203*H1203</f>
        <v>0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339</v>
      </c>
      <c r="AT1203" s="226" t="s">
        <v>187</v>
      </c>
      <c r="AU1203" s="226" t="s">
        <v>82</v>
      </c>
      <c r="AY1203" s="19" t="s">
        <v>185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80</v>
      </c>
      <c r="BK1203" s="227">
        <f>ROUND(I1203*H1203,2)</f>
        <v>0</v>
      </c>
      <c r="BL1203" s="19" t="s">
        <v>339</v>
      </c>
      <c r="BM1203" s="226" t="s">
        <v>1929</v>
      </c>
    </row>
    <row r="1204" s="2" customFormat="1">
      <c r="A1204" s="40"/>
      <c r="B1204" s="41"/>
      <c r="C1204" s="42"/>
      <c r="D1204" s="228" t="s">
        <v>193</v>
      </c>
      <c r="E1204" s="42"/>
      <c r="F1204" s="229" t="s">
        <v>1330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193</v>
      </c>
      <c r="AU1204" s="19" t="s">
        <v>82</v>
      </c>
    </row>
    <row r="1205" s="13" customFormat="1">
      <c r="A1205" s="13"/>
      <c r="B1205" s="233"/>
      <c r="C1205" s="234"/>
      <c r="D1205" s="235" t="s">
        <v>195</v>
      </c>
      <c r="E1205" s="236" t="s">
        <v>19</v>
      </c>
      <c r="F1205" s="237" t="s">
        <v>1930</v>
      </c>
      <c r="G1205" s="234"/>
      <c r="H1205" s="236" t="s">
        <v>19</v>
      </c>
      <c r="I1205" s="238"/>
      <c r="J1205" s="234"/>
      <c r="K1205" s="234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195</v>
      </c>
      <c r="AU1205" s="243" t="s">
        <v>82</v>
      </c>
      <c r="AV1205" s="13" t="s">
        <v>80</v>
      </c>
      <c r="AW1205" s="13" t="s">
        <v>35</v>
      </c>
      <c r="AX1205" s="13" t="s">
        <v>73</v>
      </c>
      <c r="AY1205" s="243" t="s">
        <v>185</v>
      </c>
    </row>
    <row r="1206" s="13" customFormat="1">
      <c r="A1206" s="13"/>
      <c r="B1206" s="233"/>
      <c r="C1206" s="234"/>
      <c r="D1206" s="235" t="s">
        <v>195</v>
      </c>
      <c r="E1206" s="236" t="s">
        <v>19</v>
      </c>
      <c r="F1206" s="237" t="s">
        <v>1696</v>
      </c>
      <c r="G1206" s="234"/>
      <c r="H1206" s="236" t="s">
        <v>19</v>
      </c>
      <c r="I1206" s="238"/>
      <c r="J1206" s="234"/>
      <c r="K1206" s="234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3" t="s">
        <v>195</v>
      </c>
      <c r="AU1206" s="243" t="s">
        <v>82</v>
      </c>
      <c r="AV1206" s="13" t="s">
        <v>80</v>
      </c>
      <c r="AW1206" s="13" t="s">
        <v>35</v>
      </c>
      <c r="AX1206" s="13" t="s">
        <v>73</v>
      </c>
      <c r="AY1206" s="243" t="s">
        <v>185</v>
      </c>
    </row>
    <row r="1207" s="14" customFormat="1">
      <c r="A1207" s="14"/>
      <c r="B1207" s="244"/>
      <c r="C1207" s="245"/>
      <c r="D1207" s="235" t="s">
        <v>195</v>
      </c>
      <c r="E1207" s="246" t="s">
        <v>19</v>
      </c>
      <c r="F1207" s="247" t="s">
        <v>80</v>
      </c>
      <c r="G1207" s="245"/>
      <c r="H1207" s="248">
        <v>1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195</v>
      </c>
      <c r="AU1207" s="254" t="s">
        <v>82</v>
      </c>
      <c r="AV1207" s="14" t="s">
        <v>82</v>
      </c>
      <c r="AW1207" s="14" t="s">
        <v>35</v>
      </c>
      <c r="AX1207" s="14" t="s">
        <v>73</v>
      </c>
      <c r="AY1207" s="254" t="s">
        <v>185</v>
      </c>
    </row>
    <row r="1208" s="15" customFormat="1">
      <c r="A1208" s="15"/>
      <c r="B1208" s="255"/>
      <c r="C1208" s="256"/>
      <c r="D1208" s="235" t="s">
        <v>195</v>
      </c>
      <c r="E1208" s="257" t="s">
        <v>19</v>
      </c>
      <c r="F1208" s="258" t="s">
        <v>226</v>
      </c>
      <c r="G1208" s="256"/>
      <c r="H1208" s="259">
        <v>1</v>
      </c>
      <c r="I1208" s="260"/>
      <c r="J1208" s="256"/>
      <c r="K1208" s="256"/>
      <c r="L1208" s="261"/>
      <c r="M1208" s="262"/>
      <c r="N1208" s="263"/>
      <c r="O1208" s="263"/>
      <c r="P1208" s="263"/>
      <c r="Q1208" s="263"/>
      <c r="R1208" s="263"/>
      <c r="S1208" s="263"/>
      <c r="T1208" s="264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65" t="s">
        <v>195</v>
      </c>
      <c r="AU1208" s="265" t="s">
        <v>82</v>
      </c>
      <c r="AV1208" s="15" t="s">
        <v>135</v>
      </c>
      <c r="AW1208" s="15" t="s">
        <v>35</v>
      </c>
      <c r="AX1208" s="15" t="s">
        <v>80</v>
      </c>
      <c r="AY1208" s="265" t="s">
        <v>185</v>
      </c>
    </row>
    <row r="1209" s="2" customFormat="1" ht="24.15" customHeight="1">
      <c r="A1209" s="40"/>
      <c r="B1209" s="41"/>
      <c r="C1209" s="272" t="s">
        <v>1931</v>
      </c>
      <c r="D1209" s="272" t="s">
        <v>520</v>
      </c>
      <c r="E1209" s="273" t="s">
        <v>1932</v>
      </c>
      <c r="F1209" s="274" t="s">
        <v>1933</v>
      </c>
      <c r="G1209" s="275" t="s">
        <v>439</v>
      </c>
      <c r="H1209" s="276">
        <v>1</v>
      </c>
      <c r="I1209" s="277"/>
      <c r="J1209" s="278">
        <f>ROUND(I1209*H1209,2)</f>
        <v>0</v>
      </c>
      <c r="K1209" s="274" t="s">
        <v>449</v>
      </c>
      <c r="L1209" s="279"/>
      <c r="M1209" s="280" t="s">
        <v>19</v>
      </c>
      <c r="N1209" s="281" t="s">
        <v>44</v>
      </c>
      <c r="O1209" s="86"/>
      <c r="P1209" s="224">
        <f>O1209*H1209</f>
        <v>0</v>
      </c>
      <c r="Q1209" s="224">
        <v>0.021499999999999998</v>
      </c>
      <c r="R1209" s="224">
        <f>Q1209*H1209</f>
        <v>0.021499999999999998</v>
      </c>
      <c r="S1209" s="224">
        <v>0</v>
      </c>
      <c r="T1209" s="225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26" t="s">
        <v>627</v>
      </c>
      <c r="AT1209" s="226" t="s">
        <v>520</v>
      </c>
      <c r="AU1209" s="226" t="s">
        <v>82</v>
      </c>
      <c r="AY1209" s="19" t="s">
        <v>185</v>
      </c>
      <c r="BE1209" s="227">
        <f>IF(N1209="základní",J1209,0)</f>
        <v>0</v>
      </c>
      <c r="BF1209" s="227">
        <f>IF(N1209="snížená",J1209,0)</f>
        <v>0</v>
      </c>
      <c r="BG1209" s="227">
        <f>IF(N1209="zákl. přenesená",J1209,0)</f>
        <v>0</v>
      </c>
      <c r="BH1209" s="227">
        <f>IF(N1209="sníž. přenesená",J1209,0)</f>
        <v>0</v>
      </c>
      <c r="BI1209" s="227">
        <f>IF(N1209="nulová",J1209,0)</f>
        <v>0</v>
      </c>
      <c r="BJ1209" s="19" t="s">
        <v>80</v>
      </c>
      <c r="BK1209" s="227">
        <f>ROUND(I1209*H1209,2)</f>
        <v>0</v>
      </c>
      <c r="BL1209" s="19" t="s">
        <v>339</v>
      </c>
      <c r="BM1209" s="226" t="s">
        <v>1934</v>
      </c>
    </row>
    <row r="1210" s="13" customFormat="1">
      <c r="A1210" s="13"/>
      <c r="B1210" s="233"/>
      <c r="C1210" s="234"/>
      <c r="D1210" s="235" t="s">
        <v>195</v>
      </c>
      <c r="E1210" s="236" t="s">
        <v>19</v>
      </c>
      <c r="F1210" s="237" t="s">
        <v>1930</v>
      </c>
      <c r="G1210" s="234"/>
      <c r="H1210" s="236" t="s">
        <v>19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3" t="s">
        <v>195</v>
      </c>
      <c r="AU1210" s="243" t="s">
        <v>82</v>
      </c>
      <c r="AV1210" s="13" t="s">
        <v>80</v>
      </c>
      <c r="AW1210" s="13" t="s">
        <v>35</v>
      </c>
      <c r="AX1210" s="13" t="s">
        <v>73</v>
      </c>
      <c r="AY1210" s="243" t="s">
        <v>185</v>
      </c>
    </row>
    <row r="1211" s="13" customFormat="1">
      <c r="A1211" s="13"/>
      <c r="B1211" s="233"/>
      <c r="C1211" s="234"/>
      <c r="D1211" s="235" t="s">
        <v>195</v>
      </c>
      <c r="E1211" s="236" t="s">
        <v>19</v>
      </c>
      <c r="F1211" s="237" t="s">
        <v>1696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195</v>
      </c>
      <c r="AU1211" s="243" t="s">
        <v>82</v>
      </c>
      <c r="AV1211" s="13" t="s">
        <v>80</v>
      </c>
      <c r="AW1211" s="13" t="s">
        <v>35</v>
      </c>
      <c r="AX1211" s="13" t="s">
        <v>73</v>
      </c>
      <c r="AY1211" s="243" t="s">
        <v>185</v>
      </c>
    </row>
    <row r="1212" s="14" customFormat="1">
      <c r="A1212" s="14"/>
      <c r="B1212" s="244"/>
      <c r="C1212" s="245"/>
      <c r="D1212" s="235" t="s">
        <v>195</v>
      </c>
      <c r="E1212" s="246" t="s">
        <v>19</v>
      </c>
      <c r="F1212" s="247" t="s">
        <v>80</v>
      </c>
      <c r="G1212" s="245"/>
      <c r="H1212" s="248">
        <v>1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195</v>
      </c>
      <c r="AU1212" s="254" t="s">
        <v>82</v>
      </c>
      <c r="AV1212" s="14" t="s">
        <v>82</v>
      </c>
      <c r="AW1212" s="14" t="s">
        <v>35</v>
      </c>
      <c r="AX1212" s="14" t="s">
        <v>73</v>
      </c>
      <c r="AY1212" s="254" t="s">
        <v>185</v>
      </c>
    </row>
    <row r="1213" s="15" customFormat="1">
      <c r="A1213" s="15"/>
      <c r="B1213" s="255"/>
      <c r="C1213" s="256"/>
      <c r="D1213" s="235" t="s">
        <v>195</v>
      </c>
      <c r="E1213" s="257" t="s">
        <v>19</v>
      </c>
      <c r="F1213" s="258" t="s">
        <v>226</v>
      </c>
      <c r="G1213" s="256"/>
      <c r="H1213" s="259">
        <v>1</v>
      </c>
      <c r="I1213" s="260"/>
      <c r="J1213" s="256"/>
      <c r="K1213" s="256"/>
      <c r="L1213" s="261"/>
      <c r="M1213" s="262"/>
      <c r="N1213" s="263"/>
      <c r="O1213" s="263"/>
      <c r="P1213" s="263"/>
      <c r="Q1213" s="263"/>
      <c r="R1213" s="263"/>
      <c r="S1213" s="263"/>
      <c r="T1213" s="264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5" t="s">
        <v>195</v>
      </c>
      <c r="AU1213" s="265" t="s">
        <v>82</v>
      </c>
      <c r="AV1213" s="15" t="s">
        <v>135</v>
      </c>
      <c r="AW1213" s="15" t="s">
        <v>35</v>
      </c>
      <c r="AX1213" s="15" t="s">
        <v>80</v>
      </c>
      <c r="AY1213" s="265" t="s">
        <v>185</v>
      </c>
    </row>
    <row r="1214" s="2" customFormat="1" ht="24.15" customHeight="1">
      <c r="A1214" s="40"/>
      <c r="B1214" s="41"/>
      <c r="C1214" s="215" t="s">
        <v>1935</v>
      </c>
      <c r="D1214" s="215" t="s">
        <v>187</v>
      </c>
      <c r="E1214" s="216" t="s">
        <v>1936</v>
      </c>
      <c r="F1214" s="217" t="s">
        <v>1937</v>
      </c>
      <c r="G1214" s="218" t="s">
        <v>439</v>
      </c>
      <c r="H1214" s="219">
        <v>4</v>
      </c>
      <c r="I1214" s="220"/>
      <c r="J1214" s="221">
        <f>ROUND(I1214*H1214,2)</f>
        <v>0</v>
      </c>
      <c r="K1214" s="217" t="s">
        <v>191</v>
      </c>
      <c r="L1214" s="46"/>
      <c r="M1214" s="222" t="s">
        <v>19</v>
      </c>
      <c r="N1214" s="223" t="s">
        <v>44</v>
      </c>
      <c r="O1214" s="86"/>
      <c r="P1214" s="224">
        <f>O1214*H1214</f>
        <v>0</v>
      </c>
      <c r="Q1214" s="224">
        <v>0</v>
      </c>
      <c r="R1214" s="224">
        <f>Q1214*H1214</f>
        <v>0</v>
      </c>
      <c r="S1214" s="224">
        <v>0</v>
      </c>
      <c r="T1214" s="225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6" t="s">
        <v>339</v>
      </c>
      <c r="AT1214" s="226" t="s">
        <v>187</v>
      </c>
      <c r="AU1214" s="226" t="s">
        <v>82</v>
      </c>
      <c r="AY1214" s="19" t="s">
        <v>185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19" t="s">
        <v>80</v>
      </c>
      <c r="BK1214" s="227">
        <f>ROUND(I1214*H1214,2)</f>
        <v>0</v>
      </c>
      <c r="BL1214" s="19" t="s">
        <v>339</v>
      </c>
      <c r="BM1214" s="226" t="s">
        <v>1938</v>
      </c>
    </row>
    <row r="1215" s="2" customFormat="1">
      <c r="A1215" s="40"/>
      <c r="B1215" s="41"/>
      <c r="C1215" s="42"/>
      <c r="D1215" s="228" t="s">
        <v>193</v>
      </c>
      <c r="E1215" s="42"/>
      <c r="F1215" s="229" t="s">
        <v>1939</v>
      </c>
      <c r="G1215" s="42"/>
      <c r="H1215" s="42"/>
      <c r="I1215" s="230"/>
      <c r="J1215" s="42"/>
      <c r="K1215" s="42"/>
      <c r="L1215" s="46"/>
      <c r="M1215" s="231"/>
      <c r="N1215" s="232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193</v>
      </c>
      <c r="AU1215" s="19" t="s">
        <v>82</v>
      </c>
    </row>
    <row r="1216" s="13" customFormat="1">
      <c r="A1216" s="13"/>
      <c r="B1216" s="233"/>
      <c r="C1216" s="234"/>
      <c r="D1216" s="235" t="s">
        <v>195</v>
      </c>
      <c r="E1216" s="236" t="s">
        <v>19</v>
      </c>
      <c r="F1216" s="237" t="s">
        <v>1940</v>
      </c>
      <c r="G1216" s="234"/>
      <c r="H1216" s="236" t="s">
        <v>19</v>
      </c>
      <c r="I1216" s="238"/>
      <c r="J1216" s="234"/>
      <c r="K1216" s="234"/>
      <c r="L1216" s="239"/>
      <c r="M1216" s="240"/>
      <c r="N1216" s="241"/>
      <c r="O1216" s="241"/>
      <c r="P1216" s="241"/>
      <c r="Q1216" s="241"/>
      <c r="R1216" s="241"/>
      <c r="S1216" s="241"/>
      <c r="T1216" s="24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3" t="s">
        <v>195</v>
      </c>
      <c r="AU1216" s="243" t="s">
        <v>82</v>
      </c>
      <c r="AV1216" s="13" t="s">
        <v>80</v>
      </c>
      <c r="AW1216" s="13" t="s">
        <v>35</v>
      </c>
      <c r="AX1216" s="13" t="s">
        <v>73</v>
      </c>
      <c r="AY1216" s="243" t="s">
        <v>185</v>
      </c>
    </row>
    <row r="1217" s="13" customFormat="1">
      <c r="A1217" s="13"/>
      <c r="B1217" s="233"/>
      <c r="C1217" s="234"/>
      <c r="D1217" s="235" t="s">
        <v>195</v>
      </c>
      <c r="E1217" s="236" t="s">
        <v>19</v>
      </c>
      <c r="F1217" s="237" t="s">
        <v>1941</v>
      </c>
      <c r="G1217" s="234"/>
      <c r="H1217" s="236" t="s">
        <v>19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195</v>
      </c>
      <c r="AU1217" s="243" t="s">
        <v>82</v>
      </c>
      <c r="AV1217" s="13" t="s">
        <v>80</v>
      </c>
      <c r="AW1217" s="13" t="s">
        <v>35</v>
      </c>
      <c r="AX1217" s="13" t="s">
        <v>73</v>
      </c>
      <c r="AY1217" s="243" t="s">
        <v>185</v>
      </c>
    </row>
    <row r="1218" s="14" customFormat="1">
      <c r="A1218" s="14"/>
      <c r="B1218" s="244"/>
      <c r="C1218" s="245"/>
      <c r="D1218" s="235" t="s">
        <v>195</v>
      </c>
      <c r="E1218" s="246" t="s">
        <v>19</v>
      </c>
      <c r="F1218" s="247" t="s">
        <v>135</v>
      </c>
      <c r="G1218" s="245"/>
      <c r="H1218" s="248">
        <v>4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195</v>
      </c>
      <c r="AU1218" s="254" t="s">
        <v>82</v>
      </c>
      <c r="AV1218" s="14" t="s">
        <v>82</v>
      </c>
      <c r="AW1218" s="14" t="s">
        <v>35</v>
      </c>
      <c r="AX1218" s="14" t="s">
        <v>73</v>
      </c>
      <c r="AY1218" s="254" t="s">
        <v>185</v>
      </c>
    </row>
    <row r="1219" s="15" customFormat="1">
      <c r="A1219" s="15"/>
      <c r="B1219" s="255"/>
      <c r="C1219" s="256"/>
      <c r="D1219" s="235" t="s">
        <v>195</v>
      </c>
      <c r="E1219" s="257" t="s">
        <v>19</v>
      </c>
      <c r="F1219" s="258" t="s">
        <v>226</v>
      </c>
      <c r="G1219" s="256"/>
      <c r="H1219" s="259">
        <v>4</v>
      </c>
      <c r="I1219" s="260"/>
      <c r="J1219" s="256"/>
      <c r="K1219" s="256"/>
      <c r="L1219" s="261"/>
      <c r="M1219" s="262"/>
      <c r="N1219" s="263"/>
      <c r="O1219" s="263"/>
      <c r="P1219" s="263"/>
      <c r="Q1219" s="263"/>
      <c r="R1219" s="263"/>
      <c r="S1219" s="263"/>
      <c r="T1219" s="26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5" t="s">
        <v>195</v>
      </c>
      <c r="AU1219" s="265" t="s">
        <v>82</v>
      </c>
      <c r="AV1219" s="15" t="s">
        <v>135</v>
      </c>
      <c r="AW1219" s="15" t="s">
        <v>35</v>
      </c>
      <c r="AX1219" s="15" t="s">
        <v>80</v>
      </c>
      <c r="AY1219" s="265" t="s">
        <v>185</v>
      </c>
    </row>
    <row r="1220" s="2" customFormat="1" ht="16.5" customHeight="1">
      <c r="A1220" s="40"/>
      <c r="B1220" s="41"/>
      <c r="C1220" s="272" t="s">
        <v>1942</v>
      </c>
      <c r="D1220" s="272" t="s">
        <v>520</v>
      </c>
      <c r="E1220" s="273" t="s">
        <v>1943</v>
      </c>
      <c r="F1220" s="274" t="s">
        <v>1944</v>
      </c>
      <c r="G1220" s="275" t="s">
        <v>499</v>
      </c>
      <c r="H1220" s="276">
        <v>12</v>
      </c>
      <c r="I1220" s="277"/>
      <c r="J1220" s="278">
        <f>ROUND(I1220*H1220,2)</f>
        <v>0</v>
      </c>
      <c r="K1220" s="274" t="s">
        <v>412</v>
      </c>
      <c r="L1220" s="279"/>
      <c r="M1220" s="280" t="s">
        <v>19</v>
      </c>
      <c r="N1220" s="281" t="s">
        <v>44</v>
      </c>
      <c r="O1220" s="86"/>
      <c r="P1220" s="224">
        <f>O1220*H1220</f>
        <v>0</v>
      </c>
      <c r="Q1220" s="224">
        <v>0.0060000000000000001</v>
      </c>
      <c r="R1220" s="224">
        <f>Q1220*H1220</f>
        <v>0.072000000000000008</v>
      </c>
      <c r="S1220" s="224">
        <v>0</v>
      </c>
      <c r="T1220" s="225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6" t="s">
        <v>627</v>
      </c>
      <c r="AT1220" s="226" t="s">
        <v>520</v>
      </c>
      <c r="AU1220" s="226" t="s">
        <v>82</v>
      </c>
      <c r="AY1220" s="19" t="s">
        <v>185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9" t="s">
        <v>80</v>
      </c>
      <c r="BK1220" s="227">
        <f>ROUND(I1220*H1220,2)</f>
        <v>0</v>
      </c>
      <c r="BL1220" s="19" t="s">
        <v>339</v>
      </c>
      <c r="BM1220" s="226" t="s">
        <v>1945</v>
      </c>
    </row>
    <row r="1221" s="13" customFormat="1">
      <c r="A1221" s="13"/>
      <c r="B1221" s="233"/>
      <c r="C1221" s="234"/>
      <c r="D1221" s="235" t="s">
        <v>195</v>
      </c>
      <c r="E1221" s="236" t="s">
        <v>19</v>
      </c>
      <c r="F1221" s="237" t="s">
        <v>1940</v>
      </c>
      <c r="G1221" s="234"/>
      <c r="H1221" s="236" t="s">
        <v>19</v>
      </c>
      <c r="I1221" s="238"/>
      <c r="J1221" s="234"/>
      <c r="K1221" s="234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195</v>
      </c>
      <c r="AU1221" s="243" t="s">
        <v>82</v>
      </c>
      <c r="AV1221" s="13" t="s">
        <v>80</v>
      </c>
      <c r="AW1221" s="13" t="s">
        <v>35</v>
      </c>
      <c r="AX1221" s="13" t="s">
        <v>73</v>
      </c>
      <c r="AY1221" s="243" t="s">
        <v>185</v>
      </c>
    </row>
    <row r="1222" s="13" customFormat="1">
      <c r="A1222" s="13"/>
      <c r="B1222" s="233"/>
      <c r="C1222" s="234"/>
      <c r="D1222" s="235" t="s">
        <v>195</v>
      </c>
      <c r="E1222" s="236" t="s">
        <v>19</v>
      </c>
      <c r="F1222" s="237" t="s">
        <v>1941</v>
      </c>
      <c r="G1222" s="234"/>
      <c r="H1222" s="236" t="s">
        <v>19</v>
      </c>
      <c r="I1222" s="238"/>
      <c r="J1222" s="234"/>
      <c r="K1222" s="234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195</v>
      </c>
      <c r="AU1222" s="243" t="s">
        <v>82</v>
      </c>
      <c r="AV1222" s="13" t="s">
        <v>80</v>
      </c>
      <c r="AW1222" s="13" t="s">
        <v>35</v>
      </c>
      <c r="AX1222" s="13" t="s">
        <v>73</v>
      </c>
      <c r="AY1222" s="243" t="s">
        <v>185</v>
      </c>
    </row>
    <row r="1223" s="14" customFormat="1">
      <c r="A1223" s="14"/>
      <c r="B1223" s="244"/>
      <c r="C1223" s="245"/>
      <c r="D1223" s="235" t="s">
        <v>195</v>
      </c>
      <c r="E1223" s="246" t="s">
        <v>19</v>
      </c>
      <c r="F1223" s="247" t="s">
        <v>1946</v>
      </c>
      <c r="G1223" s="245"/>
      <c r="H1223" s="248">
        <v>12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195</v>
      </c>
      <c r="AU1223" s="254" t="s">
        <v>82</v>
      </c>
      <c r="AV1223" s="14" t="s">
        <v>82</v>
      </c>
      <c r="AW1223" s="14" t="s">
        <v>35</v>
      </c>
      <c r="AX1223" s="14" t="s">
        <v>73</v>
      </c>
      <c r="AY1223" s="254" t="s">
        <v>185</v>
      </c>
    </row>
    <row r="1224" s="15" customFormat="1">
      <c r="A1224" s="15"/>
      <c r="B1224" s="255"/>
      <c r="C1224" s="256"/>
      <c r="D1224" s="235" t="s">
        <v>195</v>
      </c>
      <c r="E1224" s="257" t="s">
        <v>19</v>
      </c>
      <c r="F1224" s="258" t="s">
        <v>226</v>
      </c>
      <c r="G1224" s="256"/>
      <c r="H1224" s="259">
        <v>12</v>
      </c>
      <c r="I1224" s="260"/>
      <c r="J1224" s="256"/>
      <c r="K1224" s="256"/>
      <c r="L1224" s="261"/>
      <c r="M1224" s="262"/>
      <c r="N1224" s="263"/>
      <c r="O1224" s="263"/>
      <c r="P1224" s="263"/>
      <c r="Q1224" s="263"/>
      <c r="R1224" s="263"/>
      <c r="S1224" s="263"/>
      <c r="T1224" s="264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65" t="s">
        <v>195</v>
      </c>
      <c r="AU1224" s="265" t="s">
        <v>82</v>
      </c>
      <c r="AV1224" s="15" t="s">
        <v>135</v>
      </c>
      <c r="AW1224" s="15" t="s">
        <v>35</v>
      </c>
      <c r="AX1224" s="15" t="s">
        <v>80</v>
      </c>
      <c r="AY1224" s="265" t="s">
        <v>185</v>
      </c>
    </row>
    <row r="1225" s="2" customFormat="1" ht="24.15" customHeight="1">
      <c r="A1225" s="40"/>
      <c r="B1225" s="41"/>
      <c r="C1225" s="215" t="s">
        <v>1947</v>
      </c>
      <c r="D1225" s="215" t="s">
        <v>187</v>
      </c>
      <c r="E1225" s="216" t="s">
        <v>1336</v>
      </c>
      <c r="F1225" s="217" t="s">
        <v>1337</v>
      </c>
      <c r="G1225" s="218" t="s">
        <v>457</v>
      </c>
      <c r="H1225" s="266"/>
      <c r="I1225" s="220"/>
      <c r="J1225" s="221">
        <f>ROUND(I1225*H1225,2)</f>
        <v>0</v>
      </c>
      <c r="K1225" s="217" t="s">
        <v>191</v>
      </c>
      <c r="L1225" s="46"/>
      <c r="M1225" s="222" t="s">
        <v>19</v>
      </c>
      <c r="N1225" s="223" t="s">
        <v>44</v>
      </c>
      <c r="O1225" s="86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6" t="s">
        <v>339</v>
      </c>
      <c r="AT1225" s="226" t="s">
        <v>187</v>
      </c>
      <c r="AU1225" s="226" t="s">
        <v>82</v>
      </c>
      <c r="AY1225" s="19" t="s">
        <v>185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19" t="s">
        <v>80</v>
      </c>
      <c r="BK1225" s="227">
        <f>ROUND(I1225*H1225,2)</f>
        <v>0</v>
      </c>
      <c r="BL1225" s="19" t="s">
        <v>339</v>
      </c>
      <c r="BM1225" s="226" t="s">
        <v>1948</v>
      </c>
    </row>
    <row r="1226" s="2" customFormat="1">
      <c r="A1226" s="40"/>
      <c r="B1226" s="41"/>
      <c r="C1226" s="42"/>
      <c r="D1226" s="228" t="s">
        <v>193</v>
      </c>
      <c r="E1226" s="42"/>
      <c r="F1226" s="229" t="s">
        <v>1339</v>
      </c>
      <c r="G1226" s="42"/>
      <c r="H1226" s="42"/>
      <c r="I1226" s="230"/>
      <c r="J1226" s="42"/>
      <c r="K1226" s="42"/>
      <c r="L1226" s="46"/>
      <c r="M1226" s="231"/>
      <c r="N1226" s="232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193</v>
      </c>
      <c r="AU1226" s="19" t="s">
        <v>82</v>
      </c>
    </row>
    <row r="1227" s="12" customFormat="1" ht="22.8" customHeight="1">
      <c r="A1227" s="12"/>
      <c r="B1227" s="199"/>
      <c r="C1227" s="200"/>
      <c r="D1227" s="201" t="s">
        <v>72</v>
      </c>
      <c r="E1227" s="213" t="s">
        <v>1340</v>
      </c>
      <c r="F1227" s="213" t="s">
        <v>1341</v>
      </c>
      <c r="G1227" s="200"/>
      <c r="H1227" s="200"/>
      <c r="I1227" s="203"/>
      <c r="J1227" s="214">
        <f>BK1227</f>
        <v>0</v>
      </c>
      <c r="K1227" s="200"/>
      <c r="L1227" s="205"/>
      <c r="M1227" s="206"/>
      <c r="N1227" s="207"/>
      <c r="O1227" s="207"/>
      <c r="P1227" s="208">
        <f>SUM(P1228:P1335)</f>
        <v>0</v>
      </c>
      <c r="Q1227" s="207"/>
      <c r="R1227" s="208">
        <f>SUM(R1228:R1335)</f>
        <v>1.5262600399999999</v>
      </c>
      <c r="S1227" s="207"/>
      <c r="T1227" s="209">
        <f>SUM(T1228:T1335)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10" t="s">
        <v>82</v>
      </c>
      <c r="AT1227" s="211" t="s">
        <v>72</v>
      </c>
      <c r="AU1227" s="211" t="s">
        <v>80</v>
      </c>
      <c r="AY1227" s="210" t="s">
        <v>185</v>
      </c>
      <c r="BK1227" s="212">
        <f>SUM(BK1228:BK1335)</f>
        <v>0</v>
      </c>
    </row>
    <row r="1228" s="2" customFormat="1" ht="21.75" customHeight="1">
      <c r="A1228" s="40"/>
      <c r="B1228" s="41"/>
      <c r="C1228" s="215" t="s">
        <v>1949</v>
      </c>
      <c r="D1228" s="215" t="s">
        <v>187</v>
      </c>
      <c r="E1228" s="216" t="s">
        <v>1950</v>
      </c>
      <c r="F1228" s="217" t="s">
        <v>1951</v>
      </c>
      <c r="G1228" s="218" t="s">
        <v>1314</v>
      </c>
      <c r="H1228" s="219">
        <v>4</v>
      </c>
      <c r="I1228" s="220"/>
      <c r="J1228" s="221">
        <f>ROUND(I1228*H1228,2)</f>
        <v>0</v>
      </c>
      <c r="K1228" s="217" t="s">
        <v>449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</v>
      </c>
      <c r="R1228" s="224">
        <f>Q1228*H1228</f>
        <v>0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339</v>
      </c>
      <c r="AT1228" s="226" t="s">
        <v>187</v>
      </c>
      <c r="AU1228" s="226" t="s">
        <v>82</v>
      </c>
      <c r="AY1228" s="19" t="s">
        <v>185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339</v>
      </c>
      <c r="BM1228" s="226" t="s">
        <v>1952</v>
      </c>
    </row>
    <row r="1229" s="13" customFormat="1">
      <c r="A1229" s="13"/>
      <c r="B1229" s="233"/>
      <c r="C1229" s="234"/>
      <c r="D1229" s="235" t="s">
        <v>195</v>
      </c>
      <c r="E1229" s="236" t="s">
        <v>19</v>
      </c>
      <c r="F1229" s="237" t="s">
        <v>1953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195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185</v>
      </c>
    </row>
    <row r="1230" s="13" customFormat="1">
      <c r="A1230" s="13"/>
      <c r="B1230" s="233"/>
      <c r="C1230" s="234"/>
      <c r="D1230" s="235" t="s">
        <v>195</v>
      </c>
      <c r="E1230" s="236" t="s">
        <v>19</v>
      </c>
      <c r="F1230" s="237" t="s">
        <v>1941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195</v>
      </c>
      <c r="AU1230" s="243" t="s">
        <v>82</v>
      </c>
      <c r="AV1230" s="13" t="s">
        <v>80</v>
      </c>
      <c r="AW1230" s="13" t="s">
        <v>35</v>
      </c>
      <c r="AX1230" s="13" t="s">
        <v>73</v>
      </c>
      <c r="AY1230" s="243" t="s">
        <v>185</v>
      </c>
    </row>
    <row r="1231" s="14" customFormat="1">
      <c r="A1231" s="14"/>
      <c r="B1231" s="244"/>
      <c r="C1231" s="245"/>
      <c r="D1231" s="235" t="s">
        <v>195</v>
      </c>
      <c r="E1231" s="246" t="s">
        <v>19</v>
      </c>
      <c r="F1231" s="247" t="s">
        <v>1954</v>
      </c>
      <c r="G1231" s="245"/>
      <c r="H1231" s="248">
        <v>4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195</v>
      </c>
      <c r="AU1231" s="254" t="s">
        <v>82</v>
      </c>
      <c r="AV1231" s="14" t="s">
        <v>82</v>
      </c>
      <c r="AW1231" s="14" t="s">
        <v>35</v>
      </c>
      <c r="AX1231" s="14" t="s">
        <v>73</v>
      </c>
      <c r="AY1231" s="254" t="s">
        <v>185</v>
      </c>
    </row>
    <row r="1232" s="15" customFormat="1">
      <c r="A1232" s="15"/>
      <c r="B1232" s="255"/>
      <c r="C1232" s="256"/>
      <c r="D1232" s="235" t="s">
        <v>195</v>
      </c>
      <c r="E1232" s="257" t="s">
        <v>19</v>
      </c>
      <c r="F1232" s="258" t="s">
        <v>226</v>
      </c>
      <c r="G1232" s="256"/>
      <c r="H1232" s="259">
        <v>4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5" t="s">
        <v>195</v>
      </c>
      <c r="AU1232" s="265" t="s">
        <v>82</v>
      </c>
      <c r="AV1232" s="15" t="s">
        <v>135</v>
      </c>
      <c r="AW1232" s="15" t="s">
        <v>35</v>
      </c>
      <c r="AX1232" s="15" t="s">
        <v>80</v>
      </c>
      <c r="AY1232" s="265" t="s">
        <v>185</v>
      </c>
    </row>
    <row r="1233" s="2" customFormat="1" ht="24.15" customHeight="1">
      <c r="A1233" s="40"/>
      <c r="B1233" s="41"/>
      <c r="C1233" s="215" t="s">
        <v>1955</v>
      </c>
      <c r="D1233" s="215" t="s">
        <v>187</v>
      </c>
      <c r="E1233" s="216" t="s">
        <v>1956</v>
      </c>
      <c r="F1233" s="217" t="s">
        <v>1957</v>
      </c>
      <c r="G1233" s="218" t="s">
        <v>1314</v>
      </c>
      <c r="H1233" s="219">
        <v>3</v>
      </c>
      <c r="I1233" s="220"/>
      <c r="J1233" s="221">
        <f>ROUND(I1233*H1233,2)</f>
        <v>0</v>
      </c>
      <c r="K1233" s="217" t="s">
        <v>449</v>
      </c>
      <c r="L1233" s="46"/>
      <c r="M1233" s="222" t="s">
        <v>19</v>
      </c>
      <c r="N1233" s="223" t="s">
        <v>44</v>
      </c>
      <c r="O1233" s="86"/>
      <c r="P1233" s="224">
        <f>O1233*H1233</f>
        <v>0</v>
      </c>
      <c r="Q1233" s="224">
        <v>0</v>
      </c>
      <c r="R1233" s="224">
        <f>Q1233*H1233</f>
        <v>0</v>
      </c>
      <c r="S1233" s="224">
        <v>0</v>
      </c>
      <c r="T1233" s="225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6" t="s">
        <v>339</v>
      </c>
      <c r="AT1233" s="226" t="s">
        <v>187</v>
      </c>
      <c r="AU1233" s="226" t="s">
        <v>82</v>
      </c>
      <c r="AY1233" s="19" t="s">
        <v>185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19" t="s">
        <v>80</v>
      </c>
      <c r="BK1233" s="227">
        <f>ROUND(I1233*H1233,2)</f>
        <v>0</v>
      </c>
      <c r="BL1233" s="19" t="s">
        <v>339</v>
      </c>
      <c r="BM1233" s="226" t="s">
        <v>1958</v>
      </c>
    </row>
    <row r="1234" s="13" customFormat="1">
      <c r="A1234" s="13"/>
      <c r="B1234" s="233"/>
      <c r="C1234" s="234"/>
      <c r="D1234" s="235" t="s">
        <v>195</v>
      </c>
      <c r="E1234" s="236" t="s">
        <v>19</v>
      </c>
      <c r="F1234" s="237" t="s">
        <v>1953</v>
      </c>
      <c r="G1234" s="234"/>
      <c r="H1234" s="236" t="s">
        <v>19</v>
      </c>
      <c r="I1234" s="238"/>
      <c r="J1234" s="234"/>
      <c r="K1234" s="234"/>
      <c r="L1234" s="239"/>
      <c r="M1234" s="240"/>
      <c r="N1234" s="241"/>
      <c r="O1234" s="241"/>
      <c r="P1234" s="241"/>
      <c r="Q1234" s="241"/>
      <c r="R1234" s="241"/>
      <c r="S1234" s="241"/>
      <c r="T1234" s="24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3" t="s">
        <v>195</v>
      </c>
      <c r="AU1234" s="243" t="s">
        <v>82</v>
      </c>
      <c r="AV1234" s="13" t="s">
        <v>80</v>
      </c>
      <c r="AW1234" s="13" t="s">
        <v>35</v>
      </c>
      <c r="AX1234" s="13" t="s">
        <v>73</v>
      </c>
      <c r="AY1234" s="243" t="s">
        <v>185</v>
      </c>
    </row>
    <row r="1235" s="13" customFormat="1">
      <c r="A1235" s="13"/>
      <c r="B1235" s="233"/>
      <c r="C1235" s="234"/>
      <c r="D1235" s="235" t="s">
        <v>195</v>
      </c>
      <c r="E1235" s="236" t="s">
        <v>19</v>
      </c>
      <c r="F1235" s="237" t="s">
        <v>1959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195</v>
      </c>
      <c r="AU1235" s="243" t="s">
        <v>82</v>
      </c>
      <c r="AV1235" s="13" t="s">
        <v>80</v>
      </c>
      <c r="AW1235" s="13" t="s">
        <v>35</v>
      </c>
      <c r="AX1235" s="13" t="s">
        <v>73</v>
      </c>
      <c r="AY1235" s="243" t="s">
        <v>185</v>
      </c>
    </row>
    <row r="1236" s="14" customFormat="1">
      <c r="A1236" s="14"/>
      <c r="B1236" s="244"/>
      <c r="C1236" s="245"/>
      <c r="D1236" s="235" t="s">
        <v>195</v>
      </c>
      <c r="E1236" s="246" t="s">
        <v>19</v>
      </c>
      <c r="F1236" s="247" t="s">
        <v>1960</v>
      </c>
      <c r="G1236" s="245"/>
      <c r="H1236" s="248">
        <v>3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195</v>
      </c>
      <c r="AU1236" s="254" t="s">
        <v>82</v>
      </c>
      <c r="AV1236" s="14" t="s">
        <v>82</v>
      </c>
      <c r="AW1236" s="14" t="s">
        <v>35</v>
      </c>
      <c r="AX1236" s="14" t="s">
        <v>73</v>
      </c>
      <c r="AY1236" s="254" t="s">
        <v>185</v>
      </c>
    </row>
    <row r="1237" s="15" customFormat="1">
      <c r="A1237" s="15"/>
      <c r="B1237" s="255"/>
      <c r="C1237" s="256"/>
      <c r="D1237" s="235" t="s">
        <v>195</v>
      </c>
      <c r="E1237" s="257" t="s">
        <v>19</v>
      </c>
      <c r="F1237" s="258" t="s">
        <v>226</v>
      </c>
      <c r="G1237" s="256"/>
      <c r="H1237" s="259">
        <v>3</v>
      </c>
      <c r="I1237" s="260"/>
      <c r="J1237" s="256"/>
      <c r="K1237" s="256"/>
      <c r="L1237" s="261"/>
      <c r="M1237" s="262"/>
      <c r="N1237" s="263"/>
      <c r="O1237" s="263"/>
      <c r="P1237" s="263"/>
      <c r="Q1237" s="263"/>
      <c r="R1237" s="263"/>
      <c r="S1237" s="263"/>
      <c r="T1237" s="264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5" t="s">
        <v>195</v>
      </c>
      <c r="AU1237" s="265" t="s">
        <v>82</v>
      </c>
      <c r="AV1237" s="15" t="s">
        <v>135</v>
      </c>
      <c r="AW1237" s="15" t="s">
        <v>35</v>
      </c>
      <c r="AX1237" s="15" t="s">
        <v>80</v>
      </c>
      <c r="AY1237" s="265" t="s">
        <v>185</v>
      </c>
    </row>
    <row r="1238" s="2" customFormat="1" ht="24.15" customHeight="1">
      <c r="A1238" s="40"/>
      <c r="B1238" s="41"/>
      <c r="C1238" s="215" t="s">
        <v>1961</v>
      </c>
      <c r="D1238" s="215" t="s">
        <v>187</v>
      </c>
      <c r="E1238" s="216" t="s">
        <v>1962</v>
      </c>
      <c r="F1238" s="217" t="s">
        <v>1963</v>
      </c>
      <c r="G1238" s="218" t="s">
        <v>1314</v>
      </c>
      <c r="H1238" s="219">
        <v>10</v>
      </c>
      <c r="I1238" s="220"/>
      <c r="J1238" s="221">
        <f>ROUND(I1238*H1238,2)</f>
        <v>0</v>
      </c>
      <c r="K1238" s="217" t="s">
        <v>449</v>
      </c>
      <c r="L1238" s="46"/>
      <c r="M1238" s="222" t="s">
        <v>19</v>
      </c>
      <c r="N1238" s="223" t="s">
        <v>44</v>
      </c>
      <c r="O1238" s="86"/>
      <c r="P1238" s="224">
        <f>O1238*H1238</f>
        <v>0</v>
      </c>
      <c r="Q1238" s="224">
        <v>0</v>
      </c>
      <c r="R1238" s="224">
        <f>Q1238*H1238</f>
        <v>0</v>
      </c>
      <c r="S1238" s="224">
        <v>0</v>
      </c>
      <c r="T1238" s="225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26" t="s">
        <v>339</v>
      </c>
      <c r="AT1238" s="226" t="s">
        <v>187</v>
      </c>
      <c r="AU1238" s="226" t="s">
        <v>82</v>
      </c>
      <c r="AY1238" s="19" t="s">
        <v>185</v>
      </c>
      <c r="BE1238" s="227">
        <f>IF(N1238="základní",J1238,0)</f>
        <v>0</v>
      </c>
      <c r="BF1238" s="227">
        <f>IF(N1238="snížená",J1238,0)</f>
        <v>0</v>
      </c>
      <c r="BG1238" s="227">
        <f>IF(N1238="zákl. přenesená",J1238,0)</f>
        <v>0</v>
      </c>
      <c r="BH1238" s="227">
        <f>IF(N1238="sníž. přenesená",J1238,0)</f>
        <v>0</v>
      </c>
      <c r="BI1238" s="227">
        <f>IF(N1238="nulová",J1238,0)</f>
        <v>0</v>
      </c>
      <c r="BJ1238" s="19" t="s">
        <v>80</v>
      </c>
      <c r="BK1238" s="227">
        <f>ROUND(I1238*H1238,2)</f>
        <v>0</v>
      </c>
      <c r="BL1238" s="19" t="s">
        <v>339</v>
      </c>
      <c r="BM1238" s="226" t="s">
        <v>1964</v>
      </c>
    </row>
    <row r="1239" s="13" customFormat="1">
      <c r="A1239" s="13"/>
      <c r="B1239" s="233"/>
      <c r="C1239" s="234"/>
      <c r="D1239" s="235" t="s">
        <v>195</v>
      </c>
      <c r="E1239" s="236" t="s">
        <v>19</v>
      </c>
      <c r="F1239" s="237" t="s">
        <v>1953</v>
      </c>
      <c r="G1239" s="234"/>
      <c r="H1239" s="236" t="s">
        <v>19</v>
      </c>
      <c r="I1239" s="238"/>
      <c r="J1239" s="234"/>
      <c r="K1239" s="234"/>
      <c r="L1239" s="239"/>
      <c r="M1239" s="240"/>
      <c r="N1239" s="241"/>
      <c r="O1239" s="241"/>
      <c r="P1239" s="241"/>
      <c r="Q1239" s="241"/>
      <c r="R1239" s="241"/>
      <c r="S1239" s="241"/>
      <c r="T1239" s="24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3" t="s">
        <v>195</v>
      </c>
      <c r="AU1239" s="243" t="s">
        <v>82</v>
      </c>
      <c r="AV1239" s="13" t="s">
        <v>80</v>
      </c>
      <c r="AW1239" s="13" t="s">
        <v>35</v>
      </c>
      <c r="AX1239" s="13" t="s">
        <v>73</v>
      </c>
      <c r="AY1239" s="243" t="s">
        <v>185</v>
      </c>
    </row>
    <row r="1240" s="13" customFormat="1">
      <c r="A1240" s="13"/>
      <c r="B1240" s="233"/>
      <c r="C1240" s="234"/>
      <c r="D1240" s="235" t="s">
        <v>195</v>
      </c>
      <c r="E1240" s="236" t="s">
        <v>19</v>
      </c>
      <c r="F1240" s="237" t="s">
        <v>1965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195</v>
      </c>
      <c r="AU1240" s="243" t="s">
        <v>82</v>
      </c>
      <c r="AV1240" s="13" t="s">
        <v>80</v>
      </c>
      <c r="AW1240" s="13" t="s">
        <v>35</v>
      </c>
      <c r="AX1240" s="13" t="s">
        <v>73</v>
      </c>
      <c r="AY1240" s="243" t="s">
        <v>185</v>
      </c>
    </row>
    <row r="1241" s="14" customFormat="1">
      <c r="A1241" s="14"/>
      <c r="B1241" s="244"/>
      <c r="C1241" s="245"/>
      <c r="D1241" s="235" t="s">
        <v>195</v>
      </c>
      <c r="E1241" s="246" t="s">
        <v>19</v>
      </c>
      <c r="F1241" s="247" t="s">
        <v>1966</v>
      </c>
      <c r="G1241" s="245"/>
      <c r="H1241" s="248">
        <v>10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195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185</v>
      </c>
    </row>
    <row r="1242" s="15" customFormat="1">
      <c r="A1242" s="15"/>
      <c r="B1242" s="255"/>
      <c r="C1242" s="256"/>
      <c r="D1242" s="235" t="s">
        <v>195</v>
      </c>
      <c r="E1242" s="257" t="s">
        <v>19</v>
      </c>
      <c r="F1242" s="258" t="s">
        <v>226</v>
      </c>
      <c r="G1242" s="256"/>
      <c r="H1242" s="259">
        <v>10</v>
      </c>
      <c r="I1242" s="260"/>
      <c r="J1242" s="256"/>
      <c r="K1242" s="256"/>
      <c r="L1242" s="261"/>
      <c r="M1242" s="262"/>
      <c r="N1242" s="263"/>
      <c r="O1242" s="263"/>
      <c r="P1242" s="263"/>
      <c r="Q1242" s="263"/>
      <c r="R1242" s="263"/>
      <c r="S1242" s="263"/>
      <c r="T1242" s="264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65" t="s">
        <v>195</v>
      </c>
      <c r="AU1242" s="265" t="s">
        <v>82</v>
      </c>
      <c r="AV1242" s="15" t="s">
        <v>135</v>
      </c>
      <c r="AW1242" s="15" t="s">
        <v>35</v>
      </c>
      <c r="AX1242" s="15" t="s">
        <v>80</v>
      </c>
      <c r="AY1242" s="265" t="s">
        <v>185</v>
      </c>
    </row>
    <row r="1243" s="2" customFormat="1" ht="24.15" customHeight="1">
      <c r="A1243" s="40"/>
      <c r="B1243" s="41"/>
      <c r="C1243" s="215" t="s">
        <v>1967</v>
      </c>
      <c r="D1243" s="215" t="s">
        <v>187</v>
      </c>
      <c r="E1243" s="216" t="s">
        <v>1968</v>
      </c>
      <c r="F1243" s="217" t="s">
        <v>1969</v>
      </c>
      <c r="G1243" s="218" t="s">
        <v>1314</v>
      </c>
      <c r="H1243" s="219">
        <v>2</v>
      </c>
      <c r="I1243" s="220"/>
      <c r="J1243" s="221">
        <f>ROUND(I1243*H1243,2)</f>
        <v>0</v>
      </c>
      <c r="K1243" s="217" t="s">
        <v>449</v>
      </c>
      <c r="L1243" s="46"/>
      <c r="M1243" s="222" t="s">
        <v>19</v>
      </c>
      <c r="N1243" s="223" t="s">
        <v>44</v>
      </c>
      <c r="O1243" s="86"/>
      <c r="P1243" s="224">
        <f>O1243*H1243</f>
        <v>0</v>
      </c>
      <c r="Q1243" s="224">
        <v>0</v>
      </c>
      <c r="R1243" s="224">
        <f>Q1243*H1243</f>
        <v>0</v>
      </c>
      <c r="S1243" s="224">
        <v>0</v>
      </c>
      <c r="T1243" s="225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6" t="s">
        <v>339</v>
      </c>
      <c r="AT1243" s="226" t="s">
        <v>187</v>
      </c>
      <c r="AU1243" s="226" t="s">
        <v>82</v>
      </c>
      <c r="AY1243" s="19" t="s">
        <v>185</v>
      </c>
      <c r="BE1243" s="227">
        <f>IF(N1243="základní",J1243,0)</f>
        <v>0</v>
      </c>
      <c r="BF1243" s="227">
        <f>IF(N1243="snížená",J1243,0)</f>
        <v>0</v>
      </c>
      <c r="BG1243" s="227">
        <f>IF(N1243="zákl. přenesená",J1243,0)</f>
        <v>0</v>
      </c>
      <c r="BH1243" s="227">
        <f>IF(N1243="sníž. přenesená",J1243,0)</f>
        <v>0</v>
      </c>
      <c r="BI1243" s="227">
        <f>IF(N1243="nulová",J1243,0)</f>
        <v>0</v>
      </c>
      <c r="BJ1243" s="19" t="s">
        <v>80</v>
      </c>
      <c r="BK1243" s="227">
        <f>ROUND(I1243*H1243,2)</f>
        <v>0</v>
      </c>
      <c r="BL1243" s="19" t="s">
        <v>339</v>
      </c>
      <c r="BM1243" s="226" t="s">
        <v>1970</v>
      </c>
    </row>
    <row r="1244" s="13" customFormat="1">
      <c r="A1244" s="13"/>
      <c r="B1244" s="233"/>
      <c r="C1244" s="234"/>
      <c r="D1244" s="235" t="s">
        <v>195</v>
      </c>
      <c r="E1244" s="236" t="s">
        <v>19</v>
      </c>
      <c r="F1244" s="237" t="s">
        <v>1953</v>
      </c>
      <c r="G1244" s="234"/>
      <c r="H1244" s="236" t="s">
        <v>19</v>
      </c>
      <c r="I1244" s="238"/>
      <c r="J1244" s="234"/>
      <c r="K1244" s="234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195</v>
      </c>
      <c r="AU1244" s="243" t="s">
        <v>82</v>
      </c>
      <c r="AV1244" s="13" t="s">
        <v>80</v>
      </c>
      <c r="AW1244" s="13" t="s">
        <v>35</v>
      </c>
      <c r="AX1244" s="13" t="s">
        <v>73</v>
      </c>
      <c r="AY1244" s="243" t="s">
        <v>185</v>
      </c>
    </row>
    <row r="1245" s="13" customFormat="1">
      <c r="A1245" s="13"/>
      <c r="B1245" s="233"/>
      <c r="C1245" s="234"/>
      <c r="D1245" s="235" t="s">
        <v>195</v>
      </c>
      <c r="E1245" s="236" t="s">
        <v>19</v>
      </c>
      <c r="F1245" s="237" t="s">
        <v>1971</v>
      </c>
      <c r="G1245" s="234"/>
      <c r="H1245" s="236" t="s">
        <v>19</v>
      </c>
      <c r="I1245" s="238"/>
      <c r="J1245" s="234"/>
      <c r="K1245" s="234"/>
      <c r="L1245" s="239"/>
      <c r="M1245" s="240"/>
      <c r="N1245" s="241"/>
      <c r="O1245" s="241"/>
      <c r="P1245" s="241"/>
      <c r="Q1245" s="241"/>
      <c r="R1245" s="241"/>
      <c r="S1245" s="241"/>
      <c r="T1245" s="24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3" t="s">
        <v>195</v>
      </c>
      <c r="AU1245" s="243" t="s">
        <v>82</v>
      </c>
      <c r="AV1245" s="13" t="s">
        <v>80</v>
      </c>
      <c r="AW1245" s="13" t="s">
        <v>35</v>
      </c>
      <c r="AX1245" s="13" t="s">
        <v>73</v>
      </c>
      <c r="AY1245" s="243" t="s">
        <v>185</v>
      </c>
    </row>
    <row r="1246" s="14" customFormat="1">
      <c r="A1246" s="14"/>
      <c r="B1246" s="244"/>
      <c r="C1246" s="245"/>
      <c r="D1246" s="235" t="s">
        <v>195</v>
      </c>
      <c r="E1246" s="246" t="s">
        <v>19</v>
      </c>
      <c r="F1246" s="247" t="s">
        <v>82</v>
      </c>
      <c r="G1246" s="245"/>
      <c r="H1246" s="248">
        <v>2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195</v>
      </c>
      <c r="AU1246" s="254" t="s">
        <v>82</v>
      </c>
      <c r="AV1246" s="14" t="s">
        <v>82</v>
      </c>
      <c r="AW1246" s="14" t="s">
        <v>35</v>
      </c>
      <c r="AX1246" s="14" t="s">
        <v>73</v>
      </c>
      <c r="AY1246" s="254" t="s">
        <v>185</v>
      </c>
    </row>
    <row r="1247" s="15" customFormat="1">
      <c r="A1247" s="15"/>
      <c r="B1247" s="255"/>
      <c r="C1247" s="256"/>
      <c r="D1247" s="235" t="s">
        <v>195</v>
      </c>
      <c r="E1247" s="257" t="s">
        <v>19</v>
      </c>
      <c r="F1247" s="258" t="s">
        <v>226</v>
      </c>
      <c r="G1247" s="256"/>
      <c r="H1247" s="259">
        <v>2</v>
      </c>
      <c r="I1247" s="260"/>
      <c r="J1247" s="256"/>
      <c r="K1247" s="256"/>
      <c r="L1247" s="261"/>
      <c r="M1247" s="262"/>
      <c r="N1247" s="263"/>
      <c r="O1247" s="263"/>
      <c r="P1247" s="263"/>
      <c r="Q1247" s="263"/>
      <c r="R1247" s="263"/>
      <c r="S1247" s="263"/>
      <c r="T1247" s="264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5" t="s">
        <v>195</v>
      </c>
      <c r="AU1247" s="265" t="s">
        <v>82</v>
      </c>
      <c r="AV1247" s="15" t="s">
        <v>135</v>
      </c>
      <c r="AW1247" s="15" t="s">
        <v>35</v>
      </c>
      <c r="AX1247" s="15" t="s">
        <v>80</v>
      </c>
      <c r="AY1247" s="265" t="s">
        <v>185</v>
      </c>
    </row>
    <row r="1248" s="2" customFormat="1" ht="55.5" customHeight="1">
      <c r="A1248" s="40"/>
      <c r="B1248" s="41"/>
      <c r="C1248" s="215" t="s">
        <v>1972</v>
      </c>
      <c r="D1248" s="215" t="s">
        <v>187</v>
      </c>
      <c r="E1248" s="216" t="s">
        <v>1973</v>
      </c>
      <c r="F1248" s="217" t="s">
        <v>1974</v>
      </c>
      <c r="G1248" s="218" t="s">
        <v>1314</v>
      </c>
      <c r="H1248" s="219">
        <v>1</v>
      </c>
      <c r="I1248" s="220"/>
      <c r="J1248" s="221">
        <f>ROUND(I1248*H1248,2)</f>
        <v>0</v>
      </c>
      <c r="K1248" s="217" t="s">
        <v>449</v>
      </c>
      <c r="L1248" s="46"/>
      <c r="M1248" s="222" t="s">
        <v>19</v>
      </c>
      <c r="N1248" s="223" t="s">
        <v>44</v>
      </c>
      <c r="O1248" s="86"/>
      <c r="P1248" s="224">
        <f>O1248*H1248</f>
        <v>0</v>
      </c>
      <c r="Q1248" s="224">
        <v>0</v>
      </c>
      <c r="R1248" s="224">
        <f>Q1248*H1248</f>
        <v>0</v>
      </c>
      <c r="S1248" s="224">
        <v>0</v>
      </c>
      <c r="T1248" s="225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6" t="s">
        <v>339</v>
      </c>
      <c r="AT1248" s="226" t="s">
        <v>187</v>
      </c>
      <c r="AU1248" s="226" t="s">
        <v>82</v>
      </c>
      <c r="AY1248" s="19" t="s">
        <v>185</v>
      </c>
      <c r="BE1248" s="227">
        <f>IF(N1248="základní",J1248,0)</f>
        <v>0</v>
      </c>
      <c r="BF1248" s="227">
        <f>IF(N1248="snížená",J1248,0)</f>
        <v>0</v>
      </c>
      <c r="BG1248" s="227">
        <f>IF(N1248="zákl. přenesená",J1248,0)</f>
        <v>0</v>
      </c>
      <c r="BH1248" s="227">
        <f>IF(N1248="sníž. přenesená",J1248,0)</f>
        <v>0</v>
      </c>
      <c r="BI1248" s="227">
        <f>IF(N1248="nulová",J1248,0)</f>
        <v>0</v>
      </c>
      <c r="BJ1248" s="19" t="s">
        <v>80</v>
      </c>
      <c r="BK1248" s="227">
        <f>ROUND(I1248*H1248,2)</f>
        <v>0</v>
      </c>
      <c r="BL1248" s="19" t="s">
        <v>339</v>
      </c>
      <c r="BM1248" s="226" t="s">
        <v>1975</v>
      </c>
    </row>
    <row r="1249" s="13" customFormat="1">
      <c r="A1249" s="13"/>
      <c r="B1249" s="233"/>
      <c r="C1249" s="234"/>
      <c r="D1249" s="235" t="s">
        <v>195</v>
      </c>
      <c r="E1249" s="236" t="s">
        <v>19</v>
      </c>
      <c r="F1249" s="237" t="s">
        <v>1976</v>
      </c>
      <c r="G1249" s="234"/>
      <c r="H1249" s="236" t="s">
        <v>19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195</v>
      </c>
      <c r="AU1249" s="243" t="s">
        <v>82</v>
      </c>
      <c r="AV1249" s="13" t="s">
        <v>80</v>
      </c>
      <c r="AW1249" s="13" t="s">
        <v>35</v>
      </c>
      <c r="AX1249" s="13" t="s">
        <v>73</v>
      </c>
      <c r="AY1249" s="243" t="s">
        <v>185</v>
      </c>
    </row>
    <row r="1250" s="14" customFormat="1">
      <c r="A1250" s="14"/>
      <c r="B1250" s="244"/>
      <c r="C1250" s="245"/>
      <c r="D1250" s="235" t="s">
        <v>195</v>
      </c>
      <c r="E1250" s="246" t="s">
        <v>19</v>
      </c>
      <c r="F1250" s="247" t="s">
        <v>80</v>
      </c>
      <c r="G1250" s="245"/>
      <c r="H1250" s="248">
        <v>1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195</v>
      </c>
      <c r="AU1250" s="254" t="s">
        <v>82</v>
      </c>
      <c r="AV1250" s="14" t="s">
        <v>82</v>
      </c>
      <c r="AW1250" s="14" t="s">
        <v>35</v>
      </c>
      <c r="AX1250" s="14" t="s">
        <v>73</v>
      </c>
      <c r="AY1250" s="254" t="s">
        <v>185</v>
      </c>
    </row>
    <row r="1251" s="15" customFormat="1">
      <c r="A1251" s="15"/>
      <c r="B1251" s="255"/>
      <c r="C1251" s="256"/>
      <c r="D1251" s="235" t="s">
        <v>195</v>
      </c>
      <c r="E1251" s="257" t="s">
        <v>19</v>
      </c>
      <c r="F1251" s="258" t="s">
        <v>226</v>
      </c>
      <c r="G1251" s="256"/>
      <c r="H1251" s="259">
        <v>1</v>
      </c>
      <c r="I1251" s="260"/>
      <c r="J1251" s="256"/>
      <c r="K1251" s="256"/>
      <c r="L1251" s="261"/>
      <c r="M1251" s="262"/>
      <c r="N1251" s="263"/>
      <c r="O1251" s="263"/>
      <c r="P1251" s="263"/>
      <c r="Q1251" s="263"/>
      <c r="R1251" s="263"/>
      <c r="S1251" s="263"/>
      <c r="T1251" s="264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5" t="s">
        <v>195</v>
      </c>
      <c r="AU1251" s="265" t="s">
        <v>82</v>
      </c>
      <c r="AV1251" s="15" t="s">
        <v>135</v>
      </c>
      <c r="AW1251" s="15" t="s">
        <v>35</v>
      </c>
      <c r="AX1251" s="15" t="s">
        <v>80</v>
      </c>
      <c r="AY1251" s="265" t="s">
        <v>185</v>
      </c>
    </row>
    <row r="1252" s="2" customFormat="1" ht="33" customHeight="1">
      <c r="A1252" s="40"/>
      <c r="B1252" s="41"/>
      <c r="C1252" s="215" t="s">
        <v>1977</v>
      </c>
      <c r="D1252" s="215" t="s">
        <v>187</v>
      </c>
      <c r="E1252" s="216" t="s">
        <v>1978</v>
      </c>
      <c r="F1252" s="217" t="s">
        <v>1979</v>
      </c>
      <c r="G1252" s="218" t="s">
        <v>1314</v>
      </c>
      <c r="H1252" s="219">
        <v>1</v>
      </c>
      <c r="I1252" s="220"/>
      <c r="J1252" s="221">
        <f>ROUND(I1252*H1252,2)</f>
        <v>0</v>
      </c>
      <c r="K1252" s="217" t="s">
        <v>449</v>
      </c>
      <c r="L1252" s="46"/>
      <c r="M1252" s="222" t="s">
        <v>19</v>
      </c>
      <c r="N1252" s="223" t="s">
        <v>44</v>
      </c>
      <c r="O1252" s="86"/>
      <c r="P1252" s="224">
        <f>O1252*H1252</f>
        <v>0</v>
      </c>
      <c r="Q1252" s="224">
        <v>0</v>
      </c>
      <c r="R1252" s="224">
        <f>Q1252*H1252</f>
        <v>0</v>
      </c>
      <c r="S1252" s="224">
        <v>0</v>
      </c>
      <c r="T1252" s="225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6" t="s">
        <v>339</v>
      </c>
      <c r="AT1252" s="226" t="s">
        <v>187</v>
      </c>
      <c r="AU1252" s="226" t="s">
        <v>82</v>
      </c>
      <c r="AY1252" s="19" t="s">
        <v>185</v>
      </c>
      <c r="BE1252" s="227">
        <f>IF(N1252="základní",J1252,0)</f>
        <v>0</v>
      </c>
      <c r="BF1252" s="227">
        <f>IF(N1252="snížená",J1252,0)</f>
        <v>0</v>
      </c>
      <c r="BG1252" s="227">
        <f>IF(N1252="zákl. přenesená",J1252,0)</f>
        <v>0</v>
      </c>
      <c r="BH1252" s="227">
        <f>IF(N1252="sníž. přenesená",J1252,0)</f>
        <v>0</v>
      </c>
      <c r="BI1252" s="227">
        <f>IF(N1252="nulová",J1252,0)</f>
        <v>0</v>
      </c>
      <c r="BJ1252" s="19" t="s">
        <v>80</v>
      </c>
      <c r="BK1252" s="227">
        <f>ROUND(I1252*H1252,2)</f>
        <v>0</v>
      </c>
      <c r="BL1252" s="19" t="s">
        <v>339</v>
      </c>
      <c r="BM1252" s="226" t="s">
        <v>1980</v>
      </c>
    </row>
    <row r="1253" s="13" customFormat="1">
      <c r="A1253" s="13"/>
      <c r="B1253" s="233"/>
      <c r="C1253" s="234"/>
      <c r="D1253" s="235" t="s">
        <v>195</v>
      </c>
      <c r="E1253" s="236" t="s">
        <v>19</v>
      </c>
      <c r="F1253" s="237" t="s">
        <v>1930</v>
      </c>
      <c r="G1253" s="234"/>
      <c r="H1253" s="236" t="s">
        <v>19</v>
      </c>
      <c r="I1253" s="238"/>
      <c r="J1253" s="234"/>
      <c r="K1253" s="234"/>
      <c r="L1253" s="239"/>
      <c r="M1253" s="240"/>
      <c r="N1253" s="241"/>
      <c r="O1253" s="241"/>
      <c r="P1253" s="241"/>
      <c r="Q1253" s="241"/>
      <c r="R1253" s="241"/>
      <c r="S1253" s="241"/>
      <c r="T1253" s="24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3" t="s">
        <v>195</v>
      </c>
      <c r="AU1253" s="243" t="s">
        <v>82</v>
      </c>
      <c r="AV1253" s="13" t="s">
        <v>80</v>
      </c>
      <c r="AW1253" s="13" t="s">
        <v>35</v>
      </c>
      <c r="AX1253" s="13" t="s">
        <v>73</v>
      </c>
      <c r="AY1253" s="243" t="s">
        <v>185</v>
      </c>
    </row>
    <row r="1254" s="13" customFormat="1">
      <c r="A1254" s="13"/>
      <c r="B1254" s="233"/>
      <c r="C1254" s="234"/>
      <c r="D1254" s="235" t="s">
        <v>195</v>
      </c>
      <c r="E1254" s="236" t="s">
        <v>19</v>
      </c>
      <c r="F1254" s="237" t="s">
        <v>1981</v>
      </c>
      <c r="G1254" s="234"/>
      <c r="H1254" s="236" t="s">
        <v>19</v>
      </c>
      <c r="I1254" s="238"/>
      <c r="J1254" s="234"/>
      <c r="K1254" s="234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195</v>
      </c>
      <c r="AU1254" s="243" t="s">
        <v>82</v>
      </c>
      <c r="AV1254" s="13" t="s">
        <v>80</v>
      </c>
      <c r="AW1254" s="13" t="s">
        <v>35</v>
      </c>
      <c r="AX1254" s="13" t="s">
        <v>73</v>
      </c>
      <c r="AY1254" s="243" t="s">
        <v>185</v>
      </c>
    </row>
    <row r="1255" s="14" customFormat="1">
      <c r="A1255" s="14"/>
      <c r="B1255" s="244"/>
      <c r="C1255" s="245"/>
      <c r="D1255" s="235" t="s">
        <v>195</v>
      </c>
      <c r="E1255" s="246" t="s">
        <v>19</v>
      </c>
      <c r="F1255" s="247" t="s">
        <v>80</v>
      </c>
      <c r="G1255" s="245"/>
      <c r="H1255" s="248">
        <v>1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195</v>
      </c>
      <c r="AU1255" s="254" t="s">
        <v>82</v>
      </c>
      <c r="AV1255" s="14" t="s">
        <v>82</v>
      </c>
      <c r="AW1255" s="14" t="s">
        <v>35</v>
      </c>
      <c r="AX1255" s="14" t="s">
        <v>73</v>
      </c>
      <c r="AY1255" s="254" t="s">
        <v>185</v>
      </c>
    </row>
    <row r="1256" s="15" customFormat="1">
      <c r="A1256" s="15"/>
      <c r="B1256" s="255"/>
      <c r="C1256" s="256"/>
      <c r="D1256" s="235" t="s">
        <v>195</v>
      </c>
      <c r="E1256" s="257" t="s">
        <v>19</v>
      </c>
      <c r="F1256" s="258" t="s">
        <v>226</v>
      </c>
      <c r="G1256" s="256"/>
      <c r="H1256" s="259">
        <v>1</v>
      </c>
      <c r="I1256" s="260"/>
      <c r="J1256" s="256"/>
      <c r="K1256" s="256"/>
      <c r="L1256" s="261"/>
      <c r="M1256" s="262"/>
      <c r="N1256" s="263"/>
      <c r="O1256" s="263"/>
      <c r="P1256" s="263"/>
      <c r="Q1256" s="263"/>
      <c r="R1256" s="263"/>
      <c r="S1256" s="263"/>
      <c r="T1256" s="264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65" t="s">
        <v>195</v>
      </c>
      <c r="AU1256" s="265" t="s">
        <v>82</v>
      </c>
      <c r="AV1256" s="15" t="s">
        <v>135</v>
      </c>
      <c r="AW1256" s="15" t="s">
        <v>35</v>
      </c>
      <c r="AX1256" s="15" t="s">
        <v>80</v>
      </c>
      <c r="AY1256" s="265" t="s">
        <v>185</v>
      </c>
    </row>
    <row r="1257" s="2" customFormat="1" ht="16.5" customHeight="1">
      <c r="A1257" s="40"/>
      <c r="B1257" s="41"/>
      <c r="C1257" s="215" t="s">
        <v>1982</v>
      </c>
      <c r="D1257" s="215" t="s">
        <v>187</v>
      </c>
      <c r="E1257" s="216" t="s">
        <v>1343</v>
      </c>
      <c r="F1257" s="217" t="s">
        <v>1344</v>
      </c>
      <c r="G1257" s="218" t="s">
        <v>499</v>
      </c>
      <c r="H1257" s="219">
        <v>6.9089999999999998</v>
      </c>
      <c r="I1257" s="220"/>
      <c r="J1257" s="221">
        <f>ROUND(I1257*H1257,2)</f>
        <v>0</v>
      </c>
      <c r="K1257" s="217" t="s">
        <v>191</v>
      </c>
      <c r="L1257" s="46"/>
      <c r="M1257" s="222" t="s">
        <v>19</v>
      </c>
      <c r="N1257" s="223" t="s">
        <v>44</v>
      </c>
      <c r="O1257" s="86"/>
      <c r="P1257" s="224">
        <f>O1257*H1257</f>
        <v>0</v>
      </c>
      <c r="Q1257" s="224">
        <v>0.00040000000000000002</v>
      </c>
      <c r="R1257" s="224">
        <f>Q1257*H1257</f>
        <v>0.0027636000000000002</v>
      </c>
      <c r="S1257" s="224">
        <v>0</v>
      </c>
      <c r="T1257" s="225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6" t="s">
        <v>339</v>
      </c>
      <c r="AT1257" s="226" t="s">
        <v>187</v>
      </c>
      <c r="AU1257" s="226" t="s">
        <v>82</v>
      </c>
      <c r="AY1257" s="19" t="s">
        <v>185</v>
      </c>
      <c r="BE1257" s="227">
        <f>IF(N1257="základní",J1257,0)</f>
        <v>0</v>
      </c>
      <c r="BF1257" s="227">
        <f>IF(N1257="snížená",J1257,0)</f>
        <v>0</v>
      </c>
      <c r="BG1257" s="227">
        <f>IF(N1257="zákl. přenesená",J1257,0)</f>
        <v>0</v>
      </c>
      <c r="BH1257" s="227">
        <f>IF(N1257="sníž. přenesená",J1257,0)</f>
        <v>0</v>
      </c>
      <c r="BI1257" s="227">
        <f>IF(N1257="nulová",J1257,0)</f>
        <v>0</v>
      </c>
      <c r="BJ1257" s="19" t="s">
        <v>80</v>
      </c>
      <c r="BK1257" s="227">
        <f>ROUND(I1257*H1257,2)</f>
        <v>0</v>
      </c>
      <c r="BL1257" s="19" t="s">
        <v>339</v>
      </c>
      <c r="BM1257" s="226" t="s">
        <v>1983</v>
      </c>
    </row>
    <row r="1258" s="2" customFormat="1">
      <c r="A1258" s="40"/>
      <c r="B1258" s="41"/>
      <c r="C1258" s="42"/>
      <c r="D1258" s="228" t="s">
        <v>193</v>
      </c>
      <c r="E1258" s="42"/>
      <c r="F1258" s="229" t="s">
        <v>1346</v>
      </c>
      <c r="G1258" s="42"/>
      <c r="H1258" s="42"/>
      <c r="I1258" s="230"/>
      <c r="J1258" s="42"/>
      <c r="K1258" s="42"/>
      <c r="L1258" s="46"/>
      <c r="M1258" s="231"/>
      <c r="N1258" s="232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193</v>
      </c>
      <c r="AU1258" s="19" t="s">
        <v>82</v>
      </c>
    </row>
    <row r="1259" s="13" customFormat="1">
      <c r="A1259" s="13"/>
      <c r="B1259" s="233"/>
      <c r="C1259" s="234"/>
      <c r="D1259" s="235" t="s">
        <v>195</v>
      </c>
      <c r="E1259" s="236" t="s">
        <v>19</v>
      </c>
      <c r="F1259" s="237" t="s">
        <v>1304</v>
      </c>
      <c r="G1259" s="234"/>
      <c r="H1259" s="236" t="s">
        <v>19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195</v>
      </c>
      <c r="AU1259" s="243" t="s">
        <v>82</v>
      </c>
      <c r="AV1259" s="13" t="s">
        <v>80</v>
      </c>
      <c r="AW1259" s="13" t="s">
        <v>35</v>
      </c>
      <c r="AX1259" s="13" t="s">
        <v>73</v>
      </c>
      <c r="AY1259" s="243" t="s">
        <v>185</v>
      </c>
    </row>
    <row r="1260" s="13" customFormat="1">
      <c r="A1260" s="13"/>
      <c r="B1260" s="233"/>
      <c r="C1260" s="234"/>
      <c r="D1260" s="235" t="s">
        <v>195</v>
      </c>
      <c r="E1260" s="236" t="s">
        <v>19</v>
      </c>
      <c r="F1260" s="237" t="s">
        <v>1984</v>
      </c>
      <c r="G1260" s="234"/>
      <c r="H1260" s="236" t="s">
        <v>19</v>
      </c>
      <c r="I1260" s="238"/>
      <c r="J1260" s="234"/>
      <c r="K1260" s="234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195</v>
      </c>
      <c r="AU1260" s="243" t="s">
        <v>82</v>
      </c>
      <c r="AV1260" s="13" t="s">
        <v>80</v>
      </c>
      <c r="AW1260" s="13" t="s">
        <v>35</v>
      </c>
      <c r="AX1260" s="13" t="s">
        <v>73</v>
      </c>
      <c r="AY1260" s="243" t="s">
        <v>185</v>
      </c>
    </row>
    <row r="1261" s="14" customFormat="1">
      <c r="A1261" s="14"/>
      <c r="B1261" s="244"/>
      <c r="C1261" s="245"/>
      <c r="D1261" s="235" t="s">
        <v>195</v>
      </c>
      <c r="E1261" s="246" t="s">
        <v>19</v>
      </c>
      <c r="F1261" s="247" t="s">
        <v>1985</v>
      </c>
      <c r="G1261" s="245"/>
      <c r="H1261" s="248">
        <v>3.2999999999999998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195</v>
      </c>
      <c r="AU1261" s="254" t="s">
        <v>82</v>
      </c>
      <c r="AV1261" s="14" t="s">
        <v>82</v>
      </c>
      <c r="AW1261" s="14" t="s">
        <v>35</v>
      </c>
      <c r="AX1261" s="14" t="s">
        <v>73</v>
      </c>
      <c r="AY1261" s="254" t="s">
        <v>185</v>
      </c>
    </row>
    <row r="1262" s="13" customFormat="1">
      <c r="A1262" s="13"/>
      <c r="B1262" s="233"/>
      <c r="C1262" s="234"/>
      <c r="D1262" s="235" t="s">
        <v>195</v>
      </c>
      <c r="E1262" s="236" t="s">
        <v>19</v>
      </c>
      <c r="F1262" s="237" t="s">
        <v>1986</v>
      </c>
      <c r="G1262" s="234"/>
      <c r="H1262" s="236" t="s">
        <v>19</v>
      </c>
      <c r="I1262" s="238"/>
      <c r="J1262" s="234"/>
      <c r="K1262" s="234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195</v>
      </c>
      <c r="AU1262" s="243" t="s">
        <v>82</v>
      </c>
      <c r="AV1262" s="13" t="s">
        <v>80</v>
      </c>
      <c r="AW1262" s="13" t="s">
        <v>35</v>
      </c>
      <c r="AX1262" s="13" t="s">
        <v>73</v>
      </c>
      <c r="AY1262" s="243" t="s">
        <v>185</v>
      </c>
    </row>
    <row r="1263" s="14" customFormat="1">
      <c r="A1263" s="14"/>
      <c r="B1263" s="244"/>
      <c r="C1263" s="245"/>
      <c r="D1263" s="235" t="s">
        <v>195</v>
      </c>
      <c r="E1263" s="246" t="s">
        <v>19</v>
      </c>
      <c r="F1263" s="247" t="s">
        <v>1987</v>
      </c>
      <c r="G1263" s="245"/>
      <c r="H1263" s="248">
        <v>3.609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195</v>
      </c>
      <c r="AU1263" s="254" t="s">
        <v>82</v>
      </c>
      <c r="AV1263" s="14" t="s">
        <v>82</v>
      </c>
      <c r="AW1263" s="14" t="s">
        <v>35</v>
      </c>
      <c r="AX1263" s="14" t="s">
        <v>73</v>
      </c>
      <c r="AY1263" s="254" t="s">
        <v>185</v>
      </c>
    </row>
    <row r="1264" s="15" customFormat="1">
      <c r="A1264" s="15"/>
      <c r="B1264" s="255"/>
      <c r="C1264" s="256"/>
      <c r="D1264" s="235" t="s">
        <v>195</v>
      </c>
      <c r="E1264" s="257" t="s">
        <v>19</v>
      </c>
      <c r="F1264" s="258" t="s">
        <v>226</v>
      </c>
      <c r="G1264" s="256"/>
      <c r="H1264" s="259">
        <v>6.9089999999999998</v>
      </c>
      <c r="I1264" s="260"/>
      <c r="J1264" s="256"/>
      <c r="K1264" s="256"/>
      <c r="L1264" s="261"/>
      <c r="M1264" s="262"/>
      <c r="N1264" s="263"/>
      <c r="O1264" s="263"/>
      <c r="P1264" s="263"/>
      <c r="Q1264" s="263"/>
      <c r="R1264" s="263"/>
      <c r="S1264" s="263"/>
      <c r="T1264" s="264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65" t="s">
        <v>195</v>
      </c>
      <c r="AU1264" s="265" t="s">
        <v>82</v>
      </c>
      <c r="AV1264" s="15" t="s">
        <v>135</v>
      </c>
      <c r="AW1264" s="15" t="s">
        <v>35</v>
      </c>
      <c r="AX1264" s="15" t="s">
        <v>80</v>
      </c>
      <c r="AY1264" s="265" t="s">
        <v>185</v>
      </c>
    </row>
    <row r="1265" s="2" customFormat="1" ht="16.5" customHeight="1">
      <c r="A1265" s="40"/>
      <c r="B1265" s="41"/>
      <c r="C1265" s="272" t="s">
        <v>1988</v>
      </c>
      <c r="D1265" s="272" t="s">
        <v>520</v>
      </c>
      <c r="E1265" s="273" t="s">
        <v>1352</v>
      </c>
      <c r="F1265" s="274" t="s">
        <v>1353</v>
      </c>
      <c r="G1265" s="275" t="s">
        <v>499</v>
      </c>
      <c r="H1265" s="276">
        <v>6.9089999999999998</v>
      </c>
      <c r="I1265" s="277"/>
      <c r="J1265" s="278">
        <f>ROUND(I1265*H1265,2)</f>
        <v>0</v>
      </c>
      <c r="K1265" s="274" t="s">
        <v>191</v>
      </c>
      <c r="L1265" s="279"/>
      <c r="M1265" s="280" t="s">
        <v>19</v>
      </c>
      <c r="N1265" s="281" t="s">
        <v>44</v>
      </c>
      <c r="O1265" s="86"/>
      <c r="P1265" s="224">
        <f>O1265*H1265</f>
        <v>0</v>
      </c>
      <c r="Q1265" s="224">
        <v>0</v>
      </c>
      <c r="R1265" s="224">
        <f>Q1265*H1265</f>
        <v>0</v>
      </c>
      <c r="S1265" s="224">
        <v>0</v>
      </c>
      <c r="T1265" s="225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26" t="s">
        <v>627</v>
      </c>
      <c r="AT1265" s="226" t="s">
        <v>520</v>
      </c>
      <c r="AU1265" s="226" t="s">
        <v>82</v>
      </c>
      <c r="AY1265" s="19" t="s">
        <v>185</v>
      </c>
      <c r="BE1265" s="227">
        <f>IF(N1265="základní",J1265,0)</f>
        <v>0</v>
      </c>
      <c r="BF1265" s="227">
        <f>IF(N1265="snížená",J1265,0)</f>
        <v>0</v>
      </c>
      <c r="BG1265" s="227">
        <f>IF(N1265="zákl. přenesená",J1265,0)</f>
        <v>0</v>
      </c>
      <c r="BH1265" s="227">
        <f>IF(N1265="sníž. přenesená",J1265,0)</f>
        <v>0</v>
      </c>
      <c r="BI1265" s="227">
        <f>IF(N1265="nulová",J1265,0)</f>
        <v>0</v>
      </c>
      <c r="BJ1265" s="19" t="s">
        <v>80</v>
      </c>
      <c r="BK1265" s="227">
        <f>ROUND(I1265*H1265,2)</f>
        <v>0</v>
      </c>
      <c r="BL1265" s="19" t="s">
        <v>339</v>
      </c>
      <c r="BM1265" s="226" t="s">
        <v>1989</v>
      </c>
    </row>
    <row r="1266" s="13" customFormat="1">
      <c r="A1266" s="13"/>
      <c r="B1266" s="233"/>
      <c r="C1266" s="234"/>
      <c r="D1266" s="235" t="s">
        <v>195</v>
      </c>
      <c r="E1266" s="236" t="s">
        <v>19</v>
      </c>
      <c r="F1266" s="237" t="s">
        <v>1304</v>
      </c>
      <c r="G1266" s="234"/>
      <c r="H1266" s="236" t="s">
        <v>19</v>
      </c>
      <c r="I1266" s="238"/>
      <c r="J1266" s="234"/>
      <c r="K1266" s="234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195</v>
      </c>
      <c r="AU1266" s="243" t="s">
        <v>82</v>
      </c>
      <c r="AV1266" s="13" t="s">
        <v>80</v>
      </c>
      <c r="AW1266" s="13" t="s">
        <v>35</v>
      </c>
      <c r="AX1266" s="13" t="s">
        <v>73</v>
      </c>
      <c r="AY1266" s="243" t="s">
        <v>185</v>
      </c>
    </row>
    <row r="1267" s="13" customFormat="1">
      <c r="A1267" s="13"/>
      <c r="B1267" s="233"/>
      <c r="C1267" s="234"/>
      <c r="D1267" s="235" t="s">
        <v>195</v>
      </c>
      <c r="E1267" s="236" t="s">
        <v>19</v>
      </c>
      <c r="F1267" s="237" t="s">
        <v>1984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195</v>
      </c>
      <c r="AU1267" s="243" t="s">
        <v>82</v>
      </c>
      <c r="AV1267" s="13" t="s">
        <v>80</v>
      </c>
      <c r="AW1267" s="13" t="s">
        <v>35</v>
      </c>
      <c r="AX1267" s="13" t="s">
        <v>73</v>
      </c>
      <c r="AY1267" s="243" t="s">
        <v>185</v>
      </c>
    </row>
    <row r="1268" s="14" customFormat="1">
      <c r="A1268" s="14"/>
      <c r="B1268" s="244"/>
      <c r="C1268" s="245"/>
      <c r="D1268" s="235" t="s">
        <v>195</v>
      </c>
      <c r="E1268" s="246" t="s">
        <v>19</v>
      </c>
      <c r="F1268" s="247" t="s">
        <v>1985</v>
      </c>
      <c r="G1268" s="245"/>
      <c r="H1268" s="248">
        <v>3.2999999999999998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195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185</v>
      </c>
    </row>
    <row r="1269" s="13" customFormat="1">
      <c r="A1269" s="13"/>
      <c r="B1269" s="233"/>
      <c r="C1269" s="234"/>
      <c r="D1269" s="235" t="s">
        <v>195</v>
      </c>
      <c r="E1269" s="236" t="s">
        <v>19</v>
      </c>
      <c r="F1269" s="237" t="s">
        <v>1986</v>
      </c>
      <c r="G1269" s="234"/>
      <c r="H1269" s="236" t="s">
        <v>19</v>
      </c>
      <c r="I1269" s="238"/>
      <c r="J1269" s="234"/>
      <c r="K1269" s="234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195</v>
      </c>
      <c r="AU1269" s="243" t="s">
        <v>82</v>
      </c>
      <c r="AV1269" s="13" t="s">
        <v>80</v>
      </c>
      <c r="AW1269" s="13" t="s">
        <v>35</v>
      </c>
      <c r="AX1269" s="13" t="s">
        <v>73</v>
      </c>
      <c r="AY1269" s="243" t="s">
        <v>185</v>
      </c>
    </row>
    <row r="1270" s="14" customFormat="1">
      <c r="A1270" s="14"/>
      <c r="B1270" s="244"/>
      <c r="C1270" s="245"/>
      <c r="D1270" s="235" t="s">
        <v>195</v>
      </c>
      <c r="E1270" s="246" t="s">
        <v>19</v>
      </c>
      <c r="F1270" s="247" t="s">
        <v>1987</v>
      </c>
      <c r="G1270" s="245"/>
      <c r="H1270" s="248">
        <v>3.609</v>
      </c>
      <c r="I1270" s="249"/>
      <c r="J1270" s="245"/>
      <c r="K1270" s="245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4" t="s">
        <v>195</v>
      </c>
      <c r="AU1270" s="254" t="s">
        <v>82</v>
      </c>
      <c r="AV1270" s="14" t="s">
        <v>82</v>
      </c>
      <c r="AW1270" s="14" t="s">
        <v>35</v>
      </c>
      <c r="AX1270" s="14" t="s">
        <v>73</v>
      </c>
      <c r="AY1270" s="254" t="s">
        <v>185</v>
      </c>
    </row>
    <row r="1271" s="15" customFormat="1">
      <c r="A1271" s="15"/>
      <c r="B1271" s="255"/>
      <c r="C1271" s="256"/>
      <c r="D1271" s="235" t="s">
        <v>195</v>
      </c>
      <c r="E1271" s="257" t="s">
        <v>19</v>
      </c>
      <c r="F1271" s="258" t="s">
        <v>226</v>
      </c>
      <c r="G1271" s="256"/>
      <c r="H1271" s="259">
        <v>6.9089999999999998</v>
      </c>
      <c r="I1271" s="260"/>
      <c r="J1271" s="256"/>
      <c r="K1271" s="256"/>
      <c r="L1271" s="261"/>
      <c r="M1271" s="262"/>
      <c r="N1271" s="263"/>
      <c r="O1271" s="263"/>
      <c r="P1271" s="263"/>
      <c r="Q1271" s="263"/>
      <c r="R1271" s="263"/>
      <c r="S1271" s="263"/>
      <c r="T1271" s="264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5" t="s">
        <v>195</v>
      </c>
      <c r="AU1271" s="265" t="s">
        <v>82</v>
      </c>
      <c r="AV1271" s="15" t="s">
        <v>135</v>
      </c>
      <c r="AW1271" s="15" t="s">
        <v>35</v>
      </c>
      <c r="AX1271" s="15" t="s">
        <v>80</v>
      </c>
      <c r="AY1271" s="265" t="s">
        <v>185</v>
      </c>
    </row>
    <row r="1272" s="2" customFormat="1" ht="16.5" customHeight="1">
      <c r="A1272" s="40"/>
      <c r="B1272" s="41"/>
      <c r="C1272" s="215" t="s">
        <v>1990</v>
      </c>
      <c r="D1272" s="215" t="s">
        <v>187</v>
      </c>
      <c r="E1272" s="216" t="s">
        <v>1356</v>
      </c>
      <c r="F1272" s="217" t="s">
        <v>1357</v>
      </c>
      <c r="G1272" s="218" t="s">
        <v>1358</v>
      </c>
      <c r="H1272" s="219">
        <v>633.95399999999995</v>
      </c>
      <c r="I1272" s="220"/>
      <c r="J1272" s="221">
        <f>ROUND(I1272*H1272,2)</f>
        <v>0</v>
      </c>
      <c r="K1272" s="217" t="s">
        <v>191</v>
      </c>
      <c r="L1272" s="46"/>
      <c r="M1272" s="222" t="s">
        <v>19</v>
      </c>
      <c r="N1272" s="223" t="s">
        <v>44</v>
      </c>
      <c r="O1272" s="86"/>
      <c r="P1272" s="224">
        <f>O1272*H1272</f>
        <v>0</v>
      </c>
      <c r="Q1272" s="224">
        <v>6.9999999999999994E-05</v>
      </c>
      <c r="R1272" s="224">
        <f>Q1272*H1272</f>
        <v>0.044376779999999991</v>
      </c>
      <c r="S1272" s="224">
        <v>0</v>
      </c>
      <c r="T1272" s="225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6" t="s">
        <v>339</v>
      </c>
      <c r="AT1272" s="226" t="s">
        <v>187</v>
      </c>
      <c r="AU1272" s="226" t="s">
        <v>82</v>
      </c>
      <c r="AY1272" s="19" t="s">
        <v>185</v>
      </c>
      <c r="BE1272" s="227">
        <f>IF(N1272="základní",J1272,0)</f>
        <v>0</v>
      </c>
      <c r="BF1272" s="227">
        <f>IF(N1272="snížená",J1272,0)</f>
        <v>0</v>
      </c>
      <c r="BG1272" s="227">
        <f>IF(N1272="zákl. přenesená",J1272,0)</f>
        <v>0</v>
      </c>
      <c r="BH1272" s="227">
        <f>IF(N1272="sníž. přenesená",J1272,0)</f>
        <v>0</v>
      </c>
      <c r="BI1272" s="227">
        <f>IF(N1272="nulová",J1272,0)</f>
        <v>0</v>
      </c>
      <c r="BJ1272" s="19" t="s">
        <v>80</v>
      </c>
      <c r="BK1272" s="227">
        <f>ROUND(I1272*H1272,2)</f>
        <v>0</v>
      </c>
      <c r="BL1272" s="19" t="s">
        <v>339</v>
      </c>
      <c r="BM1272" s="226" t="s">
        <v>1991</v>
      </c>
    </row>
    <row r="1273" s="2" customFormat="1">
      <c r="A1273" s="40"/>
      <c r="B1273" s="41"/>
      <c r="C1273" s="42"/>
      <c r="D1273" s="228" t="s">
        <v>193</v>
      </c>
      <c r="E1273" s="42"/>
      <c r="F1273" s="229" t="s">
        <v>1360</v>
      </c>
      <c r="G1273" s="42"/>
      <c r="H1273" s="42"/>
      <c r="I1273" s="230"/>
      <c r="J1273" s="42"/>
      <c r="K1273" s="42"/>
      <c r="L1273" s="46"/>
      <c r="M1273" s="231"/>
      <c r="N1273" s="232"/>
      <c r="O1273" s="86"/>
      <c r="P1273" s="86"/>
      <c r="Q1273" s="86"/>
      <c r="R1273" s="86"/>
      <c r="S1273" s="86"/>
      <c r="T1273" s="87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193</v>
      </c>
      <c r="AU1273" s="19" t="s">
        <v>82</v>
      </c>
    </row>
    <row r="1274" s="13" customFormat="1">
      <c r="A1274" s="13"/>
      <c r="B1274" s="233"/>
      <c r="C1274" s="234"/>
      <c r="D1274" s="235" t="s">
        <v>195</v>
      </c>
      <c r="E1274" s="236" t="s">
        <v>19</v>
      </c>
      <c r="F1274" s="237" t="s">
        <v>1304</v>
      </c>
      <c r="G1274" s="234"/>
      <c r="H1274" s="236" t="s">
        <v>19</v>
      </c>
      <c r="I1274" s="238"/>
      <c r="J1274" s="234"/>
      <c r="K1274" s="234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195</v>
      </c>
      <c r="AU1274" s="243" t="s">
        <v>82</v>
      </c>
      <c r="AV1274" s="13" t="s">
        <v>80</v>
      </c>
      <c r="AW1274" s="13" t="s">
        <v>35</v>
      </c>
      <c r="AX1274" s="13" t="s">
        <v>73</v>
      </c>
      <c r="AY1274" s="243" t="s">
        <v>185</v>
      </c>
    </row>
    <row r="1275" s="13" customFormat="1">
      <c r="A1275" s="13"/>
      <c r="B1275" s="233"/>
      <c r="C1275" s="234"/>
      <c r="D1275" s="235" t="s">
        <v>195</v>
      </c>
      <c r="E1275" s="236" t="s">
        <v>19</v>
      </c>
      <c r="F1275" s="237" t="s">
        <v>1992</v>
      </c>
      <c r="G1275" s="234"/>
      <c r="H1275" s="236" t="s">
        <v>19</v>
      </c>
      <c r="I1275" s="238"/>
      <c r="J1275" s="234"/>
      <c r="K1275" s="234"/>
      <c r="L1275" s="239"/>
      <c r="M1275" s="240"/>
      <c r="N1275" s="241"/>
      <c r="O1275" s="241"/>
      <c r="P1275" s="241"/>
      <c r="Q1275" s="241"/>
      <c r="R1275" s="241"/>
      <c r="S1275" s="241"/>
      <c r="T1275" s="24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3" t="s">
        <v>195</v>
      </c>
      <c r="AU1275" s="243" t="s">
        <v>82</v>
      </c>
      <c r="AV1275" s="13" t="s">
        <v>80</v>
      </c>
      <c r="AW1275" s="13" t="s">
        <v>35</v>
      </c>
      <c r="AX1275" s="13" t="s">
        <v>73</v>
      </c>
      <c r="AY1275" s="243" t="s">
        <v>185</v>
      </c>
    </row>
    <row r="1276" s="14" customFormat="1">
      <c r="A1276" s="14"/>
      <c r="B1276" s="244"/>
      <c r="C1276" s="245"/>
      <c r="D1276" s="235" t="s">
        <v>195</v>
      </c>
      <c r="E1276" s="246" t="s">
        <v>19</v>
      </c>
      <c r="F1276" s="247" t="s">
        <v>1993</v>
      </c>
      <c r="G1276" s="245"/>
      <c r="H1276" s="248">
        <v>6.9000000000000004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195</v>
      </c>
      <c r="AU1276" s="254" t="s">
        <v>82</v>
      </c>
      <c r="AV1276" s="14" t="s">
        <v>82</v>
      </c>
      <c r="AW1276" s="14" t="s">
        <v>35</v>
      </c>
      <c r="AX1276" s="14" t="s">
        <v>73</v>
      </c>
      <c r="AY1276" s="254" t="s">
        <v>185</v>
      </c>
    </row>
    <row r="1277" s="13" customFormat="1">
      <c r="A1277" s="13"/>
      <c r="B1277" s="233"/>
      <c r="C1277" s="234"/>
      <c r="D1277" s="235" t="s">
        <v>195</v>
      </c>
      <c r="E1277" s="236" t="s">
        <v>19</v>
      </c>
      <c r="F1277" s="237" t="s">
        <v>1361</v>
      </c>
      <c r="G1277" s="234"/>
      <c r="H1277" s="236" t="s">
        <v>19</v>
      </c>
      <c r="I1277" s="238"/>
      <c r="J1277" s="234"/>
      <c r="K1277" s="234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195</v>
      </c>
      <c r="AU1277" s="243" t="s">
        <v>82</v>
      </c>
      <c r="AV1277" s="13" t="s">
        <v>80</v>
      </c>
      <c r="AW1277" s="13" t="s">
        <v>35</v>
      </c>
      <c r="AX1277" s="13" t="s">
        <v>73</v>
      </c>
      <c r="AY1277" s="243" t="s">
        <v>185</v>
      </c>
    </row>
    <row r="1278" s="13" customFormat="1">
      <c r="A1278" s="13"/>
      <c r="B1278" s="233"/>
      <c r="C1278" s="234"/>
      <c r="D1278" s="235" t="s">
        <v>195</v>
      </c>
      <c r="E1278" s="236" t="s">
        <v>19</v>
      </c>
      <c r="F1278" s="237" t="s">
        <v>1362</v>
      </c>
      <c r="G1278" s="234"/>
      <c r="H1278" s="236" t="s">
        <v>19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3" t="s">
        <v>195</v>
      </c>
      <c r="AU1278" s="243" t="s">
        <v>82</v>
      </c>
      <c r="AV1278" s="13" t="s">
        <v>80</v>
      </c>
      <c r="AW1278" s="13" t="s">
        <v>35</v>
      </c>
      <c r="AX1278" s="13" t="s">
        <v>73</v>
      </c>
      <c r="AY1278" s="243" t="s">
        <v>185</v>
      </c>
    </row>
    <row r="1279" s="14" customFormat="1">
      <c r="A1279" s="14"/>
      <c r="B1279" s="244"/>
      <c r="C1279" s="245"/>
      <c r="D1279" s="235" t="s">
        <v>195</v>
      </c>
      <c r="E1279" s="246" t="s">
        <v>19</v>
      </c>
      <c r="F1279" s="247" t="s">
        <v>1363</v>
      </c>
      <c r="G1279" s="245"/>
      <c r="H1279" s="248">
        <v>382.18000000000001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195</v>
      </c>
      <c r="AU1279" s="254" t="s">
        <v>82</v>
      </c>
      <c r="AV1279" s="14" t="s">
        <v>82</v>
      </c>
      <c r="AW1279" s="14" t="s">
        <v>35</v>
      </c>
      <c r="AX1279" s="14" t="s">
        <v>73</v>
      </c>
      <c r="AY1279" s="254" t="s">
        <v>185</v>
      </c>
    </row>
    <row r="1280" s="13" customFormat="1">
      <c r="A1280" s="13"/>
      <c r="B1280" s="233"/>
      <c r="C1280" s="234"/>
      <c r="D1280" s="235" t="s">
        <v>195</v>
      </c>
      <c r="E1280" s="236" t="s">
        <v>19</v>
      </c>
      <c r="F1280" s="237" t="s">
        <v>1364</v>
      </c>
      <c r="G1280" s="234"/>
      <c r="H1280" s="236" t="s">
        <v>19</v>
      </c>
      <c r="I1280" s="238"/>
      <c r="J1280" s="234"/>
      <c r="K1280" s="234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3" t="s">
        <v>195</v>
      </c>
      <c r="AU1280" s="243" t="s">
        <v>82</v>
      </c>
      <c r="AV1280" s="13" t="s">
        <v>80</v>
      </c>
      <c r="AW1280" s="13" t="s">
        <v>35</v>
      </c>
      <c r="AX1280" s="13" t="s">
        <v>73</v>
      </c>
      <c r="AY1280" s="243" t="s">
        <v>185</v>
      </c>
    </row>
    <row r="1281" s="14" customFormat="1">
      <c r="A1281" s="14"/>
      <c r="B1281" s="244"/>
      <c r="C1281" s="245"/>
      <c r="D1281" s="235" t="s">
        <v>195</v>
      </c>
      <c r="E1281" s="246" t="s">
        <v>19</v>
      </c>
      <c r="F1281" s="247" t="s">
        <v>1365</v>
      </c>
      <c r="G1281" s="245"/>
      <c r="H1281" s="248">
        <v>119.395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195</v>
      </c>
      <c r="AU1281" s="254" t="s">
        <v>82</v>
      </c>
      <c r="AV1281" s="14" t="s">
        <v>82</v>
      </c>
      <c r="AW1281" s="14" t="s">
        <v>35</v>
      </c>
      <c r="AX1281" s="14" t="s">
        <v>73</v>
      </c>
      <c r="AY1281" s="254" t="s">
        <v>185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1366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3" customFormat="1">
      <c r="A1283" s="13"/>
      <c r="B1283" s="233"/>
      <c r="C1283" s="234"/>
      <c r="D1283" s="235" t="s">
        <v>195</v>
      </c>
      <c r="E1283" s="236" t="s">
        <v>19</v>
      </c>
      <c r="F1283" s="237" t="s">
        <v>1367</v>
      </c>
      <c r="G1283" s="234"/>
      <c r="H1283" s="236" t="s">
        <v>19</v>
      </c>
      <c r="I1283" s="238"/>
      <c r="J1283" s="234"/>
      <c r="K1283" s="234"/>
      <c r="L1283" s="239"/>
      <c r="M1283" s="240"/>
      <c r="N1283" s="241"/>
      <c r="O1283" s="241"/>
      <c r="P1283" s="241"/>
      <c r="Q1283" s="241"/>
      <c r="R1283" s="241"/>
      <c r="S1283" s="241"/>
      <c r="T1283" s="24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3" t="s">
        <v>195</v>
      </c>
      <c r="AU1283" s="243" t="s">
        <v>82</v>
      </c>
      <c r="AV1283" s="13" t="s">
        <v>80</v>
      </c>
      <c r="AW1283" s="13" t="s">
        <v>35</v>
      </c>
      <c r="AX1283" s="13" t="s">
        <v>73</v>
      </c>
      <c r="AY1283" s="243" t="s">
        <v>185</v>
      </c>
    </row>
    <row r="1284" s="14" customFormat="1">
      <c r="A1284" s="14"/>
      <c r="B1284" s="244"/>
      <c r="C1284" s="245"/>
      <c r="D1284" s="235" t="s">
        <v>195</v>
      </c>
      <c r="E1284" s="246" t="s">
        <v>19</v>
      </c>
      <c r="F1284" s="247" t="s">
        <v>1368</v>
      </c>
      <c r="G1284" s="245"/>
      <c r="H1284" s="248">
        <v>125.479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195</v>
      </c>
      <c r="AU1284" s="254" t="s">
        <v>82</v>
      </c>
      <c r="AV1284" s="14" t="s">
        <v>82</v>
      </c>
      <c r="AW1284" s="14" t="s">
        <v>35</v>
      </c>
      <c r="AX1284" s="14" t="s">
        <v>73</v>
      </c>
      <c r="AY1284" s="254" t="s">
        <v>185</v>
      </c>
    </row>
    <row r="1285" s="15" customFormat="1">
      <c r="A1285" s="15"/>
      <c r="B1285" s="255"/>
      <c r="C1285" s="256"/>
      <c r="D1285" s="235" t="s">
        <v>195</v>
      </c>
      <c r="E1285" s="257" t="s">
        <v>19</v>
      </c>
      <c r="F1285" s="258" t="s">
        <v>226</v>
      </c>
      <c r="G1285" s="256"/>
      <c r="H1285" s="259">
        <v>633.95399999999995</v>
      </c>
      <c r="I1285" s="260"/>
      <c r="J1285" s="256"/>
      <c r="K1285" s="256"/>
      <c r="L1285" s="261"/>
      <c r="M1285" s="262"/>
      <c r="N1285" s="263"/>
      <c r="O1285" s="263"/>
      <c r="P1285" s="263"/>
      <c r="Q1285" s="263"/>
      <c r="R1285" s="263"/>
      <c r="S1285" s="263"/>
      <c r="T1285" s="264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5" t="s">
        <v>195</v>
      </c>
      <c r="AU1285" s="265" t="s">
        <v>82</v>
      </c>
      <c r="AV1285" s="15" t="s">
        <v>135</v>
      </c>
      <c r="AW1285" s="15" t="s">
        <v>35</v>
      </c>
      <c r="AX1285" s="15" t="s">
        <v>80</v>
      </c>
      <c r="AY1285" s="265" t="s">
        <v>185</v>
      </c>
    </row>
    <row r="1286" s="2" customFormat="1" ht="16.5" customHeight="1">
      <c r="A1286" s="40"/>
      <c r="B1286" s="41"/>
      <c r="C1286" s="272" t="s">
        <v>1994</v>
      </c>
      <c r="D1286" s="272" t="s">
        <v>520</v>
      </c>
      <c r="E1286" s="273" t="s">
        <v>1995</v>
      </c>
      <c r="F1286" s="274" t="s">
        <v>1996</v>
      </c>
      <c r="G1286" s="275" t="s">
        <v>342</v>
      </c>
      <c r="H1286" s="276">
        <v>0.0070000000000000001</v>
      </c>
      <c r="I1286" s="277"/>
      <c r="J1286" s="278">
        <f>ROUND(I1286*H1286,2)</f>
        <v>0</v>
      </c>
      <c r="K1286" s="274" t="s">
        <v>449</v>
      </c>
      <c r="L1286" s="279"/>
      <c r="M1286" s="280" t="s">
        <v>19</v>
      </c>
      <c r="N1286" s="281" t="s">
        <v>44</v>
      </c>
      <c r="O1286" s="86"/>
      <c r="P1286" s="224">
        <f>O1286*H1286</f>
        <v>0</v>
      </c>
      <c r="Q1286" s="224">
        <v>1</v>
      </c>
      <c r="R1286" s="224">
        <f>Q1286*H1286</f>
        <v>0.0070000000000000001</v>
      </c>
      <c r="S1286" s="224">
        <v>0</v>
      </c>
      <c r="T1286" s="225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6" t="s">
        <v>627</v>
      </c>
      <c r="AT1286" s="226" t="s">
        <v>520</v>
      </c>
      <c r="AU1286" s="226" t="s">
        <v>82</v>
      </c>
      <c r="AY1286" s="19" t="s">
        <v>185</v>
      </c>
      <c r="BE1286" s="227">
        <f>IF(N1286="základní",J1286,0)</f>
        <v>0</v>
      </c>
      <c r="BF1286" s="227">
        <f>IF(N1286="snížená",J1286,0)</f>
        <v>0</v>
      </c>
      <c r="BG1286" s="227">
        <f>IF(N1286="zákl. přenesená",J1286,0)</f>
        <v>0</v>
      </c>
      <c r="BH1286" s="227">
        <f>IF(N1286="sníž. přenesená",J1286,0)</f>
        <v>0</v>
      </c>
      <c r="BI1286" s="227">
        <f>IF(N1286="nulová",J1286,0)</f>
        <v>0</v>
      </c>
      <c r="BJ1286" s="19" t="s">
        <v>80</v>
      </c>
      <c r="BK1286" s="227">
        <f>ROUND(I1286*H1286,2)</f>
        <v>0</v>
      </c>
      <c r="BL1286" s="19" t="s">
        <v>339</v>
      </c>
      <c r="BM1286" s="226" t="s">
        <v>1997</v>
      </c>
    </row>
    <row r="1287" s="13" customFormat="1">
      <c r="A1287" s="13"/>
      <c r="B1287" s="233"/>
      <c r="C1287" s="234"/>
      <c r="D1287" s="235" t="s">
        <v>195</v>
      </c>
      <c r="E1287" s="236" t="s">
        <v>19</v>
      </c>
      <c r="F1287" s="237" t="s">
        <v>1304</v>
      </c>
      <c r="G1287" s="234"/>
      <c r="H1287" s="236" t="s">
        <v>19</v>
      </c>
      <c r="I1287" s="238"/>
      <c r="J1287" s="234"/>
      <c r="K1287" s="234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195</v>
      </c>
      <c r="AU1287" s="243" t="s">
        <v>82</v>
      </c>
      <c r="AV1287" s="13" t="s">
        <v>80</v>
      </c>
      <c r="AW1287" s="13" t="s">
        <v>35</v>
      </c>
      <c r="AX1287" s="13" t="s">
        <v>73</v>
      </c>
      <c r="AY1287" s="243" t="s">
        <v>185</v>
      </c>
    </row>
    <row r="1288" s="13" customFormat="1">
      <c r="A1288" s="13"/>
      <c r="B1288" s="233"/>
      <c r="C1288" s="234"/>
      <c r="D1288" s="235" t="s">
        <v>195</v>
      </c>
      <c r="E1288" s="236" t="s">
        <v>19</v>
      </c>
      <c r="F1288" s="237" t="s">
        <v>1992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195</v>
      </c>
      <c r="AU1288" s="243" t="s">
        <v>82</v>
      </c>
      <c r="AV1288" s="13" t="s">
        <v>80</v>
      </c>
      <c r="AW1288" s="13" t="s">
        <v>35</v>
      </c>
      <c r="AX1288" s="13" t="s">
        <v>73</v>
      </c>
      <c r="AY1288" s="243" t="s">
        <v>185</v>
      </c>
    </row>
    <row r="1289" s="14" customFormat="1">
      <c r="A1289" s="14"/>
      <c r="B1289" s="244"/>
      <c r="C1289" s="245"/>
      <c r="D1289" s="235" t="s">
        <v>195</v>
      </c>
      <c r="E1289" s="246" t="s">
        <v>19</v>
      </c>
      <c r="F1289" s="247" t="s">
        <v>1998</v>
      </c>
      <c r="G1289" s="245"/>
      <c r="H1289" s="248">
        <v>0.0070000000000000001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195</v>
      </c>
      <c r="AU1289" s="254" t="s">
        <v>82</v>
      </c>
      <c r="AV1289" s="14" t="s">
        <v>82</v>
      </c>
      <c r="AW1289" s="14" t="s">
        <v>35</v>
      </c>
      <c r="AX1289" s="14" t="s">
        <v>73</v>
      </c>
      <c r="AY1289" s="254" t="s">
        <v>185</v>
      </c>
    </row>
    <row r="1290" s="15" customFormat="1">
      <c r="A1290" s="15"/>
      <c r="B1290" s="255"/>
      <c r="C1290" s="256"/>
      <c r="D1290" s="235" t="s">
        <v>195</v>
      </c>
      <c r="E1290" s="257" t="s">
        <v>19</v>
      </c>
      <c r="F1290" s="258" t="s">
        <v>226</v>
      </c>
      <c r="G1290" s="256"/>
      <c r="H1290" s="259">
        <v>0.0070000000000000001</v>
      </c>
      <c r="I1290" s="260"/>
      <c r="J1290" s="256"/>
      <c r="K1290" s="256"/>
      <c r="L1290" s="261"/>
      <c r="M1290" s="262"/>
      <c r="N1290" s="263"/>
      <c r="O1290" s="263"/>
      <c r="P1290" s="263"/>
      <c r="Q1290" s="263"/>
      <c r="R1290" s="263"/>
      <c r="S1290" s="263"/>
      <c r="T1290" s="264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5" t="s">
        <v>195</v>
      </c>
      <c r="AU1290" s="265" t="s">
        <v>82</v>
      </c>
      <c r="AV1290" s="15" t="s">
        <v>135</v>
      </c>
      <c r="AW1290" s="15" t="s">
        <v>35</v>
      </c>
      <c r="AX1290" s="15" t="s">
        <v>80</v>
      </c>
      <c r="AY1290" s="265" t="s">
        <v>185</v>
      </c>
    </row>
    <row r="1291" s="2" customFormat="1" ht="16.5" customHeight="1">
      <c r="A1291" s="40"/>
      <c r="B1291" s="41"/>
      <c r="C1291" s="272" t="s">
        <v>1999</v>
      </c>
      <c r="D1291" s="272" t="s">
        <v>520</v>
      </c>
      <c r="E1291" s="273" t="s">
        <v>1370</v>
      </c>
      <c r="F1291" s="274" t="s">
        <v>1371</v>
      </c>
      <c r="G1291" s="275" t="s">
        <v>342</v>
      </c>
      <c r="H1291" s="276">
        <v>0.38200000000000001</v>
      </c>
      <c r="I1291" s="277"/>
      <c r="J1291" s="278">
        <f>ROUND(I1291*H1291,2)</f>
        <v>0</v>
      </c>
      <c r="K1291" s="274" t="s">
        <v>449</v>
      </c>
      <c r="L1291" s="279"/>
      <c r="M1291" s="280" t="s">
        <v>19</v>
      </c>
      <c r="N1291" s="281" t="s">
        <v>44</v>
      </c>
      <c r="O1291" s="86"/>
      <c r="P1291" s="224">
        <f>O1291*H1291</f>
        <v>0</v>
      </c>
      <c r="Q1291" s="224">
        <v>1</v>
      </c>
      <c r="R1291" s="224">
        <f>Q1291*H1291</f>
        <v>0.38200000000000001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627</v>
      </c>
      <c r="AT1291" s="226" t="s">
        <v>520</v>
      </c>
      <c r="AU1291" s="226" t="s">
        <v>82</v>
      </c>
      <c r="AY1291" s="19" t="s">
        <v>185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80</v>
      </c>
      <c r="BK1291" s="227">
        <f>ROUND(I1291*H1291,2)</f>
        <v>0</v>
      </c>
      <c r="BL1291" s="19" t="s">
        <v>339</v>
      </c>
      <c r="BM1291" s="226" t="s">
        <v>2000</v>
      </c>
    </row>
    <row r="1292" s="13" customFormat="1">
      <c r="A1292" s="13"/>
      <c r="B1292" s="233"/>
      <c r="C1292" s="234"/>
      <c r="D1292" s="235" t="s">
        <v>195</v>
      </c>
      <c r="E1292" s="236" t="s">
        <v>19</v>
      </c>
      <c r="F1292" s="237" t="s">
        <v>1304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195</v>
      </c>
      <c r="AU1292" s="243" t="s">
        <v>82</v>
      </c>
      <c r="AV1292" s="13" t="s">
        <v>80</v>
      </c>
      <c r="AW1292" s="13" t="s">
        <v>35</v>
      </c>
      <c r="AX1292" s="13" t="s">
        <v>73</v>
      </c>
      <c r="AY1292" s="243" t="s">
        <v>185</v>
      </c>
    </row>
    <row r="1293" s="13" customFormat="1">
      <c r="A1293" s="13"/>
      <c r="B1293" s="233"/>
      <c r="C1293" s="234"/>
      <c r="D1293" s="235" t="s">
        <v>195</v>
      </c>
      <c r="E1293" s="236" t="s">
        <v>19</v>
      </c>
      <c r="F1293" s="237" t="s">
        <v>1361</v>
      </c>
      <c r="G1293" s="234"/>
      <c r="H1293" s="236" t="s">
        <v>19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195</v>
      </c>
      <c r="AU1293" s="243" t="s">
        <v>82</v>
      </c>
      <c r="AV1293" s="13" t="s">
        <v>80</v>
      </c>
      <c r="AW1293" s="13" t="s">
        <v>35</v>
      </c>
      <c r="AX1293" s="13" t="s">
        <v>73</v>
      </c>
      <c r="AY1293" s="243" t="s">
        <v>185</v>
      </c>
    </row>
    <row r="1294" s="13" customFormat="1">
      <c r="A1294" s="13"/>
      <c r="B1294" s="233"/>
      <c r="C1294" s="234"/>
      <c r="D1294" s="235" t="s">
        <v>195</v>
      </c>
      <c r="E1294" s="236" t="s">
        <v>19</v>
      </c>
      <c r="F1294" s="237" t="s">
        <v>1362</v>
      </c>
      <c r="G1294" s="234"/>
      <c r="H1294" s="236" t="s">
        <v>19</v>
      </c>
      <c r="I1294" s="238"/>
      <c r="J1294" s="234"/>
      <c r="K1294" s="234"/>
      <c r="L1294" s="239"/>
      <c r="M1294" s="240"/>
      <c r="N1294" s="241"/>
      <c r="O1294" s="241"/>
      <c r="P1294" s="241"/>
      <c r="Q1294" s="241"/>
      <c r="R1294" s="241"/>
      <c r="S1294" s="241"/>
      <c r="T1294" s="24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3" t="s">
        <v>195</v>
      </c>
      <c r="AU1294" s="243" t="s">
        <v>82</v>
      </c>
      <c r="AV1294" s="13" t="s">
        <v>80</v>
      </c>
      <c r="AW1294" s="13" t="s">
        <v>35</v>
      </c>
      <c r="AX1294" s="13" t="s">
        <v>73</v>
      </c>
      <c r="AY1294" s="243" t="s">
        <v>185</v>
      </c>
    </row>
    <row r="1295" s="14" customFormat="1">
      <c r="A1295" s="14"/>
      <c r="B1295" s="244"/>
      <c r="C1295" s="245"/>
      <c r="D1295" s="235" t="s">
        <v>195</v>
      </c>
      <c r="E1295" s="246" t="s">
        <v>19</v>
      </c>
      <c r="F1295" s="247" t="s">
        <v>1373</v>
      </c>
      <c r="G1295" s="245"/>
      <c r="H1295" s="248">
        <v>0.38200000000000001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195</v>
      </c>
      <c r="AU1295" s="254" t="s">
        <v>82</v>
      </c>
      <c r="AV1295" s="14" t="s">
        <v>82</v>
      </c>
      <c r="AW1295" s="14" t="s">
        <v>35</v>
      </c>
      <c r="AX1295" s="14" t="s">
        <v>73</v>
      </c>
      <c r="AY1295" s="254" t="s">
        <v>185</v>
      </c>
    </row>
    <row r="1296" s="15" customFormat="1">
      <c r="A1296" s="15"/>
      <c r="B1296" s="255"/>
      <c r="C1296" s="256"/>
      <c r="D1296" s="235" t="s">
        <v>195</v>
      </c>
      <c r="E1296" s="257" t="s">
        <v>19</v>
      </c>
      <c r="F1296" s="258" t="s">
        <v>226</v>
      </c>
      <c r="G1296" s="256"/>
      <c r="H1296" s="259">
        <v>0.38200000000000001</v>
      </c>
      <c r="I1296" s="260"/>
      <c r="J1296" s="256"/>
      <c r="K1296" s="256"/>
      <c r="L1296" s="261"/>
      <c r="M1296" s="262"/>
      <c r="N1296" s="263"/>
      <c r="O1296" s="263"/>
      <c r="P1296" s="263"/>
      <c r="Q1296" s="263"/>
      <c r="R1296" s="263"/>
      <c r="S1296" s="263"/>
      <c r="T1296" s="264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5" t="s">
        <v>195</v>
      </c>
      <c r="AU1296" s="265" t="s">
        <v>82</v>
      </c>
      <c r="AV1296" s="15" t="s">
        <v>135</v>
      </c>
      <c r="AW1296" s="15" t="s">
        <v>35</v>
      </c>
      <c r="AX1296" s="15" t="s">
        <v>80</v>
      </c>
      <c r="AY1296" s="265" t="s">
        <v>185</v>
      </c>
    </row>
    <row r="1297" s="2" customFormat="1" ht="16.5" customHeight="1">
      <c r="A1297" s="40"/>
      <c r="B1297" s="41"/>
      <c r="C1297" s="272" t="s">
        <v>2001</v>
      </c>
      <c r="D1297" s="272" t="s">
        <v>520</v>
      </c>
      <c r="E1297" s="273" t="s">
        <v>1375</v>
      </c>
      <c r="F1297" s="274" t="s">
        <v>1376</v>
      </c>
      <c r="G1297" s="275" t="s">
        <v>342</v>
      </c>
      <c r="H1297" s="276">
        <v>0.119</v>
      </c>
      <c r="I1297" s="277"/>
      <c r="J1297" s="278">
        <f>ROUND(I1297*H1297,2)</f>
        <v>0</v>
      </c>
      <c r="K1297" s="274" t="s">
        <v>449</v>
      </c>
      <c r="L1297" s="279"/>
      <c r="M1297" s="280" t="s">
        <v>19</v>
      </c>
      <c r="N1297" s="281" t="s">
        <v>44</v>
      </c>
      <c r="O1297" s="86"/>
      <c r="P1297" s="224">
        <f>O1297*H1297</f>
        <v>0</v>
      </c>
      <c r="Q1297" s="224">
        <v>1</v>
      </c>
      <c r="R1297" s="224">
        <f>Q1297*H1297</f>
        <v>0.119</v>
      </c>
      <c r="S1297" s="224">
        <v>0</v>
      </c>
      <c r="T1297" s="225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6" t="s">
        <v>627</v>
      </c>
      <c r="AT1297" s="226" t="s">
        <v>520</v>
      </c>
      <c r="AU1297" s="226" t="s">
        <v>82</v>
      </c>
      <c r="AY1297" s="19" t="s">
        <v>185</v>
      </c>
      <c r="BE1297" s="227">
        <f>IF(N1297="základní",J1297,0)</f>
        <v>0</v>
      </c>
      <c r="BF1297" s="227">
        <f>IF(N1297="snížená",J1297,0)</f>
        <v>0</v>
      </c>
      <c r="BG1297" s="227">
        <f>IF(N1297="zákl. přenesená",J1297,0)</f>
        <v>0</v>
      </c>
      <c r="BH1297" s="227">
        <f>IF(N1297="sníž. přenesená",J1297,0)</f>
        <v>0</v>
      </c>
      <c r="BI1297" s="227">
        <f>IF(N1297="nulová",J1297,0)</f>
        <v>0</v>
      </c>
      <c r="BJ1297" s="19" t="s">
        <v>80</v>
      </c>
      <c r="BK1297" s="227">
        <f>ROUND(I1297*H1297,2)</f>
        <v>0</v>
      </c>
      <c r="BL1297" s="19" t="s">
        <v>339</v>
      </c>
      <c r="BM1297" s="226" t="s">
        <v>2002</v>
      </c>
    </row>
    <row r="1298" s="13" customFormat="1">
      <c r="A1298" s="13"/>
      <c r="B1298" s="233"/>
      <c r="C1298" s="234"/>
      <c r="D1298" s="235" t="s">
        <v>195</v>
      </c>
      <c r="E1298" s="236" t="s">
        <v>19</v>
      </c>
      <c r="F1298" s="237" t="s">
        <v>1304</v>
      </c>
      <c r="G1298" s="234"/>
      <c r="H1298" s="236" t="s">
        <v>19</v>
      </c>
      <c r="I1298" s="238"/>
      <c r="J1298" s="234"/>
      <c r="K1298" s="234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195</v>
      </c>
      <c r="AU1298" s="243" t="s">
        <v>82</v>
      </c>
      <c r="AV1298" s="13" t="s">
        <v>80</v>
      </c>
      <c r="AW1298" s="13" t="s">
        <v>35</v>
      </c>
      <c r="AX1298" s="13" t="s">
        <v>73</v>
      </c>
      <c r="AY1298" s="243" t="s">
        <v>185</v>
      </c>
    </row>
    <row r="1299" s="13" customFormat="1">
      <c r="A1299" s="13"/>
      <c r="B1299" s="233"/>
      <c r="C1299" s="234"/>
      <c r="D1299" s="235" t="s">
        <v>195</v>
      </c>
      <c r="E1299" s="236" t="s">
        <v>19</v>
      </c>
      <c r="F1299" s="237" t="s">
        <v>1361</v>
      </c>
      <c r="G1299" s="234"/>
      <c r="H1299" s="236" t="s">
        <v>19</v>
      </c>
      <c r="I1299" s="238"/>
      <c r="J1299" s="234"/>
      <c r="K1299" s="234"/>
      <c r="L1299" s="239"/>
      <c r="M1299" s="240"/>
      <c r="N1299" s="241"/>
      <c r="O1299" s="241"/>
      <c r="P1299" s="241"/>
      <c r="Q1299" s="241"/>
      <c r="R1299" s="241"/>
      <c r="S1299" s="241"/>
      <c r="T1299" s="24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3" t="s">
        <v>195</v>
      </c>
      <c r="AU1299" s="243" t="s">
        <v>82</v>
      </c>
      <c r="AV1299" s="13" t="s">
        <v>80</v>
      </c>
      <c r="AW1299" s="13" t="s">
        <v>35</v>
      </c>
      <c r="AX1299" s="13" t="s">
        <v>73</v>
      </c>
      <c r="AY1299" s="243" t="s">
        <v>185</v>
      </c>
    </row>
    <row r="1300" s="13" customFormat="1">
      <c r="A1300" s="13"/>
      <c r="B1300" s="233"/>
      <c r="C1300" s="234"/>
      <c r="D1300" s="235" t="s">
        <v>195</v>
      </c>
      <c r="E1300" s="236" t="s">
        <v>19</v>
      </c>
      <c r="F1300" s="237" t="s">
        <v>1364</v>
      </c>
      <c r="G1300" s="234"/>
      <c r="H1300" s="236" t="s">
        <v>19</v>
      </c>
      <c r="I1300" s="238"/>
      <c r="J1300" s="234"/>
      <c r="K1300" s="234"/>
      <c r="L1300" s="239"/>
      <c r="M1300" s="240"/>
      <c r="N1300" s="241"/>
      <c r="O1300" s="241"/>
      <c r="P1300" s="241"/>
      <c r="Q1300" s="241"/>
      <c r="R1300" s="241"/>
      <c r="S1300" s="241"/>
      <c r="T1300" s="24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3" t="s">
        <v>195</v>
      </c>
      <c r="AU1300" s="243" t="s">
        <v>82</v>
      </c>
      <c r="AV1300" s="13" t="s">
        <v>80</v>
      </c>
      <c r="AW1300" s="13" t="s">
        <v>35</v>
      </c>
      <c r="AX1300" s="13" t="s">
        <v>73</v>
      </c>
      <c r="AY1300" s="243" t="s">
        <v>185</v>
      </c>
    </row>
    <row r="1301" s="14" customFormat="1">
      <c r="A1301" s="14"/>
      <c r="B1301" s="244"/>
      <c r="C1301" s="245"/>
      <c r="D1301" s="235" t="s">
        <v>195</v>
      </c>
      <c r="E1301" s="246" t="s">
        <v>19</v>
      </c>
      <c r="F1301" s="247" t="s">
        <v>1378</v>
      </c>
      <c r="G1301" s="245"/>
      <c r="H1301" s="248">
        <v>0.119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195</v>
      </c>
      <c r="AU1301" s="254" t="s">
        <v>82</v>
      </c>
      <c r="AV1301" s="14" t="s">
        <v>82</v>
      </c>
      <c r="AW1301" s="14" t="s">
        <v>35</v>
      </c>
      <c r="AX1301" s="14" t="s">
        <v>73</v>
      </c>
      <c r="AY1301" s="254" t="s">
        <v>185</v>
      </c>
    </row>
    <row r="1302" s="15" customFormat="1">
      <c r="A1302" s="15"/>
      <c r="B1302" s="255"/>
      <c r="C1302" s="256"/>
      <c r="D1302" s="235" t="s">
        <v>195</v>
      </c>
      <c r="E1302" s="257" t="s">
        <v>19</v>
      </c>
      <c r="F1302" s="258" t="s">
        <v>226</v>
      </c>
      <c r="G1302" s="256"/>
      <c r="H1302" s="259">
        <v>0.119</v>
      </c>
      <c r="I1302" s="260"/>
      <c r="J1302" s="256"/>
      <c r="K1302" s="256"/>
      <c r="L1302" s="261"/>
      <c r="M1302" s="262"/>
      <c r="N1302" s="263"/>
      <c r="O1302" s="263"/>
      <c r="P1302" s="263"/>
      <c r="Q1302" s="263"/>
      <c r="R1302" s="263"/>
      <c r="S1302" s="263"/>
      <c r="T1302" s="264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5" t="s">
        <v>195</v>
      </c>
      <c r="AU1302" s="265" t="s">
        <v>82</v>
      </c>
      <c r="AV1302" s="15" t="s">
        <v>135</v>
      </c>
      <c r="AW1302" s="15" t="s">
        <v>35</v>
      </c>
      <c r="AX1302" s="15" t="s">
        <v>80</v>
      </c>
      <c r="AY1302" s="265" t="s">
        <v>185</v>
      </c>
    </row>
    <row r="1303" s="2" customFormat="1" ht="16.5" customHeight="1">
      <c r="A1303" s="40"/>
      <c r="B1303" s="41"/>
      <c r="C1303" s="272" t="s">
        <v>2003</v>
      </c>
      <c r="D1303" s="272" t="s">
        <v>520</v>
      </c>
      <c r="E1303" s="273" t="s">
        <v>1380</v>
      </c>
      <c r="F1303" s="274" t="s">
        <v>1381</v>
      </c>
      <c r="G1303" s="275" t="s">
        <v>342</v>
      </c>
      <c r="H1303" s="276">
        <v>0.125</v>
      </c>
      <c r="I1303" s="277"/>
      <c r="J1303" s="278">
        <f>ROUND(I1303*H1303,2)</f>
        <v>0</v>
      </c>
      <c r="K1303" s="274" t="s">
        <v>191</v>
      </c>
      <c r="L1303" s="279"/>
      <c r="M1303" s="280" t="s">
        <v>19</v>
      </c>
      <c r="N1303" s="281" t="s">
        <v>44</v>
      </c>
      <c r="O1303" s="86"/>
      <c r="P1303" s="224">
        <f>O1303*H1303</f>
        <v>0</v>
      </c>
      <c r="Q1303" s="224">
        <v>1</v>
      </c>
      <c r="R1303" s="224">
        <f>Q1303*H1303</f>
        <v>0.125</v>
      </c>
      <c r="S1303" s="224">
        <v>0</v>
      </c>
      <c r="T1303" s="225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26" t="s">
        <v>627</v>
      </c>
      <c r="AT1303" s="226" t="s">
        <v>520</v>
      </c>
      <c r="AU1303" s="226" t="s">
        <v>82</v>
      </c>
      <c r="AY1303" s="19" t="s">
        <v>185</v>
      </c>
      <c r="BE1303" s="227">
        <f>IF(N1303="základní",J1303,0)</f>
        <v>0</v>
      </c>
      <c r="BF1303" s="227">
        <f>IF(N1303="snížená",J1303,0)</f>
        <v>0</v>
      </c>
      <c r="BG1303" s="227">
        <f>IF(N1303="zákl. přenesená",J1303,0)</f>
        <v>0</v>
      </c>
      <c r="BH1303" s="227">
        <f>IF(N1303="sníž. přenesená",J1303,0)</f>
        <v>0</v>
      </c>
      <c r="BI1303" s="227">
        <f>IF(N1303="nulová",J1303,0)</f>
        <v>0</v>
      </c>
      <c r="BJ1303" s="19" t="s">
        <v>80</v>
      </c>
      <c r="BK1303" s="227">
        <f>ROUND(I1303*H1303,2)</f>
        <v>0</v>
      </c>
      <c r="BL1303" s="19" t="s">
        <v>339</v>
      </c>
      <c r="BM1303" s="226" t="s">
        <v>2004</v>
      </c>
    </row>
    <row r="1304" s="13" customFormat="1">
      <c r="A1304" s="13"/>
      <c r="B1304" s="233"/>
      <c r="C1304" s="234"/>
      <c r="D1304" s="235" t="s">
        <v>195</v>
      </c>
      <c r="E1304" s="236" t="s">
        <v>19</v>
      </c>
      <c r="F1304" s="237" t="s">
        <v>1304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195</v>
      </c>
      <c r="AU1304" s="243" t="s">
        <v>82</v>
      </c>
      <c r="AV1304" s="13" t="s">
        <v>80</v>
      </c>
      <c r="AW1304" s="13" t="s">
        <v>35</v>
      </c>
      <c r="AX1304" s="13" t="s">
        <v>73</v>
      </c>
      <c r="AY1304" s="243" t="s">
        <v>185</v>
      </c>
    </row>
    <row r="1305" s="13" customFormat="1">
      <c r="A1305" s="13"/>
      <c r="B1305" s="233"/>
      <c r="C1305" s="234"/>
      <c r="D1305" s="235" t="s">
        <v>195</v>
      </c>
      <c r="E1305" s="236" t="s">
        <v>19</v>
      </c>
      <c r="F1305" s="237" t="s">
        <v>1366</v>
      </c>
      <c r="G1305" s="234"/>
      <c r="H1305" s="236" t="s">
        <v>19</v>
      </c>
      <c r="I1305" s="238"/>
      <c r="J1305" s="234"/>
      <c r="K1305" s="234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195</v>
      </c>
      <c r="AU1305" s="243" t="s">
        <v>82</v>
      </c>
      <c r="AV1305" s="13" t="s">
        <v>80</v>
      </c>
      <c r="AW1305" s="13" t="s">
        <v>35</v>
      </c>
      <c r="AX1305" s="13" t="s">
        <v>73</v>
      </c>
      <c r="AY1305" s="243" t="s">
        <v>185</v>
      </c>
    </row>
    <row r="1306" s="13" customFormat="1">
      <c r="A1306" s="13"/>
      <c r="B1306" s="233"/>
      <c r="C1306" s="234"/>
      <c r="D1306" s="235" t="s">
        <v>195</v>
      </c>
      <c r="E1306" s="236" t="s">
        <v>19</v>
      </c>
      <c r="F1306" s="237" t="s">
        <v>1367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195</v>
      </c>
      <c r="AU1306" s="243" t="s">
        <v>82</v>
      </c>
      <c r="AV1306" s="13" t="s">
        <v>80</v>
      </c>
      <c r="AW1306" s="13" t="s">
        <v>35</v>
      </c>
      <c r="AX1306" s="13" t="s">
        <v>73</v>
      </c>
      <c r="AY1306" s="243" t="s">
        <v>185</v>
      </c>
    </row>
    <row r="1307" s="14" customFormat="1">
      <c r="A1307" s="14"/>
      <c r="B1307" s="244"/>
      <c r="C1307" s="245"/>
      <c r="D1307" s="235" t="s">
        <v>195</v>
      </c>
      <c r="E1307" s="246" t="s">
        <v>19</v>
      </c>
      <c r="F1307" s="247" t="s">
        <v>1383</v>
      </c>
      <c r="G1307" s="245"/>
      <c r="H1307" s="248">
        <v>0.125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195</v>
      </c>
      <c r="AU1307" s="254" t="s">
        <v>82</v>
      </c>
      <c r="AV1307" s="14" t="s">
        <v>82</v>
      </c>
      <c r="AW1307" s="14" t="s">
        <v>35</v>
      </c>
      <c r="AX1307" s="14" t="s">
        <v>73</v>
      </c>
      <c r="AY1307" s="254" t="s">
        <v>185</v>
      </c>
    </row>
    <row r="1308" s="15" customFormat="1">
      <c r="A1308" s="15"/>
      <c r="B1308" s="255"/>
      <c r="C1308" s="256"/>
      <c r="D1308" s="235" t="s">
        <v>195</v>
      </c>
      <c r="E1308" s="257" t="s">
        <v>19</v>
      </c>
      <c r="F1308" s="258" t="s">
        <v>226</v>
      </c>
      <c r="G1308" s="256"/>
      <c r="H1308" s="259">
        <v>0.125</v>
      </c>
      <c r="I1308" s="260"/>
      <c r="J1308" s="256"/>
      <c r="K1308" s="256"/>
      <c r="L1308" s="261"/>
      <c r="M1308" s="262"/>
      <c r="N1308" s="263"/>
      <c r="O1308" s="263"/>
      <c r="P1308" s="263"/>
      <c r="Q1308" s="263"/>
      <c r="R1308" s="263"/>
      <c r="S1308" s="263"/>
      <c r="T1308" s="264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5" t="s">
        <v>195</v>
      </c>
      <c r="AU1308" s="265" t="s">
        <v>82</v>
      </c>
      <c r="AV1308" s="15" t="s">
        <v>135</v>
      </c>
      <c r="AW1308" s="15" t="s">
        <v>35</v>
      </c>
      <c r="AX1308" s="15" t="s">
        <v>80</v>
      </c>
      <c r="AY1308" s="265" t="s">
        <v>185</v>
      </c>
    </row>
    <row r="1309" s="2" customFormat="1" ht="16.5" customHeight="1">
      <c r="A1309" s="40"/>
      <c r="B1309" s="41"/>
      <c r="C1309" s="215" t="s">
        <v>2005</v>
      </c>
      <c r="D1309" s="215" t="s">
        <v>187</v>
      </c>
      <c r="E1309" s="216" t="s">
        <v>1385</v>
      </c>
      <c r="F1309" s="217" t="s">
        <v>1386</v>
      </c>
      <c r="G1309" s="218" t="s">
        <v>1358</v>
      </c>
      <c r="H1309" s="219">
        <v>592.66099999999994</v>
      </c>
      <c r="I1309" s="220"/>
      <c r="J1309" s="221">
        <f>ROUND(I1309*H1309,2)</f>
        <v>0</v>
      </c>
      <c r="K1309" s="217" t="s">
        <v>191</v>
      </c>
      <c r="L1309" s="46"/>
      <c r="M1309" s="222" t="s">
        <v>19</v>
      </c>
      <c r="N1309" s="223" t="s">
        <v>44</v>
      </c>
      <c r="O1309" s="86"/>
      <c r="P1309" s="224">
        <f>O1309*H1309</f>
        <v>0</v>
      </c>
      <c r="Q1309" s="224">
        <v>6.0000000000000002E-05</v>
      </c>
      <c r="R1309" s="224">
        <f>Q1309*H1309</f>
        <v>0.03555966</v>
      </c>
      <c r="S1309" s="224">
        <v>0</v>
      </c>
      <c r="T1309" s="225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26" t="s">
        <v>339</v>
      </c>
      <c r="AT1309" s="226" t="s">
        <v>187</v>
      </c>
      <c r="AU1309" s="226" t="s">
        <v>82</v>
      </c>
      <c r="AY1309" s="19" t="s">
        <v>185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19" t="s">
        <v>80</v>
      </c>
      <c r="BK1309" s="227">
        <f>ROUND(I1309*H1309,2)</f>
        <v>0</v>
      </c>
      <c r="BL1309" s="19" t="s">
        <v>339</v>
      </c>
      <c r="BM1309" s="226" t="s">
        <v>2006</v>
      </c>
    </row>
    <row r="1310" s="2" customFormat="1">
      <c r="A1310" s="40"/>
      <c r="B1310" s="41"/>
      <c r="C1310" s="42"/>
      <c r="D1310" s="228" t="s">
        <v>193</v>
      </c>
      <c r="E1310" s="42"/>
      <c r="F1310" s="229" t="s">
        <v>1388</v>
      </c>
      <c r="G1310" s="42"/>
      <c r="H1310" s="42"/>
      <c r="I1310" s="230"/>
      <c r="J1310" s="42"/>
      <c r="K1310" s="42"/>
      <c r="L1310" s="46"/>
      <c r="M1310" s="231"/>
      <c r="N1310" s="232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193</v>
      </c>
      <c r="AU1310" s="19" t="s">
        <v>82</v>
      </c>
    </row>
    <row r="1311" s="13" customFormat="1">
      <c r="A1311" s="13"/>
      <c r="B1311" s="233"/>
      <c r="C1311" s="234"/>
      <c r="D1311" s="235" t="s">
        <v>195</v>
      </c>
      <c r="E1311" s="236" t="s">
        <v>19</v>
      </c>
      <c r="F1311" s="237" t="s">
        <v>1304</v>
      </c>
      <c r="G1311" s="234"/>
      <c r="H1311" s="236" t="s">
        <v>19</v>
      </c>
      <c r="I1311" s="238"/>
      <c r="J1311" s="234"/>
      <c r="K1311" s="234"/>
      <c r="L1311" s="239"/>
      <c r="M1311" s="240"/>
      <c r="N1311" s="241"/>
      <c r="O1311" s="241"/>
      <c r="P1311" s="241"/>
      <c r="Q1311" s="241"/>
      <c r="R1311" s="241"/>
      <c r="S1311" s="241"/>
      <c r="T1311" s="24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3" t="s">
        <v>195</v>
      </c>
      <c r="AU1311" s="243" t="s">
        <v>82</v>
      </c>
      <c r="AV1311" s="13" t="s">
        <v>80</v>
      </c>
      <c r="AW1311" s="13" t="s">
        <v>35</v>
      </c>
      <c r="AX1311" s="13" t="s">
        <v>73</v>
      </c>
      <c r="AY1311" s="243" t="s">
        <v>185</v>
      </c>
    </row>
    <row r="1312" s="13" customFormat="1">
      <c r="A1312" s="13"/>
      <c r="B1312" s="233"/>
      <c r="C1312" s="234"/>
      <c r="D1312" s="235" t="s">
        <v>195</v>
      </c>
      <c r="E1312" s="236" t="s">
        <v>19</v>
      </c>
      <c r="F1312" s="237" t="s">
        <v>1361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195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185</v>
      </c>
    </row>
    <row r="1313" s="13" customFormat="1">
      <c r="A1313" s="13"/>
      <c r="B1313" s="233"/>
      <c r="C1313" s="234"/>
      <c r="D1313" s="235" t="s">
        <v>195</v>
      </c>
      <c r="E1313" s="236" t="s">
        <v>19</v>
      </c>
      <c r="F1313" s="237" t="s">
        <v>1389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195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185</v>
      </c>
    </row>
    <row r="1314" s="14" customFormat="1">
      <c r="A1314" s="14"/>
      <c r="B1314" s="244"/>
      <c r="C1314" s="245"/>
      <c r="D1314" s="235" t="s">
        <v>195</v>
      </c>
      <c r="E1314" s="246" t="s">
        <v>19</v>
      </c>
      <c r="F1314" s="247" t="s">
        <v>1390</v>
      </c>
      <c r="G1314" s="245"/>
      <c r="H1314" s="248">
        <v>592.66099999999994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195</v>
      </c>
      <c r="AU1314" s="254" t="s">
        <v>82</v>
      </c>
      <c r="AV1314" s="14" t="s">
        <v>82</v>
      </c>
      <c r="AW1314" s="14" t="s">
        <v>35</v>
      </c>
      <c r="AX1314" s="14" t="s">
        <v>73</v>
      </c>
      <c r="AY1314" s="254" t="s">
        <v>185</v>
      </c>
    </row>
    <row r="1315" s="15" customFormat="1">
      <c r="A1315" s="15"/>
      <c r="B1315" s="255"/>
      <c r="C1315" s="256"/>
      <c r="D1315" s="235" t="s">
        <v>195</v>
      </c>
      <c r="E1315" s="257" t="s">
        <v>19</v>
      </c>
      <c r="F1315" s="258" t="s">
        <v>226</v>
      </c>
      <c r="G1315" s="256"/>
      <c r="H1315" s="259">
        <v>592.66099999999994</v>
      </c>
      <c r="I1315" s="260"/>
      <c r="J1315" s="256"/>
      <c r="K1315" s="256"/>
      <c r="L1315" s="261"/>
      <c r="M1315" s="262"/>
      <c r="N1315" s="263"/>
      <c r="O1315" s="263"/>
      <c r="P1315" s="263"/>
      <c r="Q1315" s="263"/>
      <c r="R1315" s="263"/>
      <c r="S1315" s="263"/>
      <c r="T1315" s="264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5" t="s">
        <v>195</v>
      </c>
      <c r="AU1315" s="265" t="s">
        <v>82</v>
      </c>
      <c r="AV1315" s="15" t="s">
        <v>135</v>
      </c>
      <c r="AW1315" s="15" t="s">
        <v>35</v>
      </c>
      <c r="AX1315" s="15" t="s">
        <v>80</v>
      </c>
      <c r="AY1315" s="265" t="s">
        <v>185</v>
      </c>
    </row>
    <row r="1316" s="2" customFormat="1" ht="16.5" customHeight="1">
      <c r="A1316" s="40"/>
      <c r="B1316" s="41"/>
      <c r="C1316" s="272" t="s">
        <v>2007</v>
      </c>
      <c r="D1316" s="272" t="s">
        <v>520</v>
      </c>
      <c r="E1316" s="273" t="s">
        <v>1392</v>
      </c>
      <c r="F1316" s="274" t="s">
        <v>1393</v>
      </c>
      <c r="G1316" s="275" t="s">
        <v>342</v>
      </c>
      <c r="H1316" s="276">
        <v>0.59299999999999997</v>
      </c>
      <c r="I1316" s="277"/>
      <c r="J1316" s="278">
        <f>ROUND(I1316*H1316,2)</f>
        <v>0</v>
      </c>
      <c r="K1316" s="274" t="s">
        <v>191</v>
      </c>
      <c r="L1316" s="279"/>
      <c r="M1316" s="280" t="s">
        <v>19</v>
      </c>
      <c r="N1316" s="281" t="s">
        <v>44</v>
      </c>
      <c r="O1316" s="86"/>
      <c r="P1316" s="224">
        <f>O1316*H1316</f>
        <v>0</v>
      </c>
      <c r="Q1316" s="224">
        <v>1</v>
      </c>
      <c r="R1316" s="224">
        <f>Q1316*H1316</f>
        <v>0.59299999999999997</v>
      </c>
      <c r="S1316" s="224">
        <v>0</v>
      </c>
      <c r="T1316" s="225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26" t="s">
        <v>627</v>
      </c>
      <c r="AT1316" s="226" t="s">
        <v>520</v>
      </c>
      <c r="AU1316" s="226" t="s">
        <v>82</v>
      </c>
      <c r="AY1316" s="19" t="s">
        <v>185</v>
      </c>
      <c r="BE1316" s="227">
        <f>IF(N1316="základní",J1316,0)</f>
        <v>0</v>
      </c>
      <c r="BF1316" s="227">
        <f>IF(N1316="snížená",J1316,0)</f>
        <v>0</v>
      </c>
      <c r="BG1316" s="227">
        <f>IF(N1316="zákl. přenesená",J1316,0)</f>
        <v>0</v>
      </c>
      <c r="BH1316" s="227">
        <f>IF(N1316="sníž. přenesená",J1316,0)</f>
        <v>0</v>
      </c>
      <c r="BI1316" s="227">
        <f>IF(N1316="nulová",J1316,0)</f>
        <v>0</v>
      </c>
      <c r="BJ1316" s="19" t="s">
        <v>80</v>
      </c>
      <c r="BK1316" s="227">
        <f>ROUND(I1316*H1316,2)</f>
        <v>0</v>
      </c>
      <c r="BL1316" s="19" t="s">
        <v>339</v>
      </c>
      <c r="BM1316" s="226" t="s">
        <v>2008</v>
      </c>
    </row>
    <row r="1317" s="13" customFormat="1">
      <c r="A1317" s="13"/>
      <c r="B1317" s="233"/>
      <c r="C1317" s="234"/>
      <c r="D1317" s="235" t="s">
        <v>195</v>
      </c>
      <c r="E1317" s="236" t="s">
        <v>19</v>
      </c>
      <c r="F1317" s="237" t="s">
        <v>1304</v>
      </c>
      <c r="G1317" s="234"/>
      <c r="H1317" s="236" t="s">
        <v>19</v>
      </c>
      <c r="I1317" s="238"/>
      <c r="J1317" s="234"/>
      <c r="K1317" s="234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3" t="s">
        <v>195</v>
      </c>
      <c r="AU1317" s="243" t="s">
        <v>82</v>
      </c>
      <c r="AV1317" s="13" t="s">
        <v>80</v>
      </c>
      <c r="AW1317" s="13" t="s">
        <v>35</v>
      </c>
      <c r="AX1317" s="13" t="s">
        <v>73</v>
      </c>
      <c r="AY1317" s="243" t="s">
        <v>185</v>
      </c>
    </row>
    <row r="1318" s="13" customFormat="1">
      <c r="A1318" s="13"/>
      <c r="B1318" s="233"/>
      <c r="C1318" s="234"/>
      <c r="D1318" s="235" t="s">
        <v>195</v>
      </c>
      <c r="E1318" s="236" t="s">
        <v>19</v>
      </c>
      <c r="F1318" s="237" t="s">
        <v>1361</v>
      </c>
      <c r="G1318" s="234"/>
      <c r="H1318" s="236" t="s">
        <v>19</v>
      </c>
      <c r="I1318" s="238"/>
      <c r="J1318" s="234"/>
      <c r="K1318" s="234"/>
      <c r="L1318" s="239"/>
      <c r="M1318" s="240"/>
      <c r="N1318" s="241"/>
      <c r="O1318" s="241"/>
      <c r="P1318" s="241"/>
      <c r="Q1318" s="241"/>
      <c r="R1318" s="241"/>
      <c r="S1318" s="241"/>
      <c r="T1318" s="24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3" t="s">
        <v>195</v>
      </c>
      <c r="AU1318" s="243" t="s">
        <v>82</v>
      </c>
      <c r="AV1318" s="13" t="s">
        <v>80</v>
      </c>
      <c r="AW1318" s="13" t="s">
        <v>35</v>
      </c>
      <c r="AX1318" s="13" t="s">
        <v>73</v>
      </c>
      <c r="AY1318" s="243" t="s">
        <v>185</v>
      </c>
    </row>
    <row r="1319" s="13" customFormat="1">
      <c r="A1319" s="13"/>
      <c r="B1319" s="233"/>
      <c r="C1319" s="234"/>
      <c r="D1319" s="235" t="s">
        <v>195</v>
      </c>
      <c r="E1319" s="236" t="s">
        <v>19</v>
      </c>
      <c r="F1319" s="237" t="s">
        <v>1389</v>
      </c>
      <c r="G1319" s="234"/>
      <c r="H1319" s="236" t="s">
        <v>19</v>
      </c>
      <c r="I1319" s="238"/>
      <c r="J1319" s="234"/>
      <c r="K1319" s="234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195</v>
      </c>
      <c r="AU1319" s="243" t="s">
        <v>82</v>
      </c>
      <c r="AV1319" s="13" t="s">
        <v>80</v>
      </c>
      <c r="AW1319" s="13" t="s">
        <v>35</v>
      </c>
      <c r="AX1319" s="13" t="s">
        <v>73</v>
      </c>
      <c r="AY1319" s="243" t="s">
        <v>185</v>
      </c>
    </row>
    <row r="1320" s="14" customFormat="1">
      <c r="A1320" s="14"/>
      <c r="B1320" s="244"/>
      <c r="C1320" s="245"/>
      <c r="D1320" s="235" t="s">
        <v>195</v>
      </c>
      <c r="E1320" s="246" t="s">
        <v>19</v>
      </c>
      <c r="F1320" s="247" t="s">
        <v>1395</v>
      </c>
      <c r="G1320" s="245"/>
      <c r="H1320" s="248">
        <v>0.59299999999999997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195</v>
      </c>
      <c r="AU1320" s="254" t="s">
        <v>82</v>
      </c>
      <c r="AV1320" s="14" t="s">
        <v>82</v>
      </c>
      <c r="AW1320" s="14" t="s">
        <v>35</v>
      </c>
      <c r="AX1320" s="14" t="s">
        <v>73</v>
      </c>
      <c r="AY1320" s="254" t="s">
        <v>185</v>
      </c>
    </row>
    <row r="1321" s="15" customFormat="1">
      <c r="A1321" s="15"/>
      <c r="B1321" s="255"/>
      <c r="C1321" s="256"/>
      <c r="D1321" s="235" t="s">
        <v>195</v>
      </c>
      <c r="E1321" s="257" t="s">
        <v>19</v>
      </c>
      <c r="F1321" s="258" t="s">
        <v>226</v>
      </c>
      <c r="G1321" s="256"/>
      <c r="H1321" s="259">
        <v>0.59299999999999997</v>
      </c>
      <c r="I1321" s="260"/>
      <c r="J1321" s="256"/>
      <c r="K1321" s="256"/>
      <c r="L1321" s="261"/>
      <c r="M1321" s="262"/>
      <c r="N1321" s="263"/>
      <c r="O1321" s="263"/>
      <c r="P1321" s="263"/>
      <c r="Q1321" s="263"/>
      <c r="R1321" s="263"/>
      <c r="S1321" s="263"/>
      <c r="T1321" s="264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5" t="s">
        <v>195</v>
      </c>
      <c r="AU1321" s="265" t="s">
        <v>82</v>
      </c>
      <c r="AV1321" s="15" t="s">
        <v>135</v>
      </c>
      <c r="AW1321" s="15" t="s">
        <v>35</v>
      </c>
      <c r="AX1321" s="15" t="s">
        <v>80</v>
      </c>
      <c r="AY1321" s="265" t="s">
        <v>185</v>
      </c>
    </row>
    <row r="1322" s="2" customFormat="1" ht="21.75" customHeight="1">
      <c r="A1322" s="40"/>
      <c r="B1322" s="41"/>
      <c r="C1322" s="215" t="s">
        <v>2009</v>
      </c>
      <c r="D1322" s="215" t="s">
        <v>187</v>
      </c>
      <c r="E1322" s="216" t="s">
        <v>1397</v>
      </c>
      <c r="F1322" s="217" t="s">
        <v>1398</v>
      </c>
      <c r="G1322" s="218" t="s">
        <v>439</v>
      </c>
      <c r="H1322" s="219">
        <v>588</v>
      </c>
      <c r="I1322" s="220"/>
      <c r="J1322" s="221">
        <f>ROUND(I1322*H1322,2)</f>
        <v>0</v>
      </c>
      <c r="K1322" s="217" t="s">
        <v>191</v>
      </c>
      <c r="L1322" s="46"/>
      <c r="M1322" s="222" t="s">
        <v>19</v>
      </c>
      <c r="N1322" s="223" t="s">
        <v>44</v>
      </c>
      <c r="O1322" s="86"/>
      <c r="P1322" s="224">
        <f>O1322*H1322</f>
        <v>0</v>
      </c>
      <c r="Q1322" s="224">
        <v>0.00036999999999999999</v>
      </c>
      <c r="R1322" s="224">
        <f>Q1322*H1322</f>
        <v>0.21756</v>
      </c>
      <c r="S1322" s="224">
        <v>0</v>
      </c>
      <c r="T1322" s="225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6" t="s">
        <v>135</v>
      </c>
      <c r="AT1322" s="226" t="s">
        <v>187</v>
      </c>
      <c r="AU1322" s="226" t="s">
        <v>82</v>
      </c>
      <c r="AY1322" s="19" t="s">
        <v>185</v>
      </c>
      <c r="BE1322" s="227">
        <f>IF(N1322="základní",J1322,0)</f>
        <v>0</v>
      </c>
      <c r="BF1322" s="227">
        <f>IF(N1322="snížená",J1322,0)</f>
        <v>0</v>
      </c>
      <c r="BG1322" s="227">
        <f>IF(N1322="zákl. přenesená",J1322,0)</f>
        <v>0</v>
      </c>
      <c r="BH1322" s="227">
        <f>IF(N1322="sníž. přenesená",J1322,0)</f>
        <v>0</v>
      </c>
      <c r="BI1322" s="227">
        <f>IF(N1322="nulová",J1322,0)</f>
        <v>0</v>
      </c>
      <c r="BJ1322" s="19" t="s">
        <v>80</v>
      </c>
      <c r="BK1322" s="227">
        <f>ROUND(I1322*H1322,2)</f>
        <v>0</v>
      </c>
      <c r="BL1322" s="19" t="s">
        <v>135</v>
      </c>
      <c r="BM1322" s="226" t="s">
        <v>2010</v>
      </c>
    </row>
    <row r="1323" s="2" customFormat="1">
      <c r="A1323" s="40"/>
      <c r="B1323" s="41"/>
      <c r="C1323" s="42"/>
      <c r="D1323" s="228" t="s">
        <v>193</v>
      </c>
      <c r="E1323" s="42"/>
      <c r="F1323" s="229" t="s">
        <v>1400</v>
      </c>
      <c r="G1323" s="42"/>
      <c r="H1323" s="42"/>
      <c r="I1323" s="230"/>
      <c r="J1323" s="42"/>
      <c r="K1323" s="42"/>
      <c r="L1323" s="46"/>
      <c r="M1323" s="231"/>
      <c r="N1323" s="232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193</v>
      </c>
      <c r="AU1323" s="19" t="s">
        <v>82</v>
      </c>
    </row>
    <row r="1324" s="13" customFormat="1">
      <c r="A1324" s="13"/>
      <c r="B1324" s="233"/>
      <c r="C1324" s="234"/>
      <c r="D1324" s="235" t="s">
        <v>195</v>
      </c>
      <c r="E1324" s="236" t="s">
        <v>19</v>
      </c>
      <c r="F1324" s="237" t="s">
        <v>1304</v>
      </c>
      <c r="G1324" s="234"/>
      <c r="H1324" s="236" t="s">
        <v>19</v>
      </c>
      <c r="I1324" s="238"/>
      <c r="J1324" s="234"/>
      <c r="K1324" s="234"/>
      <c r="L1324" s="239"/>
      <c r="M1324" s="240"/>
      <c r="N1324" s="241"/>
      <c r="O1324" s="241"/>
      <c r="P1324" s="241"/>
      <c r="Q1324" s="241"/>
      <c r="R1324" s="241"/>
      <c r="S1324" s="241"/>
      <c r="T1324" s="24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3" t="s">
        <v>195</v>
      </c>
      <c r="AU1324" s="243" t="s">
        <v>82</v>
      </c>
      <c r="AV1324" s="13" t="s">
        <v>80</v>
      </c>
      <c r="AW1324" s="13" t="s">
        <v>35</v>
      </c>
      <c r="AX1324" s="13" t="s">
        <v>73</v>
      </c>
      <c r="AY1324" s="243" t="s">
        <v>185</v>
      </c>
    </row>
    <row r="1325" s="13" customFormat="1">
      <c r="A1325" s="13"/>
      <c r="B1325" s="233"/>
      <c r="C1325" s="234"/>
      <c r="D1325" s="235" t="s">
        <v>195</v>
      </c>
      <c r="E1325" s="236" t="s">
        <v>19</v>
      </c>
      <c r="F1325" s="237" t="s">
        <v>1992</v>
      </c>
      <c r="G1325" s="234"/>
      <c r="H1325" s="236" t="s">
        <v>19</v>
      </c>
      <c r="I1325" s="238"/>
      <c r="J1325" s="234"/>
      <c r="K1325" s="234"/>
      <c r="L1325" s="239"/>
      <c r="M1325" s="240"/>
      <c r="N1325" s="241"/>
      <c r="O1325" s="241"/>
      <c r="P1325" s="241"/>
      <c r="Q1325" s="241"/>
      <c r="R1325" s="241"/>
      <c r="S1325" s="241"/>
      <c r="T1325" s="24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3" t="s">
        <v>195</v>
      </c>
      <c r="AU1325" s="243" t="s">
        <v>82</v>
      </c>
      <c r="AV1325" s="13" t="s">
        <v>80</v>
      </c>
      <c r="AW1325" s="13" t="s">
        <v>35</v>
      </c>
      <c r="AX1325" s="13" t="s">
        <v>73</v>
      </c>
      <c r="AY1325" s="243" t="s">
        <v>185</v>
      </c>
    </row>
    <row r="1326" s="14" customFormat="1">
      <c r="A1326" s="14"/>
      <c r="B1326" s="244"/>
      <c r="C1326" s="245"/>
      <c r="D1326" s="235" t="s">
        <v>195</v>
      </c>
      <c r="E1326" s="246" t="s">
        <v>19</v>
      </c>
      <c r="F1326" s="247" t="s">
        <v>2011</v>
      </c>
      <c r="G1326" s="245"/>
      <c r="H1326" s="248">
        <v>6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195</v>
      </c>
      <c r="AU1326" s="254" t="s">
        <v>82</v>
      </c>
      <c r="AV1326" s="14" t="s">
        <v>82</v>
      </c>
      <c r="AW1326" s="14" t="s">
        <v>35</v>
      </c>
      <c r="AX1326" s="14" t="s">
        <v>73</v>
      </c>
      <c r="AY1326" s="254" t="s">
        <v>185</v>
      </c>
    </row>
    <row r="1327" s="13" customFormat="1">
      <c r="A1327" s="13"/>
      <c r="B1327" s="233"/>
      <c r="C1327" s="234"/>
      <c r="D1327" s="235" t="s">
        <v>195</v>
      </c>
      <c r="E1327" s="236" t="s">
        <v>19</v>
      </c>
      <c r="F1327" s="237" t="s">
        <v>1361</v>
      </c>
      <c r="G1327" s="234"/>
      <c r="H1327" s="236" t="s">
        <v>19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195</v>
      </c>
      <c r="AU1327" s="243" t="s">
        <v>82</v>
      </c>
      <c r="AV1327" s="13" t="s">
        <v>80</v>
      </c>
      <c r="AW1327" s="13" t="s">
        <v>35</v>
      </c>
      <c r="AX1327" s="13" t="s">
        <v>73</v>
      </c>
      <c r="AY1327" s="243" t="s">
        <v>185</v>
      </c>
    </row>
    <row r="1328" s="13" customFormat="1">
      <c r="A1328" s="13"/>
      <c r="B1328" s="233"/>
      <c r="C1328" s="234"/>
      <c r="D1328" s="235" t="s">
        <v>195</v>
      </c>
      <c r="E1328" s="236" t="s">
        <v>19</v>
      </c>
      <c r="F1328" s="237" t="s">
        <v>1362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195</v>
      </c>
      <c r="AU1328" s="243" t="s">
        <v>82</v>
      </c>
      <c r="AV1328" s="13" t="s">
        <v>80</v>
      </c>
      <c r="AW1328" s="13" t="s">
        <v>35</v>
      </c>
      <c r="AX1328" s="13" t="s">
        <v>73</v>
      </c>
      <c r="AY1328" s="243" t="s">
        <v>185</v>
      </c>
    </row>
    <row r="1329" s="14" customFormat="1">
      <c r="A1329" s="14"/>
      <c r="B1329" s="244"/>
      <c r="C1329" s="245"/>
      <c r="D1329" s="235" t="s">
        <v>195</v>
      </c>
      <c r="E1329" s="246" t="s">
        <v>19</v>
      </c>
      <c r="F1329" s="247" t="s">
        <v>2012</v>
      </c>
      <c r="G1329" s="245"/>
      <c r="H1329" s="248">
        <v>388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195</v>
      </c>
      <c r="AU1329" s="254" t="s">
        <v>82</v>
      </c>
      <c r="AV1329" s="14" t="s">
        <v>82</v>
      </c>
      <c r="AW1329" s="14" t="s">
        <v>35</v>
      </c>
      <c r="AX1329" s="14" t="s">
        <v>73</v>
      </c>
      <c r="AY1329" s="254" t="s">
        <v>185</v>
      </c>
    </row>
    <row r="1330" s="13" customFormat="1">
      <c r="A1330" s="13"/>
      <c r="B1330" s="233"/>
      <c r="C1330" s="234"/>
      <c r="D1330" s="235" t="s">
        <v>195</v>
      </c>
      <c r="E1330" s="236" t="s">
        <v>19</v>
      </c>
      <c r="F1330" s="237" t="s">
        <v>1366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195</v>
      </c>
      <c r="AU1330" s="243" t="s">
        <v>82</v>
      </c>
      <c r="AV1330" s="13" t="s">
        <v>80</v>
      </c>
      <c r="AW1330" s="13" t="s">
        <v>35</v>
      </c>
      <c r="AX1330" s="13" t="s">
        <v>73</v>
      </c>
      <c r="AY1330" s="243" t="s">
        <v>185</v>
      </c>
    </row>
    <row r="1331" s="13" customFormat="1">
      <c r="A1331" s="13"/>
      <c r="B1331" s="233"/>
      <c r="C1331" s="234"/>
      <c r="D1331" s="235" t="s">
        <v>195</v>
      </c>
      <c r="E1331" s="236" t="s">
        <v>19</v>
      </c>
      <c r="F1331" s="237" t="s">
        <v>1367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195</v>
      </c>
      <c r="AU1331" s="243" t="s">
        <v>82</v>
      </c>
      <c r="AV1331" s="13" t="s">
        <v>80</v>
      </c>
      <c r="AW1331" s="13" t="s">
        <v>35</v>
      </c>
      <c r="AX1331" s="13" t="s">
        <v>73</v>
      </c>
      <c r="AY1331" s="243" t="s">
        <v>185</v>
      </c>
    </row>
    <row r="1332" s="14" customFormat="1">
      <c r="A1332" s="14"/>
      <c r="B1332" s="244"/>
      <c r="C1332" s="245"/>
      <c r="D1332" s="235" t="s">
        <v>195</v>
      </c>
      <c r="E1332" s="246" t="s">
        <v>19</v>
      </c>
      <c r="F1332" s="247" t="s">
        <v>1402</v>
      </c>
      <c r="G1332" s="245"/>
      <c r="H1332" s="248">
        <v>194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195</v>
      </c>
      <c r="AU1332" s="254" t="s">
        <v>82</v>
      </c>
      <c r="AV1332" s="14" t="s">
        <v>82</v>
      </c>
      <c r="AW1332" s="14" t="s">
        <v>35</v>
      </c>
      <c r="AX1332" s="14" t="s">
        <v>73</v>
      </c>
      <c r="AY1332" s="254" t="s">
        <v>185</v>
      </c>
    </row>
    <row r="1333" s="15" customFormat="1">
      <c r="A1333" s="15"/>
      <c r="B1333" s="255"/>
      <c r="C1333" s="256"/>
      <c r="D1333" s="235" t="s">
        <v>195</v>
      </c>
      <c r="E1333" s="257" t="s">
        <v>19</v>
      </c>
      <c r="F1333" s="258" t="s">
        <v>226</v>
      </c>
      <c r="G1333" s="256"/>
      <c r="H1333" s="259">
        <v>588</v>
      </c>
      <c r="I1333" s="260"/>
      <c r="J1333" s="256"/>
      <c r="K1333" s="256"/>
      <c r="L1333" s="261"/>
      <c r="M1333" s="262"/>
      <c r="N1333" s="263"/>
      <c r="O1333" s="263"/>
      <c r="P1333" s="263"/>
      <c r="Q1333" s="263"/>
      <c r="R1333" s="263"/>
      <c r="S1333" s="263"/>
      <c r="T1333" s="264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5" t="s">
        <v>195</v>
      </c>
      <c r="AU1333" s="265" t="s">
        <v>82</v>
      </c>
      <c r="AV1333" s="15" t="s">
        <v>135</v>
      </c>
      <c r="AW1333" s="15" t="s">
        <v>35</v>
      </c>
      <c r="AX1333" s="15" t="s">
        <v>80</v>
      </c>
      <c r="AY1333" s="265" t="s">
        <v>185</v>
      </c>
    </row>
    <row r="1334" s="2" customFormat="1" ht="24.15" customHeight="1">
      <c r="A1334" s="40"/>
      <c r="B1334" s="41"/>
      <c r="C1334" s="215" t="s">
        <v>2013</v>
      </c>
      <c r="D1334" s="215" t="s">
        <v>187</v>
      </c>
      <c r="E1334" s="216" t="s">
        <v>1404</v>
      </c>
      <c r="F1334" s="217" t="s">
        <v>1405</v>
      </c>
      <c r="G1334" s="218" t="s">
        <v>457</v>
      </c>
      <c r="H1334" s="266"/>
      <c r="I1334" s="220"/>
      <c r="J1334" s="221">
        <f>ROUND(I1334*H1334,2)</f>
        <v>0</v>
      </c>
      <c r="K1334" s="217" t="s">
        <v>191</v>
      </c>
      <c r="L1334" s="46"/>
      <c r="M1334" s="222" t="s">
        <v>19</v>
      </c>
      <c r="N1334" s="223" t="s">
        <v>44</v>
      </c>
      <c r="O1334" s="86"/>
      <c r="P1334" s="224">
        <f>O1334*H1334</f>
        <v>0</v>
      </c>
      <c r="Q1334" s="224">
        <v>0</v>
      </c>
      <c r="R1334" s="224">
        <f>Q1334*H1334</f>
        <v>0</v>
      </c>
      <c r="S1334" s="224">
        <v>0</v>
      </c>
      <c r="T1334" s="225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6" t="s">
        <v>339</v>
      </c>
      <c r="AT1334" s="226" t="s">
        <v>187</v>
      </c>
      <c r="AU1334" s="226" t="s">
        <v>82</v>
      </c>
      <c r="AY1334" s="19" t="s">
        <v>185</v>
      </c>
      <c r="BE1334" s="227">
        <f>IF(N1334="základní",J1334,0)</f>
        <v>0</v>
      </c>
      <c r="BF1334" s="227">
        <f>IF(N1334="snížená",J1334,0)</f>
        <v>0</v>
      </c>
      <c r="BG1334" s="227">
        <f>IF(N1334="zákl. přenesená",J1334,0)</f>
        <v>0</v>
      </c>
      <c r="BH1334" s="227">
        <f>IF(N1334="sníž. přenesená",J1334,0)</f>
        <v>0</v>
      </c>
      <c r="BI1334" s="227">
        <f>IF(N1334="nulová",J1334,0)</f>
        <v>0</v>
      </c>
      <c r="BJ1334" s="19" t="s">
        <v>80</v>
      </c>
      <c r="BK1334" s="227">
        <f>ROUND(I1334*H1334,2)</f>
        <v>0</v>
      </c>
      <c r="BL1334" s="19" t="s">
        <v>339</v>
      </c>
      <c r="BM1334" s="226" t="s">
        <v>2014</v>
      </c>
    </row>
    <row r="1335" s="2" customFormat="1">
      <c r="A1335" s="40"/>
      <c r="B1335" s="41"/>
      <c r="C1335" s="42"/>
      <c r="D1335" s="228" t="s">
        <v>193</v>
      </c>
      <c r="E1335" s="42"/>
      <c r="F1335" s="229" t="s">
        <v>1407</v>
      </c>
      <c r="G1335" s="42"/>
      <c r="H1335" s="42"/>
      <c r="I1335" s="230"/>
      <c r="J1335" s="42"/>
      <c r="K1335" s="42"/>
      <c r="L1335" s="46"/>
      <c r="M1335" s="231"/>
      <c r="N1335" s="232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193</v>
      </c>
      <c r="AU1335" s="19" t="s">
        <v>82</v>
      </c>
    </row>
    <row r="1336" s="12" customFormat="1" ht="22.8" customHeight="1">
      <c r="A1336" s="12"/>
      <c r="B1336" s="199"/>
      <c r="C1336" s="200"/>
      <c r="D1336" s="201" t="s">
        <v>72</v>
      </c>
      <c r="E1336" s="213" t="s">
        <v>2015</v>
      </c>
      <c r="F1336" s="213" t="s">
        <v>2016</v>
      </c>
      <c r="G1336" s="200"/>
      <c r="H1336" s="200"/>
      <c r="I1336" s="203"/>
      <c r="J1336" s="214">
        <f>BK1336</f>
        <v>0</v>
      </c>
      <c r="K1336" s="200"/>
      <c r="L1336" s="205"/>
      <c r="M1336" s="206"/>
      <c r="N1336" s="207"/>
      <c r="O1336" s="207"/>
      <c r="P1336" s="208">
        <f>SUM(P1337:P1368)</f>
        <v>0</v>
      </c>
      <c r="Q1336" s="207"/>
      <c r="R1336" s="208">
        <f>SUM(R1337:R1368)</f>
        <v>0.94502900000000001</v>
      </c>
      <c r="S1336" s="207"/>
      <c r="T1336" s="209">
        <f>SUM(T1337:T1368)</f>
        <v>0</v>
      </c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R1336" s="210" t="s">
        <v>82</v>
      </c>
      <c r="AT1336" s="211" t="s">
        <v>72</v>
      </c>
      <c r="AU1336" s="211" t="s">
        <v>80</v>
      </c>
      <c r="AY1336" s="210" t="s">
        <v>185</v>
      </c>
      <c r="BK1336" s="212">
        <f>SUM(BK1337:BK1368)</f>
        <v>0</v>
      </c>
    </row>
    <row r="1337" s="2" customFormat="1" ht="24.15" customHeight="1">
      <c r="A1337" s="40"/>
      <c r="B1337" s="41"/>
      <c r="C1337" s="215" t="s">
        <v>2017</v>
      </c>
      <c r="D1337" s="215" t="s">
        <v>187</v>
      </c>
      <c r="E1337" s="216" t="s">
        <v>2018</v>
      </c>
      <c r="F1337" s="217" t="s">
        <v>2019</v>
      </c>
      <c r="G1337" s="218" t="s">
        <v>240</v>
      </c>
      <c r="H1337" s="219">
        <v>19.899999999999999</v>
      </c>
      <c r="I1337" s="220"/>
      <c r="J1337" s="221">
        <f>ROUND(I1337*H1337,2)</f>
        <v>0</v>
      </c>
      <c r="K1337" s="217" t="s">
        <v>191</v>
      </c>
      <c r="L1337" s="46"/>
      <c r="M1337" s="222" t="s">
        <v>19</v>
      </c>
      <c r="N1337" s="223" t="s">
        <v>44</v>
      </c>
      <c r="O1337" s="86"/>
      <c r="P1337" s="224">
        <f>O1337*H1337</f>
        <v>0</v>
      </c>
      <c r="Q1337" s="224">
        <v>0.0074999999999999997</v>
      </c>
      <c r="R1337" s="224">
        <f>Q1337*H1337</f>
        <v>0.14924999999999999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339</v>
      </c>
      <c r="AT1337" s="226" t="s">
        <v>187</v>
      </c>
      <c r="AU1337" s="226" t="s">
        <v>82</v>
      </c>
      <c r="AY1337" s="19" t="s">
        <v>185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339</v>
      </c>
      <c r="BM1337" s="226" t="s">
        <v>2020</v>
      </c>
    </row>
    <row r="1338" s="2" customFormat="1">
      <c r="A1338" s="40"/>
      <c r="B1338" s="41"/>
      <c r="C1338" s="42"/>
      <c r="D1338" s="228" t="s">
        <v>193</v>
      </c>
      <c r="E1338" s="42"/>
      <c r="F1338" s="229" t="s">
        <v>2021</v>
      </c>
      <c r="G1338" s="42"/>
      <c r="H1338" s="42"/>
      <c r="I1338" s="230"/>
      <c r="J1338" s="42"/>
      <c r="K1338" s="42"/>
      <c r="L1338" s="46"/>
      <c r="M1338" s="231"/>
      <c r="N1338" s="232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193</v>
      </c>
      <c r="AU1338" s="19" t="s">
        <v>82</v>
      </c>
    </row>
    <row r="1339" s="13" customFormat="1">
      <c r="A1339" s="13"/>
      <c r="B1339" s="233"/>
      <c r="C1339" s="234"/>
      <c r="D1339" s="235" t="s">
        <v>195</v>
      </c>
      <c r="E1339" s="236" t="s">
        <v>19</v>
      </c>
      <c r="F1339" s="237" t="s">
        <v>1482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195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185</v>
      </c>
    </row>
    <row r="1340" s="14" customFormat="1">
      <c r="A1340" s="14"/>
      <c r="B1340" s="244"/>
      <c r="C1340" s="245"/>
      <c r="D1340" s="235" t="s">
        <v>195</v>
      </c>
      <c r="E1340" s="246" t="s">
        <v>19</v>
      </c>
      <c r="F1340" s="247" t="s">
        <v>1739</v>
      </c>
      <c r="G1340" s="245"/>
      <c r="H1340" s="248">
        <v>19.899999999999999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195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185</v>
      </c>
    </row>
    <row r="1341" s="15" customFormat="1">
      <c r="A1341" s="15"/>
      <c r="B1341" s="255"/>
      <c r="C1341" s="256"/>
      <c r="D1341" s="235" t="s">
        <v>195</v>
      </c>
      <c r="E1341" s="257" t="s">
        <v>19</v>
      </c>
      <c r="F1341" s="258" t="s">
        <v>226</v>
      </c>
      <c r="G1341" s="256"/>
      <c r="H1341" s="259">
        <v>19.899999999999999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195</v>
      </c>
      <c r="AU1341" s="265" t="s">
        <v>82</v>
      </c>
      <c r="AV1341" s="15" t="s">
        <v>135</v>
      </c>
      <c r="AW1341" s="15" t="s">
        <v>35</v>
      </c>
      <c r="AX1341" s="15" t="s">
        <v>80</v>
      </c>
      <c r="AY1341" s="265" t="s">
        <v>185</v>
      </c>
    </row>
    <row r="1342" s="2" customFormat="1" ht="16.5" customHeight="1">
      <c r="A1342" s="40"/>
      <c r="B1342" s="41"/>
      <c r="C1342" s="215" t="s">
        <v>2022</v>
      </c>
      <c r="D1342" s="215" t="s">
        <v>187</v>
      </c>
      <c r="E1342" s="216" t="s">
        <v>2023</v>
      </c>
      <c r="F1342" s="217" t="s">
        <v>2024</v>
      </c>
      <c r="G1342" s="218" t="s">
        <v>240</v>
      </c>
      <c r="H1342" s="219">
        <v>2.8999999999999999</v>
      </c>
      <c r="I1342" s="220"/>
      <c r="J1342" s="221">
        <f>ROUND(I1342*H1342,2)</f>
        <v>0</v>
      </c>
      <c r="K1342" s="217" t="s">
        <v>191</v>
      </c>
      <c r="L1342" s="46"/>
      <c r="M1342" s="222" t="s">
        <v>19</v>
      </c>
      <c r="N1342" s="223" t="s">
        <v>44</v>
      </c>
      <c r="O1342" s="86"/>
      <c r="P1342" s="224">
        <f>O1342*H1342</f>
        <v>0</v>
      </c>
      <c r="Q1342" s="224">
        <v>0.0051999999999999998</v>
      </c>
      <c r="R1342" s="224">
        <f>Q1342*H1342</f>
        <v>0.01508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339</v>
      </c>
      <c r="AT1342" s="226" t="s">
        <v>187</v>
      </c>
      <c r="AU1342" s="226" t="s">
        <v>82</v>
      </c>
      <c r="AY1342" s="19" t="s">
        <v>185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339</v>
      </c>
      <c r="BM1342" s="226" t="s">
        <v>2025</v>
      </c>
    </row>
    <row r="1343" s="2" customFormat="1">
      <c r="A1343" s="40"/>
      <c r="B1343" s="41"/>
      <c r="C1343" s="42"/>
      <c r="D1343" s="228" t="s">
        <v>193</v>
      </c>
      <c r="E1343" s="42"/>
      <c r="F1343" s="229" t="s">
        <v>2026</v>
      </c>
      <c r="G1343" s="42"/>
      <c r="H1343" s="42"/>
      <c r="I1343" s="230"/>
      <c r="J1343" s="42"/>
      <c r="K1343" s="42"/>
      <c r="L1343" s="46"/>
      <c r="M1343" s="231"/>
      <c r="N1343" s="232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193</v>
      </c>
      <c r="AU1343" s="19" t="s">
        <v>82</v>
      </c>
    </row>
    <row r="1344" s="13" customFormat="1">
      <c r="A1344" s="13"/>
      <c r="B1344" s="233"/>
      <c r="C1344" s="234"/>
      <c r="D1344" s="235" t="s">
        <v>195</v>
      </c>
      <c r="E1344" s="236" t="s">
        <v>19</v>
      </c>
      <c r="F1344" s="237" t="s">
        <v>2027</v>
      </c>
      <c r="G1344" s="234"/>
      <c r="H1344" s="236" t="s">
        <v>19</v>
      </c>
      <c r="I1344" s="238"/>
      <c r="J1344" s="234"/>
      <c r="K1344" s="234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3" t="s">
        <v>195</v>
      </c>
      <c r="AU1344" s="243" t="s">
        <v>82</v>
      </c>
      <c r="AV1344" s="13" t="s">
        <v>80</v>
      </c>
      <c r="AW1344" s="13" t="s">
        <v>35</v>
      </c>
      <c r="AX1344" s="13" t="s">
        <v>73</v>
      </c>
      <c r="AY1344" s="243" t="s">
        <v>185</v>
      </c>
    </row>
    <row r="1345" s="14" customFormat="1">
      <c r="A1345" s="14"/>
      <c r="B1345" s="244"/>
      <c r="C1345" s="245"/>
      <c r="D1345" s="235" t="s">
        <v>195</v>
      </c>
      <c r="E1345" s="246" t="s">
        <v>19</v>
      </c>
      <c r="F1345" s="247" t="s">
        <v>2028</v>
      </c>
      <c r="G1345" s="245"/>
      <c r="H1345" s="248">
        <v>2.8999999999999999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195</v>
      </c>
      <c r="AU1345" s="254" t="s">
        <v>82</v>
      </c>
      <c r="AV1345" s="14" t="s">
        <v>82</v>
      </c>
      <c r="AW1345" s="14" t="s">
        <v>35</v>
      </c>
      <c r="AX1345" s="14" t="s">
        <v>73</v>
      </c>
      <c r="AY1345" s="254" t="s">
        <v>185</v>
      </c>
    </row>
    <row r="1346" s="15" customFormat="1">
      <c r="A1346" s="15"/>
      <c r="B1346" s="255"/>
      <c r="C1346" s="256"/>
      <c r="D1346" s="235" t="s">
        <v>195</v>
      </c>
      <c r="E1346" s="257" t="s">
        <v>19</v>
      </c>
      <c r="F1346" s="258" t="s">
        <v>226</v>
      </c>
      <c r="G1346" s="256"/>
      <c r="H1346" s="259">
        <v>2.8999999999999999</v>
      </c>
      <c r="I1346" s="260"/>
      <c r="J1346" s="256"/>
      <c r="K1346" s="256"/>
      <c r="L1346" s="261"/>
      <c r="M1346" s="262"/>
      <c r="N1346" s="263"/>
      <c r="O1346" s="263"/>
      <c r="P1346" s="263"/>
      <c r="Q1346" s="263"/>
      <c r="R1346" s="263"/>
      <c r="S1346" s="263"/>
      <c r="T1346" s="264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65" t="s">
        <v>195</v>
      </c>
      <c r="AU1346" s="265" t="s">
        <v>82</v>
      </c>
      <c r="AV1346" s="15" t="s">
        <v>135</v>
      </c>
      <c r="AW1346" s="15" t="s">
        <v>35</v>
      </c>
      <c r="AX1346" s="15" t="s">
        <v>80</v>
      </c>
      <c r="AY1346" s="265" t="s">
        <v>185</v>
      </c>
    </row>
    <row r="1347" s="2" customFormat="1" ht="16.5" customHeight="1">
      <c r="A1347" s="40"/>
      <c r="B1347" s="41"/>
      <c r="C1347" s="272" t="s">
        <v>2029</v>
      </c>
      <c r="D1347" s="272" t="s">
        <v>520</v>
      </c>
      <c r="E1347" s="273" t="s">
        <v>2030</v>
      </c>
      <c r="F1347" s="274" t="s">
        <v>2031</v>
      </c>
      <c r="G1347" s="275" t="s">
        <v>240</v>
      </c>
      <c r="H1347" s="276">
        <v>3.1899999999999999</v>
      </c>
      <c r="I1347" s="277"/>
      <c r="J1347" s="278">
        <f>ROUND(I1347*H1347,2)</f>
        <v>0</v>
      </c>
      <c r="K1347" s="274" t="s">
        <v>191</v>
      </c>
      <c r="L1347" s="279"/>
      <c r="M1347" s="280" t="s">
        <v>19</v>
      </c>
      <c r="N1347" s="281" t="s">
        <v>44</v>
      </c>
      <c r="O1347" s="86"/>
      <c r="P1347" s="224">
        <f>O1347*H1347</f>
        <v>0</v>
      </c>
      <c r="Q1347" s="224">
        <v>0.070000000000000007</v>
      </c>
      <c r="R1347" s="224">
        <f>Q1347*H1347</f>
        <v>0.22330000000000003</v>
      </c>
      <c r="S1347" s="224">
        <v>0</v>
      </c>
      <c r="T1347" s="225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6" t="s">
        <v>627</v>
      </c>
      <c r="AT1347" s="226" t="s">
        <v>520</v>
      </c>
      <c r="AU1347" s="226" t="s">
        <v>82</v>
      </c>
      <c r="AY1347" s="19" t="s">
        <v>185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19" t="s">
        <v>80</v>
      </c>
      <c r="BK1347" s="227">
        <f>ROUND(I1347*H1347,2)</f>
        <v>0</v>
      </c>
      <c r="BL1347" s="19" t="s">
        <v>339</v>
      </c>
      <c r="BM1347" s="226" t="s">
        <v>2032</v>
      </c>
    </row>
    <row r="1348" s="13" customFormat="1">
      <c r="A1348" s="13"/>
      <c r="B1348" s="233"/>
      <c r="C1348" s="234"/>
      <c r="D1348" s="235" t="s">
        <v>195</v>
      </c>
      <c r="E1348" s="236" t="s">
        <v>19</v>
      </c>
      <c r="F1348" s="237" t="s">
        <v>2027</v>
      </c>
      <c r="G1348" s="234"/>
      <c r="H1348" s="236" t="s">
        <v>19</v>
      </c>
      <c r="I1348" s="238"/>
      <c r="J1348" s="234"/>
      <c r="K1348" s="234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3" t="s">
        <v>195</v>
      </c>
      <c r="AU1348" s="243" t="s">
        <v>82</v>
      </c>
      <c r="AV1348" s="13" t="s">
        <v>80</v>
      </c>
      <c r="AW1348" s="13" t="s">
        <v>35</v>
      </c>
      <c r="AX1348" s="13" t="s">
        <v>73</v>
      </c>
      <c r="AY1348" s="243" t="s">
        <v>185</v>
      </c>
    </row>
    <row r="1349" s="14" customFormat="1">
      <c r="A1349" s="14"/>
      <c r="B1349" s="244"/>
      <c r="C1349" s="245"/>
      <c r="D1349" s="235" t="s">
        <v>195</v>
      </c>
      <c r="E1349" s="246" t="s">
        <v>19</v>
      </c>
      <c r="F1349" s="247" t="s">
        <v>2028</v>
      </c>
      <c r="G1349" s="245"/>
      <c r="H1349" s="248">
        <v>2.8999999999999999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195</v>
      </c>
      <c r="AU1349" s="254" t="s">
        <v>82</v>
      </c>
      <c r="AV1349" s="14" t="s">
        <v>82</v>
      </c>
      <c r="AW1349" s="14" t="s">
        <v>35</v>
      </c>
      <c r="AX1349" s="14" t="s">
        <v>73</v>
      </c>
      <c r="AY1349" s="254" t="s">
        <v>185</v>
      </c>
    </row>
    <row r="1350" s="15" customFormat="1">
      <c r="A1350" s="15"/>
      <c r="B1350" s="255"/>
      <c r="C1350" s="256"/>
      <c r="D1350" s="235" t="s">
        <v>195</v>
      </c>
      <c r="E1350" s="257" t="s">
        <v>19</v>
      </c>
      <c r="F1350" s="258" t="s">
        <v>226</v>
      </c>
      <c r="G1350" s="256"/>
      <c r="H1350" s="259">
        <v>2.8999999999999999</v>
      </c>
      <c r="I1350" s="260"/>
      <c r="J1350" s="256"/>
      <c r="K1350" s="256"/>
      <c r="L1350" s="261"/>
      <c r="M1350" s="262"/>
      <c r="N1350" s="263"/>
      <c r="O1350" s="263"/>
      <c r="P1350" s="263"/>
      <c r="Q1350" s="263"/>
      <c r="R1350" s="263"/>
      <c r="S1350" s="263"/>
      <c r="T1350" s="264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5" t="s">
        <v>195</v>
      </c>
      <c r="AU1350" s="265" t="s">
        <v>82</v>
      </c>
      <c r="AV1350" s="15" t="s">
        <v>135</v>
      </c>
      <c r="AW1350" s="15" t="s">
        <v>35</v>
      </c>
      <c r="AX1350" s="15" t="s">
        <v>80</v>
      </c>
      <c r="AY1350" s="265" t="s">
        <v>185</v>
      </c>
    </row>
    <row r="1351" s="14" customFormat="1">
      <c r="A1351" s="14"/>
      <c r="B1351" s="244"/>
      <c r="C1351" s="245"/>
      <c r="D1351" s="235" t="s">
        <v>195</v>
      </c>
      <c r="E1351" s="245"/>
      <c r="F1351" s="247" t="s">
        <v>2033</v>
      </c>
      <c r="G1351" s="245"/>
      <c r="H1351" s="248">
        <v>3.1899999999999999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195</v>
      </c>
      <c r="AU1351" s="254" t="s">
        <v>82</v>
      </c>
      <c r="AV1351" s="14" t="s">
        <v>82</v>
      </c>
      <c r="AW1351" s="14" t="s">
        <v>4</v>
      </c>
      <c r="AX1351" s="14" t="s">
        <v>80</v>
      </c>
      <c r="AY1351" s="254" t="s">
        <v>185</v>
      </c>
    </row>
    <row r="1352" s="2" customFormat="1" ht="24.15" customHeight="1">
      <c r="A1352" s="40"/>
      <c r="B1352" s="41"/>
      <c r="C1352" s="215" t="s">
        <v>2034</v>
      </c>
      <c r="D1352" s="215" t="s">
        <v>187</v>
      </c>
      <c r="E1352" s="216" t="s">
        <v>2035</v>
      </c>
      <c r="F1352" s="217" t="s">
        <v>2036</v>
      </c>
      <c r="G1352" s="218" t="s">
        <v>240</v>
      </c>
      <c r="H1352" s="219">
        <v>19.899999999999999</v>
      </c>
      <c r="I1352" s="220"/>
      <c r="J1352" s="221">
        <f>ROUND(I1352*H1352,2)</f>
        <v>0</v>
      </c>
      <c r="K1352" s="217" t="s">
        <v>191</v>
      </c>
      <c r="L1352" s="46"/>
      <c r="M1352" s="222" t="s">
        <v>19</v>
      </c>
      <c r="N1352" s="223" t="s">
        <v>44</v>
      </c>
      <c r="O1352" s="86"/>
      <c r="P1352" s="224">
        <f>O1352*H1352</f>
        <v>0</v>
      </c>
      <c r="Q1352" s="224">
        <v>0.0068900000000000003</v>
      </c>
      <c r="R1352" s="224">
        <f>Q1352*H1352</f>
        <v>0.13711099999999998</v>
      </c>
      <c r="S1352" s="224">
        <v>0</v>
      </c>
      <c r="T1352" s="225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6" t="s">
        <v>339</v>
      </c>
      <c r="AT1352" s="226" t="s">
        <v>187</v>
      </c>
      <c r="AU1352" s="226" t="s">
        <v>82</v>
      </c>
      <c r="AY1352" s="19" t="s">
        <v>185</v>
      </c>
      <c r="BE1352" s="227">
        <f>IF(N1352="základní",J1352,0)</f>
        <v>0</v>
      </c>
      <c r="BF1352" s="227">
        <f>IF(N1352="snížená",J1352,0)</f>
        <v>0</v>
      </c>
      <c r="BG1352" s="227">
        <f>IF(N1352="zákl. přenesená",J1352,0)</f>
        <v>0</v>
      </c>
      <c r="BH1352" s="227">
        <f>IF(N1352="sníž. přenesená",J1352,0)</f>
        <v>0</v>
      </c>
      <c r="BI1352" s="227">
        <f>IF(N1352="nulová",J1352,0)</f>
        <v>0</v>
      </c>
      <c r="BJ1352" s="19" t="s">
        <v>80</v>
      </c>
      <c r="BK1352" s="227">
        <f>ROUND(I1352*H1352,2)</f>
        <v>0</v>
      </c>
      <c r="BL1352" s="19" t="s">
        <v>339</v>
      </c>
      <c r="BM1352" s="226" t="s">
        <v>2037</v>
      </c>
    </row>
    <row r="1353" s="2" customFormat="1">
      <c r="A1353" s="40"/>
      <c r="B1353" s="41"/>
      <c r="C1353" s="42"/>
      <c r="D1353" s="228" t="s">
        <v>193</v>
      </c>
      <c r="E1353" s="42"/>
      <c r="F1353" s="229" t="s">
        <v>2038</v>
      </c>
      <c r="G1353" s="42"/>
      <c r="H1353" s="42"/>
      <c r="I1353" s="230"/>
      <c r="J1353" s="42"/>
      <c r="K1353" s="42"/>
      <c r="L1353" s="46"/>
      <c r="M1353" s="231"/>
      <c r="N1353" s="232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193</v>
      </c>
      <c r="AU1353" s="19" t="s">
        <v>82</v>
      </c>
    </row>
    <row r="1354" s="13" customFormat="1">
      <c r="A1354" s="13"/>
      <c r="B1354" s="233"/>
      <c r="C1354" s="234"/>
      <c r="D1354" s="235" t="s">
        <v>195</v>
      </c>
      <c r="E1354" s="236" t="s">
        <v>19</v>
      </c>
      <c r="F1354" s="237" t="s">
        <v>1482</v>
      </c>
      <c r="G1354" s="234"/>
      <c r="H1354" s="236" t="s">
        <v>19</v>
      </c>
      <c r="I1354" s="238"/>
      <c r="J1354" s="234"/>
      <c r="K1354" s="234"/>
      <c r="L1354" s="239"/>
      <c r="M1354" s="240"/>
      <c r="N1354" s="241"/>
      <c r="O1354" s="241"/>
      <c r="P1354" s="241"/>
      <c r="Q1354" s="241"/>
      <c r="R1354" s="241"/>
      <c r="S1354" s="241"/>
      <c r="T1354" s="24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3" t="s">
        <v>195</v>
      </c>
      <c r="AU1354" s="243" t="s">
        <v>82</v>
      </c>
      <c r="AV1354" s="13" t="s">
        <v>80</v>
      </c>
      <c r="AW1354" s="13" t="s">
        <v>35</v>
      </c>
      <c r="AX1354" s="13" t="s">
        <v>73</v>
      </c>
      <c r="AY1354" s="243" t="s">
        <v>185</v>
      </c>
    </row>
    <row r="1355" s="14" customFormat="1">
      <c r="A1355" s="14"/>
      <c r="B1355" s="244"/>
      <c r="C1355" s="245"/>
      <c r="D1355" s="235" t="s">
        <v>195</v>
      </c>
      <c r="E1355" s="246" t="s">
        <v>19</v>
      </c>
      <c r="F1355" s="247" t="s">
        <v>1739</v>
      </c>
      <c r="G1355" s="245"/>
      <c r="H1355" s="248">
        <v>19.899999999999999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195</v>
      </c>
      <c r="AU1355" s="254" t="s">
        <v>82</v>
      </c>
      <c r="AV1355" s="14" t="s">
        <v>82</v>
      </c>
      <c r="AW1355" s="14" t="s">
        <v>35</v>
      </c>
      <c r="AX1355" s="14" t="s">
        <v>73</v>
      </c>
      <c r="AY1355" s="254" t="s">
        <v>185</v>
      </c>
    </row>
    <row r="1356" s="15" customFormat="1">
      <c r="A1356" s="15"/>
      <c r="B1356" s="255"/>
      <c r="C1356" s="256"/>
      <c r="D1356" s="235" t="s">
        <v>195</v>
      </c>
      <c r="E1356" s="257" t="s">
        <v>19</v>
      </c>
      <c r="F1356" s="258" t="s">
        <v>226</v>
      </c>
      <c r="G1356" s="256"/>
      <c r="H1356" s="259">
        <v>19.899999999999999</v>
      </c>
      <c r="I1356" s="260"/>
      <c r="J1356" s="256"/>
      <c r="K1356" s="256"/>
      <c r="L1356" s="261"/>
      <c r="M1356" s="262"/>
      <c r="N1356" s="263"/>
      <c r="O1356" s="263"/>
      <c r="P1356" s="263"/>
      <c r="Q1356" s="263"/>
      <c r="R1356" s="263"/>
      <c r="S1356" s="263"/>
      <c r="T1356" s="264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5" t="s">
        <v>195</v>
      </c>
      <c r="AU1356" s="265" t="s">
        <v>82</v>
      </c>
      <c r="AV1356" s="15" t="s">
        <v>135</v>
      </c>
      <c r="AW1356" s="15" t="s">
        <v>35</v>
      </c>
      <c r="AX1356" s="15" t="s">
        <v>80</v>
      </c>
      <c r="AY1356" s="265" t="s">
        <v>185</v>
      </c>
    </row>
    <row r="1357" s="2" customFormat="1" ht="24.15" customHeight="1">
      <c r="A1357" s="40"/>
      <c r="B1357" s="41"/>
      <c r="C1357" s="272" t="s">
        <v>2039</v>
      </c>
      <c r="D1357" s="272" t="s">
        <v>520</v>
      </c>
      <c r="E1357" s="273" t="s">
        <v>2040</v>
      </c>
      <c r="F1357" s="274" t="s">
        <v>2041</v>
      </c>
      <c r="G1357" s="275" t="s">
        <v>240</v>
      </c>
      <c r="H1357" s="276">
        <v>21.890000000000001</v>
      </c>
      <c r="I1357" s="277"/>
      <c r="J1357" s="278">
        <f>ROUND(I1357*H1357,2)</f>
        <v>0</v>
      </c>
      <c r="K1357" s="274" t="s">
        <v>191</v>
      </c>
      <c r="L1357" s="279"/>
      <c r="M1357" s="280" t="s">
        <v>19</v>
      </c>
      <c r="N1357" s="281" t="s">
        <v>44</v>
      </c>
      <c r="O1357" s="86"/>
      <c r="P1357" s="224">
        <f>O1357*H1357</f>
        <v>0</v>
      </c>
      <c r="Q1357" s="224">
        <v>0.019199999999999998</v>
      </c>
      <c r="R1357" s="224">
        <f>Q1357*H1357</f>
        <v>0.42028799999999999</v>
      </c>
      <c r="S1357" s="224">
        <v>0</v>
      </c>
      <c r="T1357" s="225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6" t="s">
        <v>627</v>
      </c>
      <c r="AT1357" s="226" t="s">
        <v>520</v>
      </c>
      <c r="AU1357" s="226" t="s">
        <v>82</v>
      </c>
      <c r="AY1357" s="19" t="s">
        <v>185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19" t="s">
        <v>80</v>
      </c>
      <c r="BK1357" s="227">
        <f>ROUND(I1357*H1357,2)</f>
        <v>0</v>
      </c>
      <c r="BL1357" s="19" t="s">
        <v>339</v>
      </c>
      <c r="BM1357" s="226" t="s">
        <v>2042</v>
      </c>
    </row>
    <row r="1358" s="13" customFormat="1">
      <c r="A1358" s="13"/>
      <c r="B1358" s="233"/>
      <c r="C1358" s="234"/>
      <c r="D1358" s="235" t="s">
        <v>195</v>
      </c>
      <c r="E1358" s="236" t="s">
        <v>19</v>
      </c>
      <c r="F1358" s="237" t="s">
        <v>1482</v>
      </c>
      <c r="G1358" s="234"/>
      <c r="H1358" s="236" t="s">
        <v>19</v>
      </c>
      <c r="I1358" s="238"/>
      <c r="J1358" s="234"/>
      <c r="K1358" s="234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195</v>
      </c>
      <c r="AU1358" s="243" t="s">
        <v>82</v>
      </c>
      <c r="AV1358" s="13" t="s">
        <v>80</v>
      </c>
      <c r="AW1358" s="13" t="s">
        <v>35</v>
      </c>
      <c r="AX1358" s="13" t="s">
        <v>73</v>
      </c>
      <c r="AY1358" s="243" t="s">
        <v>185</v>
      </c>
    </row>
    <row r="1359" s="14" customFormat="1">
      <c r="A1359" s="14"/>
      <c r="B1359" s="244"/>
      <c r="C1359" s="245"/>
      <c r="D1359" s="235" t="s">
        <v>195</v>
      </c>
      <c r="E1359" s="246" t="s">
        <v>19</v>
      </c>
      <c r="F1359" s="247" t="s">
        <v>1739</v>
      </c>
      <c r="G1359" s="245"/>
      <c r="H1359" s="248">
        <v>19.899999999999999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195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185</v>
      </c>
    </row>
    <row r="1360" s="15" customFormat="1">
      <c r="A1360" s="15"/>
      <c r="B1360" s="255"/>
      <c r="C1360" s="256"/>
      <c r="D1360" s="235" t="s">
        <v>195</v>
      </c>
      <c r="E1360" s="257" t="s">
        <v>19</v>
      </c>
      <c r="F1360" s="258" t="s">
        <v>226</v>
      </c>
      <c r="G1360" s="256"/>
      <c r="H1360" s="259">
        <v>19.899999999999999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5" t="s">
        <v>195</v>
      </c>
      <c r="AU1360" s="265" t="s">
        <v>82</v>
      </c>
      <c r="AV1360" s="15" t="s">
        <v>135</v>
      </c>
      <c r="AW1360" s="15" t="s">
        <v>35</v>
      </c>
      <c r="AX1360" s="15" t="s">
        <v>80</v>
      </c>
      <c r="AY1360" s="265" t="s">
        <v>185</v>
      </c>
    </row>
    <row r="1361" s="14" customFormat="1">
      <c r="A1361" s="14"/>
      <c r="B1361" s="244"/>
      <c r="C1361" s="245"/>
      <c r="D1361" s="235" t="s">
        <v>195</v>
      </c>
      <c r="E1361" s="245"/>
      <c r="F1361" s="247" t="s">
        <v>2043</v>
      </c>
      <c r="G1361" s="245"/>
      <c r="H1361" s="248">
        <v>21.890000000000001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195</v>
      </c>
      <c r="AU1361" s="254" t="s">
        <v>82</v>
      </c>
      <c r="AV1361" s="14" t="s">
        <v>82</v>
      </c>
      <c r="AW1361" s="14" t="s">
        <v>4</v>
      </c>
      <c r="AX1361" s="14" t="s">
        <v>80</v>
      </c>
      <c r="AY1361" s="254" t="s">
        <v>185</v>
      </c>
    </row>
    <row r="1362" s="2" customFormat="1" ht="24.15" customHeight="1">
      <c r="A1362" s="40"/>
      <c r="B1362" s="41"/>
      <c r="C1362" s="215" t="s">
        <v>2044</v>
      </c>
      <c r="D1362" s="215" t="s">
        <v>187</v>
      </c>
      <c r="E1362" s="216" t="s">
        <v>2045</v>
      </c>
      <c r="F1362" s="217" t="s">
        <v>2046</v>
      </c>
      <c r="G1362" s="218" t="s">
        <v>240</v>
      </c>
      <c r="H1362" s="219">
        <v>19.899999999999999</v>
      </c>
      <c r="I1362" s="220"/>
      <c r="J1362" s="221">
        <f>ROUND(I1362*H1362,2)</f>
        <v>0</v>
      </c>
      <c r="K1362" s="217" t="s">
        <v>191</v>
      </c>
      <c r="L1362" s="46"/>
      <c r="M1362" s="222" t="s">
        <v>19</v>
      </c>
      <c r="N1362" s="223" t="s">
        <v>44</v>
      </c>
      <c r="O1362" s="86"/>
      <c r="P1362" s="224">
        <f>O1362*H1362</f>
        <v>0</v>
      </c>
      <c r="Q1362" s="224">
        <v>0</v>
      </c>
      <c r="R1362" s="224">
        <f>Q1362*H1362</f>
        <v>0</v>
      </c>
      <c r="S1362" s="224">
        <v>0</v>
      </c>
      <c r="T1362" s="225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26" t="s">
        <v>339</v>
      </c>
      <c r="AT1362" s="226" t="s">
        <v>187</v>
      </c>
      <c r="AU1362" s="226" t="s">
        <v>82</v>
      </c>
      <c r="AY1362" s="19" t="s">
        <v>185</v>
      </c>
      <c r="BE1362" s="227">
        <f>IF(N1362="základní",J1362,0)</f>
        <v>0</v>
      </c>
      <c r="BF1362" s="227">
        <f>IF(N1362="snížená",J1362,0)</f>
        <v>0</v>
      </c>
      <c r="BG1362" s="227">
        <f>IF(N1362="zákl. přenesená",J1362,0)</f>
        <v>0</v>
      </c>
      <c r="BH1362" s="227">
        <f>IF(N1362="sníž. přenesená",J1362,0)</f>
        <v>0</v>
      </c>
      <c r="BI1362" s="227">
        <f>IF(N1362="nulová",J1362,0)</f>
        <v>0</v>
      </c>
      <c r="BJ1362" s="19" t="s">
        <v>80</v>
      </c>
      <c r="BK1362" s="227">
        <f>ROUND(I1362*H1362,2)</f>
        <v>0</v>
      </c>
      <c r="BL1362" s="19" t="s">
        <v>339</v>
      </c>
      <c r="BM1362" s="226" t="s">
        <v>2047</v>
      </c>
    </row>
    <row r="1363" s="2" customFormat="1">
      <c r="A1363" s="40"/>
      <c r="B1363" s="41"/>
      <c r="C1363" s="42"/>
      <c r="D1363" s="228" t="s">
        <v>193</v>
      </c>
      <c r="E1363" s="42"/>
      <c r="F1363" s="229" t="s">
        <v>2048</v>
      </c>
      <c r="G1363" s="42"/>
      <c r="H1363" s="42"/>
      <c r="I1363" s="230"/>
      <c r="J1363" s="42"/>
      <c r="K1363" s="42"/>
      <c r="L1363" s="46"/>
      <c r="M1363" s="231"/>
      <c r="N1363" s="232"/>
      <c r="O1363" s="86"/>
      <c r="P1363" s="86"/>
      <c r="Q1363" s="86"/>
      <c r="R1363" s="86"/>
      <c r="S1363" s="86"/>
      <c r="T1363" s="87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193</v>
      </c>
      <c r="AU1363" s="19" t="s">
        <v>82</v>
      </c>
    </row>
    <row r="1364" s="13" customFormat="1">
      <c r="A1364" s="13"/>
      <c r="B1364" s="233"/>
      <c r="C1364" s="234"/>
      <c r="D1364" s="235" t="s">
        <v>195</v>
      </c>
      <c r="E1364" s="236" t="s">
        <v>19</v>
      </c>
      <c r="F1364" s="237" t="s">
        <v>1482</v>
      </c>
      <c r="G1364" s="234"/>
      <c r="H1364" s="236" t="s">
        <v>19</v>
      </c>
      <c r="I1364" s="238"/>
      <c r="J1364" s="234"/>
      <c r="K1364" s="234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195</v>
      </c>
      <c r="AU1364" s="243" t="s">
        <v>82</v>
      </c>
      <c r="AV1364" s="13" t="s">
        <v>80</v>
      </c>
      <c r="AW1364" s="13" t="s">
        <v>35</v>
      </c>
      <c r="AX1364" s="13" t="s">
        <v>73</v>
      </c>
      <c r="AY1364" s="243" t="s">
        <v>185</v>
      </c>
    </row>
    <row r="1365" s="14" customFormat="1">
      <c r="A1365" s="14"/>
      <c r="B1365" s="244"/>
      <c r="C1365" s="245"/>
      <c r="D1365" s="235" t="s">
        <v>195</v>
      </c>
      <c r="E1365" s="246" t="s">
        <v>19</v>
      </c>
      <c r="F1365" s="247" t="s">
        <v>1739</v>
      </c>
      <c r="G1365" s="245"/>
      <c r="H1365" s="248">
        <v>19.899999999999999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195</v>
      </c>
      <c r="AU1365" s="254" t="s">
        <v>82</v>
      </c>
      <c r="AV1365" s="14" t="s">
        <v>82</v>
      </c>
      <c r="AW1365" s="14" t="s">
        <v>35</v>
      </c>
      <c r="AX1365" s="14" t="s">
        <v>73</v>
      </c>
      <c r="AY1365" s="254" t="s">
        <v>185</v>
      </c>
    </row>
    <row r="1366" s="15" customFormat="1">
      <c r="A1366" s="15"/>
      <c r="B1366" s="255"/>
      <c r="C1366" s="256"/>
      <c r="D1366" s="235" t="s">
        <v>195</v>
      </c>
      <c r="E1366" s="257" t="s">
        <v>19</v>
      </c>
      <c r="F1366" s="258" t="s">
        <v>226</v>
      </c>
      <c r="G1366" s="256"/>
      <c r="H1366" s="259">
        <v>19.899999999999999</v>
      </c>
      <c r="I1366" s="260"/>
      <c r="J1366" s="256"/>
      <c r="K1366" s="256"/>
      <c r="L1366" s="261"/>
      <c r="M1366" s="262"/>
      <c r="N1366" s="263"/>
      <c r="O1366" s="263"/>
      <c r="P1366" s="263"/>
      <c r="Q1366" s="263"/>
      <c r="R1366" s="263"/>
      <c r="S1366" s="263"/>
      <c r="T1366" s="264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5" t="s">
        <v>195</v>
      </c>
      <c r="AU1366" s="265" t="s">
        <v>82</v>
      </c>
      <c r="AV1366" s="15" t="s">
        <v>135</v>
      </c>
      <c r="AW1366" s="15" t="s">
        <v>35</v>
      </c>
      <c r="AX1366" s="15" t="s">
        <v>80</v>
      </c>
      <c r="AY1366" s="265" t="s">
        <v>185</v>
      </c>
    </row>
    <row r="1367" s="2" customFormat="1" ht="24.15" customHeight="1">
      <c r="A1367" s="40"/>
      <c r="B1367" s="41"/>
      <c r="C1367" s="215" t="s">
        <v>2049</v>
      </c>
      <c r="D1367" s="215" t="s">
        <v>187</v>
      </c>
      <c r="E1367" s="216" t="s">
        <v>2050</v>
      </c>
      <c r="F1367" s="217" t="s">
        <v>2051</v>
      </c>
      <c r="G1367" s="218" t="s">
        <v>457</v>
      </c>
      <c r="H1367" s="266"/>
      <c r="I1367" s="220"/>
      <c r="J1367" s="221">
        <f>ROUND(I1367*H1367,2)</f>
        <v>0</v>
      </c>
      <c r="K1367" s="217" t="s">
        <v>191</v>
      </c>
      <c r="L1367" s="46"/>
      <c r="M1367" s="222" t="s">
        <v>19</v>
      </c>
      <c r="N1367" s="223" t="s">
        <v>44</v>
      </c>
      <c r="O1367" s="86"/>
      <c r="P1367" s="224">
        <f>O1367*H1367</f>
        <v>0</v>
      </c>
      <c r="Q1367" s="224">
        <v>0</v>
      </c>
      <c r="R1367" s="224">
        <f>Q1367*H1367</f>
        <v>0</v>
      </c>
      <c r="S1367" s="224">
        <v>0</v>
      </c>
      <c r="T1367" s="225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6" t="s">
        <v>339</v>
      </c>
      <c r="AT1367" s="226" t="s">
        <v>187</v>
      </c>
      <c r="AU1367" s="226" t="s">
        <v>82</v>
      </c>
      <c r="AY1367" s="19" t="s">
        <v>185</v>
      </c>
      <c r="BE1367" s="227">
        <f>IF(N1367="základní",J1367,0)</f>
        <v>0</v>
      </c>
      <c r="BF1367" s="227">
        <f>IF(N1367="snížená",J1367,0)</f>
        <v>0</v>
      </c>
      <c r="BG1367" s="227">
        <f>IF(N1367="zákl. přenesená",J1367,0)</f>
        <v>0</v>
      </c>
      <c r="BH1367" s="227">
        <f>IF(N1367="sníž. přenesená",J1367,0)</f>
        <v>0</v>
      </c>
      <c r="BI1367" s="227">
        <f>IF(N1367="nulová",J1367,0)</f>
        <v>0</v>
      </c>
      <c r="BJ1367" s="19" t="s">
        <v>80</v>
      </c>
      <c r="BK1367" s="227">
        <f>ROUND(I1367*H1367,2)</f>
        <v>0</v>
      </c>
      <c r="BL1367" s="19" t="s">
        <v>339</v>
      </c>
      <c r="BM1367" s="226" t="s">
        <v>2052</v>
      </c>
    </row>
    <row r="1368" s="2" customFormat="1">
      <c r="A1368" s="40"/>
      <c r="B1368" s="41"/>
      <c r="C1368" s="42"/>
      <c r="D1368" s="228" t="s">
        <v>193</v>
      </c>
      <c r="E1368" s="42"/>
      <c r="F1368" s="229" t="s">
        <v>2053</v>
      </c>
      <c r="G1368" s="42"/>
      <c r="H1368" s="42"/>
      <c r="I1368" s="230"/>
      <c r="J1368" s="42"/>
      <c r="K1368" s="42"/>
      <c r="L1368" s="46"/>
      <c r="M1368" s="231"/>
      <c r="N1368" s="232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193</v>
      </c>
      <c r="AU1368" s="19" t="s">
        <v>82</v>
      </c>
    </row>
    <row r="1369" s="12" customFormat="1" ht="22.8" customHeight="1">
      <c r="A1369" s="12"/>
      <c r="B1369" s="199"/>
      <c r="C1369" s="200"/>
      <c r="D1369" s="201" t="s">
        <v>72</v>
      </c>
      <c r="E1369" s="213" t="s">
        <v>2054</v>
      </c>
      <c r="F1369" s="213" t="s">
        <v>2055</v>
      </c>
      <c r="G1369" s="200"/>
      <c r="H1369" s="200"/>
      <c r="I1369" s="203"/>
      <c r="J1369" s="214">
        <f>BK1369</f>
        <v>0</v>
      </c>
      <c r="K1369" s="200"/>
      <c r="L1369" s="205"/>
      <c r="M1369" s="206"/>
      <c r="N1369" s="207"/>
      <c r="O1369" s="207"/>
      <c r="P1369" s="208">
        <f>SUM(P1370:P1515)</f>
        <v>0</v>
      </c>
      <c r="Q1369" s="207"/>
      <c r="R1369" s="208">
        <f>SUM(R1370:R1515)</f>
        <v>1.10193133</v>
      </c>
      <c r="S1369" s="207"/>
      <c r="T1369" s="209">
        <f>SUM(T1370:T1515)</f>
        <v>0</v>
      </c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R1369" s="210" t="s">
        <v>82</v>
      </c>
      <c r="AT1369" s="211" t="s">
        <v>72</v>
      </c>
      <c r="AU1369" s="211" t="s">
        <v>80</v>
      </c>
      <c r="AY1369" s="210" t="s">
        <v>185</v>
      </c>
      <c r="BK1369" s="212">
        <f>SUM(BK1370:BK1515)</f>
        <v>0</v>
      </c>
    </row>
    <row r="1370" s="2" customFormat="1" ht="16.5" customHeight="1">
      <c r="A1370" s="40"/>
      <c r="B1370" s="41"/>
      <c r="C1370" s="215" t="s">
        <v>2056</v>
      </c>
      <c r="D1370" s="215" t="s">
        <v>187</v>
      </c>
      <c r="E1370" s="216" t="s">
        <v>2057</v>
      </c>
      <c r="F1370" s="217" t="s">
        <v>2058</v>
      </c>
      <c r="G1370" s="218" t="s">
        <v>240</v>
      </c>
      <c r="H1370" s="219">
        <v>359.89999999999998</v>
      </c>
      <c r="I1370" s="220"/>
      <c r="J1370" s="221">
        <f>ROUND(I1370*H1370,2)</f>
        <v>0</v>
      </c>
      <c r="K1370" s="217" t="s">
        <v>191</v>
      </c>
      <c r="L1370" s="46"/>
      <c r="M1370" s="222" t="s">
        <v>19</v>
      </c>
      <c r="N1370" s="223" t="s">
        <v>44</v>
      </c>
      <c r="O1370" s="86"/>
      <c r="P1370" s="224">
        <f>O1370*H1370</f>
        <v>0</v>
      </c>
      <c r="Q1370" s="224">
        <v>0</v>
      </c>
      <c r="R1370" s="224">
        <f>Q1370*H1370</f>
        <v>0</v>
      </c>
      <c r="S1370" s="224">
        <v>0</v>
      </c>
      <c r="T1370" s="225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6" t="s">
        <v>339</v>
      </c>
      <c r="AT1370" s="226" t="s">
        <v>187</v>
      </c>
      <c r="AU1370" s="226" t="s">
        <v>82</v>
      </c>
      <c r="AY1370" s="19" t="s">
        <v>185</v>
      </c>
      <c r="BE1370" s="227">
        <f>IF(N1370="základní",J1370,0)</f>
        <v>0</v>
      </c>
      <c r="BF1370" s="227">
        <f>IF(N1370="snížená",J1370,0)</f>
        <v>0</v>
      </c>
      <c r="BG1370" s="227">
        <f>IF(N1370="zákl. přenesená",J1370,0)</f>
        <v>0</v>
      </c>
      <c r="BH1370" s="227">
        <f>IF(N1370="sníž. přenesená",J1370,0)</f>
        <v>0</v>
      </c>
      <c r="BI1370" s="227">
        <f>IF(N1370="nulová",J1370,0)</f>
        <v>0</v>
      </c>
      <c r="BJ1370" s="19" t="s">
        <v>80</v>
      </c>
      <c r="BK1370" s="227">
        <f>ROUND(I1370*H1370,2)</f>
        <v>0</v>
      </c>
      <c r="BL1370" s="19" t="s">
        <v>339</v>
      </c>
      <c r="BM1370" s="226" t="s">
        <v>2059</v>
      </c>
    </row>
    <row r="1371" s="2" customFormat="1">
      <c r="A1371" s="40"/>
      <c r="B1371" s="41"/>
      <c r="C1371" s="42"/>
      <c r="D1371" s="228" t="s">
        <v>193</v>
      </c>
      <c r="E1371" s="42"/>
      <c r="F1371" s="229" t="s">
        <v>2060</v>
      </c>
      <c r="G1371" s="42"/>
      <c r="H1371" s="42"/>
      <c r="I1371" s="230"/>
      <c r="J1371" s="42"/>
      <c r="K1371" s="42"/>
      <c r="L1371" s="46"/>
      <c r="M1371" s="231"/>
      <c r="N1371" s="232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193</v>
      </c>
      <c r="AU1371" s="19" t="s">
        <v>82</v>
      </c>
    </row>
    <row r="1372" s="13" customFormat="1">
      <c r="A1372" s="13"/>
      <c r="B1372" s="233"/>
      <c r="C1372" s="234"/>
      <c r="D1372" s="235" t="s">
        <v>195</v>
      </c>
      <c r="E1372" s="236" t="s">
        <v>19</v>
      </c>
      <c r="F1372" s="237" t="s">
        <v>1482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195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185</v>
      </c>
    </row>
    <row r="1373" s="14" customFormat="1">
      <c r="A1373" s="14"/>
      <c r="B1373" s="244"/>
      <c r="C1373" s="245"/>
      <c r="D1373" s="235" t="s">
        <v>195</v>
      </c>
      <c r="E1373" s="246" t="s">
        <v>19</v>
      </c>
      <c r="F1373" s="247" t="s">
        <v>2061</v>
      </c>
      <c r="G1373" s="245"/>
      <c r="H1373" s="248">
        <v>359.89999999999998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195</v>
      </c>
      <c r="AU1373" s="254" t="s">
        <v>82</v>
      </c>
      <c r="AV1373" s="14" t="s">
        <v>82</v>
      </c>
      <c r="AW1373" s="14" t="s">
        <v>35</v>
      </c>
      <c r="AX1373" s="14" t="s">
        <v>73</v>
      </c>
      <c r="AY1373" s="254" t="s">
        <v>185</v>
      </c>
    </row>
    <row r="1374" s="15" customFormat="1">
      <c r="A1374" s="15"/>
      <c r="B1374" s="255"/>
      <c r="C1374" s="256"/>
      <c r="D1374" s="235" t="s">
        <v>195</v>
      </c>
      <c r="E1374" s="257" t="s">
        <v>19</v>
      </c>
      <c r="F1374" s="258" t="s">
        <v>226</v>
      </c>
      <c r="G1374" s="256"/>
      <c r="H1374" s="259">
        <v>359.89999999999998</v>
      </c>
      <c r="I1374" s="260"/>
      <c r="J1374" s="256"/>
      <c r="K1374" s="256"/>
      <c r="L1374" s="261"/>
      <c r="M1374" s="262"/>
      <c r="N1374" s="263"/>
      <c r="O1374" s="263"/>
      <c r="P1374" s="263"/>
      <c r="Q1374" s="263"/>
      <c r="R1374" s="263"/>
      <c r="S1374" s="263"/>
      <c r="T1374" s="264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5" t="s">
        <v>195</v>
      </c>
      <c r="AU1374" s="265" t="s">
        <v>82</v>
      </c>
      <c r="AV1374" s="15" t="s">
        <v>135</v>
      </c>
      <c r="AW1374" s="15" t="s">
        <v>35</v>
      </c>
      <c r="AX1374" s="15" t="s">
        <v>80</v>
      </c>
      <c r="AY1374" s="265" t="s">
        <v>185</v>
      </c>
    </row>
    <row r="1375" s="2" customFormat="1" ht="16.5" customHeight="1">
      <c r="A1375" s="40"/>
      <c r="B1375" s="41"/>
      <c r="C1375" s="215" t="s">
        <v>2062</v>
      </c>
      <c r="D1375" s="215" t="s">
        <v>187</v>
      </c>
      <c r="E1375" s="216" t="s">
        <v>2063</v>
      </c>
      <c r="F1375" s="217" t="s">
        <v>2064</v>
      </c>
      <c r="G1375" s="218" t="s">
        <v>240</v>
      </c>
      <c r="H1375" s="219">
        <v>283.5</v>
      </c>
      <c r="I1375" s="220"/>
      <c r="J1375" s="221">
        <f>ROUND(I1375*H1375,2)</f>
        <v>0</v>
      </c>
      <c r="K1375" s="217" t="s">
        <v>191</v>
      </c>
      <c r="L1375" s="46"/>
      <c r="M1375" s="222" t="s">
        <v>19</v>
      </c>
      <c r="N1375" s="223" t="s">
        <v>44</v>
      </c>
      <c r="O1375" s="86"/>
      <c r="P1375" s="224">
        <f>O1375*H1375</f>
        <v>0</v>
      </c>
      <c r="Q1375" s="224">
        <v>0.00050000000000000001</v>
      </c>
      <c r="R1375" s="224">
        <f>Q1375*H1375</f>
        <v>0.14175000000000002</v>
      </c>
      <c r="S1375" s="224">
        <v>0</v>
      </c>
      <c r="T1375" s="225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6" t="s">
        <v>339</v>
      </c>
      <c r="AT1375" s="226" t="s">
        <v>187</v>
      </c>
      <c r="AU1375" s="226" t="s">
        <v>82</v>
      </c>
      <c r="AY1375" s="19" t="s">
        <v>185</v>
      </c>
      <c r="BE1375" s="227">
        <f>IF(N1375="základní",J1375,0)</f>
        <v>0</v>
      </c>
      <c r="BF1375" s="227">
        <f>IF(N1375="snížená",J1375,0)</f>
        <v>0</v>
      </c>
      <c r="BG1375" s="227">
        <f>IF(N1375="zákl. přenesená",J1375,0)</f>
        <v>0</v>
      </c>
      <c r="BH1375" s="227">
        <f>IF(N1375="sníž. přenesená",J1375,0)</f>
        <v>0</v>
      </c>
      <c r="BI1375" s="227">
        <f>IF(N1375="nulová",J1375,0)</f>
        <v>0</v>
      </c>
      <c r="BJ1375" s="19" t="s">
        <v>80</v>
      </c>
      <c r="BK1375" s="227">
        <f>ROUND(I1375*H1375,2)</f>
        <v>0</v>
      </c>
      <c r="BL1375" s="19" t="s">
        <v>339</v>
      </c>
      <c r="BM1375" s="226" t="s">
        <v>2065</v>
      </c>
    </row>
    <row r="1376" s="2" customFormat="1">
      <c r="A1376" s="40"/>
      <c r="B1376" s="41"/>
      <c r="C1376" s="42"/>
      <c r="D1376" s="228" t="s">
        <v>193</v>
      </c>
      <c r="E1376" s="42"/>
      <c r="F1376" s="229" t="s">
        <v>2066</v>
      </c>
      <c r="G1376" s="42"/>
      <c r="H1376" s="42"/>
      <c r="I1376" s="230"/>
      <c r="J1376" s="42"/>
      <c r="K1376" s="42"/>
      <c r="L1376" s="46"/>
      <c r="M1376" s="231"/>
      <c r="N1376" s="232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193</v>
      </c>
      <c r="AU1376" s="19" t="s">
        <v>82</v>
      </c>
    </row>
    <row r="1377" s="13" customFormat="1">
      <c r="A1377" s="13"/>
      <c r="B1377" s="233"/>
      <c r="C1377" s="234"/>
      <c r="D1377" s="235" t="s">
        <v>195</v>
      </c>
      <c r="E1377" s="236" t="s">
        <v>19</v>
      </c>
      <c r="F1377" s="237" t="s">
        <v>1482</v>
      </c>
      <c r="G1377" s="234"/>
      <c r="H1377" s="236" t="s">
        <v>19</v>
      </c>
      <c r="I1377" s="238"/>
      <c r="J1377" s="234"/>
      <c r="K1377" s="234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3" t="s">
        <v>195</v>
      </c>
      <c r="AU1377" s="243" t="s">
        <v>82</v>
      </c>
      <c r="AV1377" s="13" t="s">
        <v>80</v>
      </c>
      <c r="AW1377" s="13" t="s">
        <v>35</v>
      </c>
      <c r="AX1377" s="13" t="s">
        <v>73</v>
      </c>
      <c r="AY1377" s="243" t="s">
        <v>185</v>
      </c>
    </row>
    <row r="1378" s="14" customFormat="1">
      <c r="A1378" s="14"/>
      <c r="B1378" s="244"/>
      <c r="C1378" s="245"/>
      <c r="D1378" s="235" t="s">
        <v>195</v>
      </c>
      <c r="E1378" s="246" t="s">
        <v>19</v>
      </c>
      <c r="F1378" s="247" t="s">
        <v>2067</v>
      </c>
      <c r="G1378" s="245"/>
      <c r="H1378" s="248">
        <v>283.5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195</v>
      </c>
      <c r="AU1378" s="254" t="s">
        <v>82</v>
      </c>
      <c r="AV1378" s="14" t="s">
        <v>82</v>
      </c>
      <c r="AW1378" s="14" t="s">
        <v>35</v>
      </c>
      <c r="AX1378" s="14" t="s">
        <v>73</v>
      </c>
      <c r="AY1378" s="254" t="s">
        <v>185</v>
      </c>
    </row>
    <row r="1379" s="15" customFormat="1">
      <c r="A1379" s="15"/>
      <c r="B1379" s="255"/>
      <c r="C1379" s="256"/>
      <c r="D1379" s="235" t="s">
        <v>195</v>
      </c>
      <c r="E1379" s="257" t="s">
        <v>19</v>
      </c>
      <c r="F1379" s="258" t="s">
        <v>226</v>
      </c>
      <c r="G1379" s="256"/>
      <c r="H1379" s="259">
        <v>283.5</v>
      </c>
      <c r="I1379" s="260"/>
      <c r="J1379" s="256"/>
      <c r="K1379" s="256"/>
      <c r="L1379" s="261"/>
      <c r="M1379" s="262"/>
      <c r="N1379" s="263"/>
      <c r="O1379" s="263"/>
      <c r="P1379" s="263"/>
      <c r="Q1379" s="263"/>
      <c r="R1379" s="263"/>
      <c r="S1379" s="263"/>
      <c r="T1379" s="264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5" t="s">
        <v>195</v>
      </c>
      <c r="AU1379" s="265" t="s">
        <v>82</v>
      </c>
      <c r="AV1379" s="15" t="s">
        <v>135</v>
      </c>
      <c r="AW1379" s="15" t="s">
        <v>35</v>
      </c>
      <c r="AX1379" s="15" t="s">
        <v>80</v>
      </c>
      <c r="AY1379" s="265" t="s">
        <v>185</v>
      </c>
    </row>
    <row r="1380" s="2" customFormat="1" ht="24.15" customHeight="1">
      <c r="A1380" s="40"/>
      <c r="B1380" s="41"/>
      <c r="C1380" s="272" t="s">
        <v>2068</v>
      </c>
      <c r="D1380" s="272" t="s">
        <v>520</v>
      </c>
      <c r="E1380" s="273" t="s">
        <v>2069</v>
      </c>
      <c r="F1380" s="274" t="s">
        <v>2070</v>
      </c>
      <c r="G1380" s="275" t="s">
        <v>240</v>
      </c>
      <c r="H1380" s="276">
        <v>311.85000000000002</v>
      </c>
      <c r="I1380" s="277"/>
      <c r="J1380" s="278">
        <f>ROUND(I1380*H1380,2)</f>
        <v>0</v>
      </c>
      <c r="K1380" s="274" t="s">
        <v>191</v>
      </c>
      <c r="L1380" s="279"/>
      <c r="M1380" s="280" t="s">
        <v>19</v>
      </c>
      <c r="N1380" s="281" t="s">
        <v>44</v>
      </c>
      <c r="O1380" s="86"/>
      <c r="P1380" s="224">
        <f>O1380*H1380</f>
        <v>0</v>
      </c>
      <c r="Q1380" s="224">
        <v>0.0016999999999999999</v>
      </c>
      <c r="R1380" s="224">
        <f>Q1380*H1380</f>
        <v>0.53014499999999998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627</v>
      </c>
      <c r="AT1380" s="226" t="s">
        <v>520</v>
      </c>
      <c r="AU1380" s="226" t="s">
        <v>82</v>
      </c>
      <c r="AY1380" s="19" t="s">
        <v>185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80</v>
      </c>
      <c r="BK1380" s="227">
        <f>ROUND(I1380*H1380,2)</f>
        <v>0</v>
      </c>
      <c r="BL1380" s="19" t="s">
        <v>339</v>
      </c>
      <c r="BM1380" s="226" t="s">
        <v>2071</v>
      </c>
    </row>
    <row r="1381" s="13" customFormat="1">
      <c r="A1381" s="13"/>
      <c r="B1381" s="233"/>
      <c r="C1381" s="234"/>
      <c r="D1381" s="235" t="s">
        <v>195</v>
      </c>
      <c r="E1381" s="236" t="s">
        <v>19</v>
      </c>
      <c r="F1381" s="237" t="s">
        <v>1482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195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185</v>
      </c>
    </row>
    <row r="1382" s="14" customFormat="1">
      <c r="A1382" s="14"/>
      <c r="B1382" s="244"/>
      <c r="C1382" s="245"/>
      <c r="D1382" s="235" t="s">
        <v>195</v>
      </c>
      <c r="E1382" s="246" t="s">
        <v>19</v>
      </c>
      <c r="F1382" s="247" t="s">
        <v>2067</v>
      </c>
      <c r="G1382" s="245"/>
      <c r="H1382" s="248">
        <v>283.5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195</v>
      </c>
      <c r="AU1382" s="254" t="s">
        <v>82</v>
      </c>
      <c r="AV1382" s="14" t="s">
        <v>82</v>
      </c>
      <c r="AW1382" s="14" t="s">
        <v>35</v>
      </c>
      <c r="AX1382" s="14" t="s">
        <v>73</v>
      </c>
      <c r="AY1382" s="254" t="s">
        <v>185</v>
      </c>
    </row>
    <row r="1383" s="15" customFormat="1">
      <c r="A1383" s="15"/>
      <c r="B1383" s="255"/>
      <c r="C1383" s="256"/>
      <c r="D1383" s="235" t="s">
        <v>195</v>
      </c>
      <c r="E1383" s="257" t="s">
        <v>19</v>
      </c>
      <c r="F1383" s="258" t="s">
        <v>226</v>
      </c>
      <c r="G1383" s="256"/>
      <c r="H1383" s="259">
        <v>283.5</v>
      </c>
      <c r="I1383" s="260"/>
      <c r="J1383" s="256"/>
      <c r="K1383" s="256"/>
      <c r="L1383" s="261"/>
      <c r="M1383" s="262"/>
      <c r="N1383" s="263"/>
      <c r="O1383" s="263"/>
      <c r="P1383" s="263"/>
      <c r="Q1383" s="263"/>
      <c r="R1383" s="263"/>
      <c r="S1383" s="263"/>
      <c r="T1383" s="264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5" t="s">
        <v>195</v>
      </c>
      <c r="AU1383" s="265" t="s">
        <v>82</v>
      </c>
      <c r="AV1383" s="15" t="s">
        <v>135</v>
      </c>
      <c r="AW1383" s="15" t="s">
        <v>35</v>
      </c>
      <c r="AX1383" s="15" t="s">
        <v>80</v>
      </c>
      <c r="AY1383" s="265" t="s">
        <v>185</v>
      </c>
    </row>
    <row r="1384" s="14" customFormat="1">
      <c r="A1384" s="14"/>
      <c r="B1384" s="244"/>
      <c r="C1384" s="245"/>
      <c r="D1384" s="235" t="s">
        <v>195</v>
      </c>
      <c r="E1384" s="245"/>
      <c r="F1384" s="247" t="s">
        <v>2072</v>
      </c>
      <c r="G1384" s="245"/>
      <c r="H1384" s="248">
        <v>311.85000000000002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195</v>
      </c>
      <c r="AU1384" s="254" t="s">
        <v>82</v>
      </c>
      <c r="AV1384" s="14" t="s">
        <v>82</v>
      </c>
      <c r="AW1384" s="14" t="s">
        <v>4</v>
      </c>
      <c r="AX1384" s="14" t="s">
        <v>80</v>
      </c>
      <c r="AY1384" s="254" t="s">
        <v>185</v>
      </c>
    </row>
    <row r="1385" s="2" customFormat="1" ht="16.5" customHeight="1">
      <c r="A1385" s="40"/>
      <c r="B1385" s="41"/>
      <c r="C1385" s="215" t="s">
        <v>2073</v>
      </c>
      <c r="D1385" s="215" t="s">
        <v>187</v>
      </c>
      <c r="E1385" s="216" t="s">
        <v>2074</v>
      </c>
      <c r="F1385" s="217" t="s">
        <v>2075</v>
      </c>
      <c r="G1385" s="218" t="s">
        <v>240</v>
      </c>
      <c r="H1385" s="219">
        <v>73.5</v>
      </c>
      <c r="I1385" s="220"/>
      <c r="J1385" s="221">
        <f>ROUND(I1385*H1385,2)</f>
        <v>0</v>
      </c>
      <c r="K1385" s="217" t="s">
        <v>191</v>
      </c>
      <c r="L1385" s="46"/>
      <c r="M1385" s="222" t="s">
        <v>19</v>
      </c>
      <c r="N1385" s="223" t="s">
        <v>44</v>
      </c>
      <c r="O1385" s="86"/>
      <c r="P1385" s="224">
        <f>O1385*H1385</f>
        <v>0</v>
      </c>
      <c r="Q1385" s="224">
        <v>0.00069999999999999999</v>
      </c>
      <c r="R1385" s="224">
        <f>Q1385*H1385</f>
        <v>0.051450000000000003</v>
      </c>
      <c r="S1385" s="224">
        <v>0</v>
      </c>
      <c r="T1385" s="225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6" t="s">
        <v>339</v>
      </c>
      <c r="AT1385" s="226" t="s">
        <v>187</v>
      </c>
      <c r="AU1385" s="226" t="s">
        <v>82</v>
      </c>
      <c r="AY1385" s="19" t="s">
        <v>185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19" t="s">
        <v>80</v>
      </c>
      <c r="BK1385" s="227">
        <f>ROUND(I1385*H1385,2)</f>
        <v>0</v>
      </c>
      <c r="BL1385" s="19" t="s">
        <v>339</v>
      </c>
      <c r="BM1385" s="226" t="s">
        <v>2076</v>
      </c>
    </row>
    <row r="1386" s="2" customFormat="1">
      <c r="A1386" s="40"/>
      <c r="B1386" s="41"/>
      <c r="C1386" s="42"/>
      <c r="D1386" s="228" t="s">
        <v>193</v>
      </c>
      <c r="E1386" s="42"/>
      <c r="F1386" s="229" t="s">
        <v>2077</v>
      </c>
      <c r="G1386" s="42"/>
      <c r="H1386" s="42"/>
      <c r="I1386" s="230"/>
      <c r="J1386" s="42"/>
      <c r="K1386" s="42"/>
      <c r="L1386" s="46"/>
      <c r="M1386" s="231"/>
      <c r="N1386" s="232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193</v>
      </c>
      <c r="AU1386" s="19" t="s">
        <v>82</v>
      </c>
    </row>
    <row r="1387" s="13" customFormat="1">
      <c r="A1387" s="13"/>
      <c r="B1387" s="233"/>
      <c r="C1387" s="234"/>
      <c r="D1387" s="235" t="s">
        <v>195</v>
      </c>
      <c r="E1387" s="236" t="s">
        <v>19</v>
      </c>
      <c r="F1387" s="237" t="s">
        <v>1482</v>
      </c>
      <c r="G1387" s="234"/>
      <c r="H1387" s="236" t="s">
        <v>19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195</v>
      </c>
      <c r="AU1387" s="243" t="s">
        <v>82</v>
      </c>
      <c r="AV1387" s="13" t="s">
        <v>80</v>
      </c>
      <c r="AW1387" s="13" t="s">
        <v>35</v>
      </c>
      <c r="AX1387" s="13" t="s">
        <v>73</v>
      </c>
      <c r="AY1387" s="243" t="s">
        <v>185</v>
      </c>
    </row>
    <row r="1388" s="14" customFormat="1">
      <c r="A1388" s="14"/>
      <c r="B1388" s="244"/>
      <c r="C1388" s="245"/>
      <c r="D1388" s="235" t="s">
        <v>195</v>
      </c>
      <c r="E1388" s="246" t="s">
        <v>19</v>
      </c>
      <c r="F1388" s="247" t="s">
        <v>2078</v>
      </c>
      <c r="G1388" s="245"/>
      <c r="H1388" s="248">
        <v>73.5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195</v>
      </c>
      <c r="AU1388" s="254" t="s">
        <v>82</v>
      </c>
      <c r="AV1388" s="14" t="s">
        <v>82</v>
      </c>
      <c r="AW1388" s="14" t="s">
        <v>35</v>
      </c>
      <c r="AX1388" s="14" t="s">
        <v>73</v>
      </c>
      <c r="AY1388" s="254" t="s">
        <v>185</v>
      </c>
    </row>
    <row r="1389" s="15" customFormat="1">
      <c r="A1389" s="15"/>
      <c r="B1389" s="255"/>
      <c r="C1389" s="256"/>
      <c r="D1389" s="235" t="s">
        <v>195</v>
      </c>
      <c r="E1389" s="257" t="s">
        <v>19</v>
      </c>
      <c r="F1389" s="258" t="s">
        <v>226</v>
      </c>
      <c r="G1389" s="256"/>
      <c r="H1389" s="259">
        <v>73.5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195</v>
      </c>
      <c r="AU1389" s="265" t="s">
        <v>82</v>
      </c>
      <c r="AV1389" s="15" t="s">
        <v>135</v>
      </c>
      <c r="AW1389" s="15" t="s">
        <v>35</v>
      </c>
      <c r="AX1389" s="15" t="s">
        <v>80</v>
      </c>
      <c r="AY1389" s="265" t="s">
        <v>185</v>
      </c>
    </row>
    <row r="1390" s="2" customFormat="1" ht="16.5" customHeight="1">
      <c r="A1390" s="40"/>
      <c r="B1390" s="41"/>
      <c r="C1390" s="272" t="s">
        <v>2079</v>
      </c>
      <c r="D1390" s="272" t="s">
        <v>520</v>
      </c>
      <c r="E1390" s="273" t="s">
        <v>2080</v>
      </c>
      <c r="F1390" s="274" t="s">
        <v>2081</v>
      </c>
      <c r="G1390" s="275" t="s">
        <v>240</v>
      </c>
      <c r="H1390" s="276">
        <v>80.849999999999994</v>
      </c>
      <c r="I1390" s="277"/>
      <c r="J1390" s="278">
        <f>ROUND(I1390*H1390,2)</f>
        <v>0</v>
      </c>
      <c r="K1390" s="274" t="s">
        <v>191</v>
      </c>
      <c r="L1390" s="279"/>
      <c r="M1390" s="280" t="s">
        <v>19</v>
      </c>
      <c r="N1390" s="281" t="s">
        <v>44</v>
      </c>
      <c r="O1390" s="86"/>
      <c r="P1390" s="224">
        <f>O1390*H1390</f>
        <v>0</v>
      </c>
      <c r="Q1390" s="224">
        <v>0.0033999999999999998</v>
      </c>
      <c r="R1390" s="224">
        <f>Q1390*H1390</f>
        <v>0.27488999999999997</v>
      </c>
      <c r="S1390" s="224">
        <v>0</v>
      </c>
      <c r="T1390" s="225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26" t="s">
        <v>627</v>
      </c>
      <c r="AT1390" s="226" t="s">
        <v>520</v>
      </c>
      <c r="AU1390" s="226" t="s">
        <v>82</v>
      </c>
      <c r="AY1390" s="19" t="s">
        <v>185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19" t="s">
        <v>80</v>
      </c>
      <c r="BK1390" s="227">
        <f>ROUND(I1390*H1390,2)</f>
        <v>0</v>
      </c>
      <c r="BL1390" s="19" t="s">
        <v>339</v>
      </c>
      <c r="BM1390" s="226" t="s">
        <v>2082</v>
      </c>
    </row>
    <row r="1391" s="13" customFormat="1">
      <c r="A1391" s="13"/>
      <c r="B1391" s="233"/>
      <c r="C1391" s="234"/>
      <c r="D1391" s="235" t="s">
        <v>195</v>
      </c>
      <c r="E1391" s="236" t="s">
        <v>19</v>
      </c>
      <c r="F1391" s="237" t="s">
        <v>1482</v>
      </c>
      <c r="G1391" s="234"/>
      <c r="H1391" s="236" t="s">
        <v>19</v>
      </c>
      <c r="I1391" s="238"/>
      <c r="J1391" s="234"/>
      <c r="K1391" s="234"/>
      <c r="L1391" s="239"/>
      <c r="M1391" s="240"/>
      <c r="N1391" s="241"/>
      <c r="O1391" s="241"/>
      <c r="P1391" s="241"/>
      <c r="Q1391" s="241"/>
      <c r="R1391" s="241"/>
      <c r="S1391" s="241"/>
      <c r="T1391" s="24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3" t="s">
        <v>195</v>
      </c>
      <c r="AU1391" s="243" t="s">
        <v>82</v>
      </c>
      <c r="AV1391" s="13" t="s">
        <v>80</v>
      </c>
      <c r="AW1391" s="13" t="s">
        <v>35</v>
      </c>
      <c r="AX1391" s="13" t="s">
        <v>73</v>
      </c>
      <c r="AY1391" s="243" t="s">
        <v>185</v>
      </c>
    </row>
    <row r="1392" s="14" customFormat="1">
      <c r="A1392" s="14"/>
      <c r="B1392" s="244"/>
      <c r="C1392" s="245"/>
      <c r="D1392" s="235" t="s">
        <v>195</v>
      </c>
      <c r="E1392" s="246" t="s">
        <v>19</v>
      </c>
      <c r="F1392" s="247" t="s">
        <v>2078</v>
      </c>
      <c r="G1392" s="245"/>
      <c r="H1392" s="248">
        <v>73.5</v>
      </c>
      <c r="I1392" s="249"/>
      <c r="J1392" s="245"/>
      <c r="K1392" s="245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4" t="s">
        <v>195</v>
      </c>
      <c r="AU1392" s="254" t="s">
        <v>82</v>
      </c>
      <c r="AV1392" s="14" t="s">
        <v>82</v>
      </c>
      <c r="AW1392" s="14" t="s">
        <v>35</v>
      </c>
      <c r="AX1392" s="14" t="s">
        <v>73</v>
      </c>
      <c r="AY1392" s="254" t="s">
        <v>185</v>
      </c>
    </row>
    <row r="1393" s="15" customFormat="1">
      <c r="A1393" s="15"/>
      <c r="B1393" s="255"/>
      <c r="C1393" s="256"/>
      <c r="D1393" s="235" t="s">
        <v>195</v>
      </c>
      <c r="E1393" s="257" t="s">
        <v>19</v>
      </c>
      <c r="F1393" s="258" t="s">
        <v>226</v>
      </c>
      <c r="G1393" s="256"/>
      <c r="H1393" s="259">
        <v>73.5</v>
      </c>
      <c r="I1393" s="260"/>
      <c r="J1393" s="256"/>
      <c r="K1393" s="256"/>
      <c r="L1393" s="261"/>
      <c r="M1393" s="262"/>
      <c r="N1393" s="263"/>
      <c r="O1393" s="263"/>
      <c r="P1393" s="263"/>
      <c r="Q1393" s="263"/>
      <c r="R1393" s="263"/>
      <c r="S1393" s="263"/>
      <c r="T1393" s="264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65" t="s">
        <v>195</v>
      </c>
      <c r="AU1393" s="265" t="s">
        <v>82</v>
      </c>
      <c r="AV1393" s="15" t="s">
        <v>135</v>
      </c>
      <c r="AW1393" s="15" t="s">
        <v>35</v>
      </c>
      <c r="AX1393" s="15" t="s">
        <v>80</v>
      </c>
      <c r="AY1393" s="265" t="s">
        <v>185</v>
      </c>
    </row>
    <row r="1394" s="14" customFormat="1">
      <c r="A1394" s="14"/>
      <c r="B1394" s="244"/>
      <c r="C1394" s="245"/>
      <c r="D1394" s="235" t="s">
        <v>195</v>
      </c>
      <c r="E1394" s="245"/>
      <c r="F1394" s="247" t="s">
        <v>2083</v>
      </c>
      <c r="G1394" s="245"/>
      <c r="H1394" s="248">
        <v>80.849999999999994</v>
      </c>
      <c r="I1394" s="249"/>
      <c r="J1394" s="245"/>
      <c r="K1394" s="245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4" t="s">
        <v>195</v>
      </c>
      <c r="AU1394" s="254" t="s">
        <v>82</v>
      </c>
      <c r="AV1394" s="14" t="s">
        <v>82</v>
      </c>
      <c r="AW1394" s="14" t="s">
        <v>4</v>
      </c>
      <c r="AX1394" s="14" t="s">
        <v>80</v>
      </c>
      <c r="AY1394" s="254" t="s">
        <v>185</v>
      </c>
    </row>
    <row r="1395" s="2" customFormat="1" ht="16.5" customHeight="1">
      <c r="A1395" s="40"/>
      <c r="B1395" s="41"/>
      <c r="C1395" s="215" t="s">
        <v>2084</v>
      </c>
      <c r="D1395" s="215" t="s">
        <v>187</v>
      </c>
      <c r="E1395" s="216" t="s">
        <v>2085</v>
      </c>
      <c r="F1395" s="217" t="s">
        <v>2086</v>
      </c>
      <c r="G1395" s="218" t="s">
        <v>499</v>
      </c>
      <c r="H1395" s="219">
        <v>291.05500000000001</v>
      </c>
      <c r="I1395" s="220"/>
      <c r="J1395" s="221">
        <f>ROUND(I1395*H1395,2)</f>
        <v>0</v>
      </c>
      <c r="K1395" s="217" t="s">
        <v>191</v>
      </c>
      <c r="L1395" s="46"/>
      <c r="M1395" s="222" t="s">
        <v>19</v>
      </c>
      <c r="N1395" s="223" t="s">
        <v>44</v>
      </c>
      <c r="O1395" s="86"/>
      <c r="P1395" s="224">
        <f>O1395*H1395</f>
        <v>0</v>
      </c>
      <c r="Q1395" s="224">
        <v>3.0000000000000001E-05</v>
      </c>
      <c r="R1395" s="224">
        <f>Q1395*H1395</f>
        <v>0.0087316500000000005</v>
      </c>
      <c r="S1395" s="224">
        <v>0</v>
      </c>
      <c r="T1395" s="225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26" t="s">
        <v>339</v>
      </c>
      <c r="AT1395" s="226" t="s">
        <v>187</v>
      </c>
      <c r="AU1395" s="226" t="s">
        <v>82</v>
      </c>
      <c r="AY1395" s="19" t="s">
        <v>185</v>
      </c>
      <c r="BE1395" s="227">
        <f>IF(N1395="základní",J1395,0)</f>
        <v>0</v>
      </c>
      <c r="BF1395" s="227">
        <f>IF(N1395="snížená",J1395,0)</f>
        <v>0</v>
      </c>
      <c r="BG1395" s="227">
        <f>IF(N1395="zákl. přenesená",J1395,0)</f>
        <v>0</v>
      </c>
      <c r="BH1395" s="227">
        <f>IF(N1395="sníž. přenesená",J1395,0)</f>
        <v>0</v>
      </c>
      <c r="BI1395" s="227">
        <f>IF(N1395="nulová",J1395,0)</f>
        <v>0</v>
      </c>
      <c r="BJ1395" s="19" t="s">
        <v>80</v>
      </c>
      <c r="BK1395" s="227">
        <f>ROUND(I1395*H1395,2)</f>
        <v>0</v>
      </c>
      <c r="BL1395" s="19" t="s">
        <v>339</v>
      </c>
      <c r="BM1395" s="226" t="s">
        <v>2087</v>
      </c>
    </row>
    <row r="1396" s="2" customFormat="1">
      <c r="A1396" s="40"/>
      <c r="B1396" s="41"/>
      <c r="C1396" s="42"/>
      <c r="D1396" s="228" t="s">
        <v>193</v>
      </c>
      <c r="E1396" s="42"/>
      <c r="F1396" s="229" t="s">
        <v>2088</v>
      </c>
      <c r="G1396" s="42"/>
      <c r="H1396" s="42"/>
      <c r="I1396" s="230"/>
      <c r="J1396" s="42"/>
      <c r="K1396" s="42"/>
      <c r="L1396" s="46"/>
      <c r="M1396" s="231"/>
      <c r="N1396" s="232"/>
      <c r="O1396" s="86"/>
      <c r="P1396" s="86"/>
      <c r="Q1396" s="86"/>
      <c r="R1396" s="86"/>
      <c r="S1396" s="86"/>
      <c r="T1396" s="87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9" t="s">
        <v>193</v>
      </c>
      <c r="AU1396" s="19" t="s">
        <v>82</v>
      </c>
    </row>
    <row r="1397" s="13" customFormat="1">
      <c r="A1397" s="13"/>
      <c r="B1397" s="233"/>
      <c r="C1397" s="234"/>
      <c r="D1397" s="235" t="s">
        <v>195</v>
      </c>
      <c r="E1397" s="236" t="s">
        <v>19</v>
      </c>
      <c r="F1397" s="237" t="s">
        <v>1482</v>
      </c>
      <c r="G1397" s="234"/>
      <c r="H1397" s="236" t="s">
        <v>19</v>
      </c>
      <c r="I1397" s="238"/>
      <c r="J1397" s="234"/>
      <c r="K1397" s="234"/>
      <c r="L1397" s="239"/>
      <c r="M1397" s="240"/>
      <c r="N1397" s="241"/>
      <c r="O1397" s="241"/>
      <c r="P1397" s="241"/>
      <c r="Q1397" s="241"/>
      <c r="R1397" s="241"/>
      <c r="S1397" s="241"/>
      <c r="T1397" s="24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3" t="s">
        <v>195</v>
      </c>
      <c r="AU1397" s="243" t="s">
        <v>82</v>
      </c>
      <c r="AV1397" s="13" t="s">
        <v>80</v>
      </c>
      <c r="AW1397" s="13" t="s">
        <v>35</v>
      </c>
      <c r="AX1397" s="13" t="s">
        <v>73</v>
      </c>
      <c r="AY1397" s="243" t="s">
        <v>185</v>
      </c>
    </row>
    <row r="1398" s="13" customFormat="1">
      <c r="A1398" s="13"/>
      <c r="B1398" s="233"/>
      <c r="C1398" s="234"/>
      <c r="D1398" s="235" t="s">
        <v>195</v>
      </c>
      <c r="E1398" s="236" t="s">
        <v>19</v>
      </c>
      <c r="F1398" s="237" t="s">
        <v>1607</v>
      </c>
      <c r="G1398" s="234"/>
      <c r="H1398" s="236" t="s">
        <v>19</v>
      </c>
      <c r="I1398" s="238"/>
      <c r="J1398" s="234"/>
      <c r="K1398" s="234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195</v>
      </c>
      <c r="AU1398" s="243" t="s">
        <v>82</v>
      </c>
      <c r="AV1398" s="13" t="s">
        <v>80</v>
      </c>
      <c r="AW1398" s="13" t="s">
        <v>35</v>
      </c>
      <c r="AX1398" s="13" t="s">
        <v>73</v>
      </c>
      <c r="AY1398" s="243" t="s">
        <v>185</v>
      </c>
    </row>
    <row r="1399" s="14" customFormat="1">
      <c r="A1399" s="14"/>
      <c r="B1399" s="244"/>
      <c r="C1399" s="245"/>
      <c r="D1399" s="235" t="s">
        <v>195</v>
      </c>
      <c r="E1399" s="246" t="s">
        <v>19</v>
      </c>
      <c r="F1399" s="247" t="s">
        <v>1678</v>
      </c>
      <c r="G1399" s="245"/>
      <c r="H1399" s="248">
        <v>74.105000000000004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195</v>
      </c>
      <c r="AU1399" s="254" t="s">
        <v>82</v>
      </c>
      <c r="AV1399" s="14" t="s">
        <v>82</v>
      </c>
      <c r="AW1399" s="14" t="s">
        <v>35</v>
      </c>
      <c r="AX1399" s="14" t="s">
        <v>73</v>
      </c>
      <c r="AY1399" s="254" t="s">
        <v>185</v>
      </c>
    </row>
    <row r="1400" s="14" customFormat="1">
      <c r="A1400" s="14"/>
      <c r="B1400" s="244"/>
      <c r="C1400" s="245"/>
      <c r="D1400" s="235" t="s">
        <v>195</v>
      </c>
      <c r="E1400" s="246" t="s">
        <v>19</v>
      </c>
      <c r="F1400" s="247" t="s">
        <v>2089</v>
      </c>
      <c r="G1400" s="245"/>
      <c r="H1400" s="248">
        <v>-9.3000000000000007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195</v>
      </c>
      <c r="AU1400" s="254" t="s">
        <v>82</v>
      </c>
      <c r="AV1400" s="14" t="s">
        <v>82</v>
      </c>
      <c r="AW1400" s="14" t="s">
        <v>35</v>
      </c>
      <c r="AX1400" s="14" t="s">
        <v>73</v>
      </c>
      <c r="AY1400" s="254" t="s">
        <v>185</v>
      </c>
    </row>
    <row r="1401" s="14" customFormat="1">
      <c r="A1401" s="14"/>
      <c r="B1401" s="244"/>
      <c r="C1401" s="245"/>
      <c r="D1401" s="235" t="s">
        <v>195</v>
      </c>
      <c r="E1401" s="246" t="s">
        <v>19</v>
      </c>
      <c r="F1401" s="247" t="s">
        <v>2090</v>
      </c>
      <c r="G1401" s="245"/>
      <c r="H1401" s="248">
        <v>-15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195</v>
      </c>
      <c r="AU1401" s="254" t="s">
        <v>82</v>
      </c>
      <c r="AV1401" s="14" t="s">
        <v>82</v>
      </c>
      <c r="AW1401" s="14" t="s">
        <v>35</v>
      </c>
      <c r="AX1401" s="14" t="s">
        <v>73</v>
      </c>
      <c r="AY1401" s="254" t="s">
        <v>185</v>
      </c>
    </row>
    <row r="1402" s="14" customFormat="1">
      <c r="A1402" s="14"/>
      <c r="B1402" s="244"/>
      <c r="C1402" s="245"/>
      <c r="D1402" s="235" t="s">
        <v>195</v>
      </c>
      <c r="E1402" s="246" t="s">
        <v>19</v>
      </c>
      <c r="F1402" s="247" t="s">
        <v>2091</v>
      </c>
      <c r="G1402" s="245"/>
      <c r="H1402" s="248">
        <v>-1.8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195</v>
      </c>
      <c r="AU1402" s="254" t="s">
        <v>82</v>
      </c>
      <c r="AV1402" s="14" t="s">
        <v>82</v>
      </c>
      <c r="AW1402" s="14" t="s">
        <v>35</v>
      </c>
      <c r="AX1402" s="14" t="s">
        <v>73</v>
      </c>
      <c r="AY1402" s="254" t="s">
        <v>185</v>
      </c>
    </row>
    <row r="1403" s="14" customFormat="1">
      <c r="A1403" s="14"/>
      <c r="B1403" s="244"/>
      <c r="C1403" s="245"/>
      <c r="D1403" s="235" t="s">
        <v>195</v>
      </c>
      <c r="E1403" s="246" t="s">
        <v>19</v>
      </c>
      <c r="F1403" s="247" t="s">
        <v>2092</v>
      </c>
      <c r="G1403" s="245"/>
      <c r="H1403" s="248">
        <v>-2.7000000000000002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195</v>
      </c>
      <c r="AU1403" s="254" t="s">
        <v>82</v>
      </c>
      <c r="AV1403" s="14" t="s">
        <v>82</v>
      </c>
      <c r="AW1403" s="14" t="s">
        <v>35</v>
      </c>
      <c r="AX1403" s="14" t="s">
        <v>73</v>
      </c>
      <c r="AY1403" s="254" t="s">
        <v>185</v>
      </c>
    </row>
    <row r="1404" s="13" customFormat="1">
      <c r="A1404" s="13"/>
      <c r="B1404" s="233"/>
      <c r="C1404" s="234"/>
      <c r="D1404" s="235" t="s">
        <v>195</v>
      </c>
      <c r="E1404" s="236" t="s">
        <v>19</v>
      </c>
      <c r="F1404" s="237" t="s">
        <v>1618</v>
      </c>
      <c r="G1404" s="234"/>
      <c r="H1404" s="236" t="s">
        <v>19</v>
      </c>
      <c r="I1404" s="238"/>
      <c r="J1404" s="234"/>
      <c r="K1404" s="234"/>
      <c r="L1404" s="239"/>
      <c r="M1404" s="240"/>
      <c r="N1404" s="241"/>
      <c r="O1404" s="241"/>
      <c r="P1404" s="241"/>
      <c r="Q1404" s="241"/>
      <c r="R1404" s="241"/>
      <c r="S1404" s="241"/>
      <c r="T1404" s="24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3" t="s">
        <v>195</v>
      </c>
      <c r="AU1404" s="243" t="s">
        <v>82</v>
      </c>
      <c r="AV1404" s="13" t="s">
        <v>80</v>
      </c>
      <c r="AW1404" s="13" t="s">
        <v>35</v>
      </c>
      <c r="AX1404" s="13" t="s">
        <v>73</v>
      </c>
      <c r="AY1404" s="243" t="s">
        <v>185</v>
      </c>
    </row>
    <row r="1405" s="14" customFormat="1">
      <c r="A1405" s="14"/>
      <c r="B1405" s="244"/>
      <c r="C1405" s="245"/>
      <c r="D1405" s="235" t="s">
        <v>195</v>
      </c>
      <c r="E1405" s="246" t="s">
        <v>19</v>
      </c>
      <c r="F1405" s="247" t="s">
        <v>1679</v>
      </c>
      <c r="G1405" s="245"/>
      <c r="H1405" s="248">
        <v>19.555</v>
      </c>
      <c r="I1405" s="249"/>
      <c r="J1405" s="245"/>
      <c r="K1405" s="245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4" t="s">
        <v>195</v>
      </c>
      <c r="AU1405" s="254" t="s">
        <v>82</v>
      </c>
      <c r="AV1405" s="14" t="s">
        <v>82</v>
      </c>
      <c r="AW1405" s="14" t="s">
        <v>35</v>
      </c>
      <c r="AX1405" s="14" t="s">
        <v>73</v>
      </c>
      <c r="AY1405" s="254" t="s">
        <v>185</v>
      </c>
    </row>
    <row r="1406" s="14" customFormat="1">
      <c r="A1406" s="14"/>
      <c r="B1406" s="244"/>
      <c r="C1406" s="245"/>
      <c r="D1406" s="235" t="s">
        <v>195</v>
      </c>
      <c r="E1406" s="246" t="s">
        <v>19</v>
      </c>
      <c r="F1406" s="247" t="s">
        <v>2093</v>
      </c>
      <c r="G1406" s="245"/>
      <c r="H1406" s="248">
        <v>-1.25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195</v>
      </c>
      <c r="AU1406" s="254" t="s">
        <v>82</v>
      </c>
      <c r="AV1406" s="14" t="s">
        <v>82</v>
      </c>
      <c r="AW1406" s="14" t="s">
        <v>35</v>
      </c>
      <c r="AX1406" s="14" t="s">
        <v>73</v>
      </c>
      <c r="AY1406" s="254" t="s">
        <v>185</v>
      </c>
    </row>
    <row r="1407" s="13" customFormat="1">
      <c r="A1407" s="13"/>
      <c r="B1407" s="233"/>
      <c r="C1407" s="234"/>
      <c r="D1407" s="235" t="s">
        <v>195</v>
      </c>
      <c r="E1407" s="236" t="s">
        <v>19</v>
      </c>
      <c r="F1407" s="237" t="s">
        <v>1622</v>
      </c>
      <c r="G1407" s="234"/>
      <c r="H1407" s="236" t="s">
        <v>19</v>
      </c>
      <c r="I1407" s="238"/>
      <c r="J1407" s="234"/>
      <c r="K1407" s="234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195</v>
      </c>
      <c r="AU1407" s="243" t="s">
        <v>82</v>
      </c>
      <c r="AV1407" s="13" t="s">
        <v>80</v>
      </c>
      <c r="AW1407" s="13" t="s">
        <v>35</v>
      </c>
      <c r="AX1407" s="13" t="s">
        <v>73</v>
      </c>
      <c r="AY1407" s="243" t="s">
        <v>185</v>
      </c>
    </row>
    <row r="1408" s="14" customFormat="1">
      <c r="A1408" s="14"/>
      <c r="B1408" s="244"/>
      <c r="C1408" s="245"/>
      <c r="D1408" s="235" t="s">
        <v>195</v>
      </c>
      <c r="E1408" s="246" t="s">
        <v>19</v>
      </c>
      <c r="F1408" s="247" t="s">
        <v>1680</v>
      </c>
      <c r="G1408" s="245"/>
      <c r="H1408" s="248">
        <v>20.024999999999999</v>
      </c>
      <c r="I1408" s="249"/>
      <c r="J1408" s="245"/>
      <c r="K1408" s="245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4" t="s">
        <v>195</v>
      </c>
      <c r="AU1408" s="254" t="s">
        <v>82</v>
      </c>
      <c r="AV1408" s="14" t="s">
        <v>82</v>
      </c>
      <c r="AW1408" s="14" t="s">
        <v>35</v>
      </c>
      <c r="AX1408" s="14" t="s">
        <v>73</v>
      </c>
      <c r="AY1408" s="254" t="s">
        <v>185</v>
      </c>
    </row>
    <row r="1409" s="14" customFormat="1">
      <c r="A1409" s="14"/>
      <c r="B1409" s="244"/>
      <c r="C1409" s="245"/>
      <c r="D1409" s="235" t="s">
        <v>195</v>
      </c>
      <c r="E1409" s="246" t="s">
        <v>19</v>
      </c>
      <c r="F1409" s="247" t="s">
        <v>2093</v>
      </c>
      <c r="G1409" s="245"/>
      <c r="H1409" s="248">
        <v>-1.25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195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185</v>
      </c>
    </row>
    <row r="1410" s="13" customFormat="1">
      <c r="A1410" s="13"/>
      <c r="B1410" s="233"/>
      <c r="C1410" s="234"/>
      <c r="D1410" s="235" t="s">
        <v>195</v>
      </c>
      <c r="E1410" s="236" t="s">
        <v>19</v>
      </c>
      <c r="F1410" s="237" t="s">
        <v>1626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195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185</v>
      </c>
    </row>
    <row r="1411" s="14" customFormat="1">
      <c r="A1411" s="14"/>
      <c r="B1411" s="244"/>
      <c r="C1411" s="245"/>
      <c r="D1411" s="235" t="s">
        <v>195</v>
      </c>
      <c r="E1411" s="246" t="s">
        <v>19</v>
      </c>
      <c r="F1411" s="247" t="s">
        <v>1681</v>
      </c>
      <c r="G1411" s="245"/>
      <c r="H1411" s="248">
        <v>20.010000000000002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195</v>
      </c>
      <c r="AU1411" s="254" t="s">
        <v>82</v>
      </c>
      <c r="AV1411" s="14" t="s">
        <v>82</v>
      </c>
      <c r="AW1411" s="14" t="s">
        <v>35</v>
      </c>
      <c r="AX1411" s="14" t="s">
        <v>73</v>
      </c>
      <c r="AY1411" s="254" t="s">
        <v>185</v>
      </c>
    </row>
    <row r="1412" s="14" customFormat="1">
      <c r="A1412" s="14"/>
      <c r="B1412" s="244"/>
      <c r="C1412" s="245"/>
      <c r="D1412" s="235" t="s">
        <v>195</v>
      </c>
      <c r="E1412" s="246" t="s">
        <v>19</v>
      </c>
      <c r="F1412" s="247" t="s">
        <v>2094</v>
      </c>
      <c r="G1412" s="245"/>
      <c r="H1412" s="248">
        <v>-1.25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195</v>
      </c>
      <c r="AU1412" s="254" t="s">
        <v>82</v>
      </c>
      <c r="AV1412" s="14" t="s">
        <v>82</v>
      </c>
      <c r="AW1412" s="14" t="s">
        <v>35</v>
      </c>
      <c r="AX1412" s="14" t="s">
        <v>73</v>
      </c>
      <c r="AY1412" s="254" t="s">
        <v>185</v>
      </c>
    </row>
    <row r="1413" s="13" customFormat="1">
      <c r="A1413" s="13"/>
      <c r="B1413" s="233"/>
      <c r="C1413" s="234"/>
      <c r="D1413" s="235" t="s">
        <v>195</v>
      </c>
      <c r="E1413" s="236" t="s">
        <v>19</v>
      </c>
      <c r="F1413" s="237" t="s">
        <v>1628</v>
      </c>
      <c r="G1413" s="234"/>
      <c r="H1413" s="236" t="s">
        <v>19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195</v>
      </c>
      <c r="AU1413" s="243" t="s">
        <v>82</v>
      </c>
      <c r="AV1413" s="13" t="s">
        <v>80</v>
      </c>
      <c r="AW1413" s="13" t="s">
        <v>35</v>
      </c>
      <c r="AX1413" s="13" t="s">
        <v>73</v>
      </c>
      <c r="AY1413" s="243" t="s">
        <v>185</v>
      </c>
    </row>
    <row r="1414" s="14" customFormat="1">
      <c r="A1414" s="14"/>
      <c r="B1414" s="244"/>
      <c r="C1414" s="245"/>
      <c r="D1414" s="235" t="s">
        <v>195</v>
      </c>
      <c r="E1414" s="246" t="s">
        <v>19</v>
      </c>
      <c r="F1414" s="247" t="s">
        <v>1682</v>
      </c>
      <c r="G1414" s="245"/>
      <c r="H1414" s="248">
        <v>15.52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195</v>
      </c>
      <c r="AU1414" s="254" t="s">
        <v>82</v>
      </c>
      <c r="AV1414" s="14" t="s">
        <v>82</v>
      </c>
      <c r="AW1414" s="14" t="s">
        <v>35</v>
      </c>
      <c r="AX1414" s="14" t="s">
        <v>73</v>
      </c>
      <c r="AY1414" s="254" t="s">
        <v>185</v>
      </c>
    </row>
    <row r="1415" s="14" customFormat="1">
      <c r="A1415" s="14"/>
      <c r="B1415" s="244"/>
      <c r="C1415" s="245"/>
      <c r="D1415" s="235" t="s">
        <v>195</v>
      </c>
      <c r="E1415" s="246" t="s">
        <v>19</v>
      </c>
      <c r="F1415" s="247" t="s">
        <v>2095</v>
      </c>
      <c r="G1415" s="245"/>
      <c r="H1415" s="248">
        <v>-2.1499999999999999</v>
      </c>
      <c r="I1415" s="249"/>
      <c r="J1415" s="245"/>
      <c r="K1415" s="245"/>
      <c r="L1415" s="250"/>
      <c r="M1415" s="251"/>
      <c r="N1415" s="252"/>
      <c r="O1415" s="252"/>
      <c r="P1415" s="252"/>
      <c r="Q1415" s="252"/>
      <c r="R1415" s="252"/>
      <c r="S1415" s="252"/>
      <c r="T1415" s="253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4" t="s">
        <v>195</v>
      </c>
      <c r="AU1415" s="254" t="s">
        <v>82</v>
      </c>
      <c r="AV1415" s="14" t="s">
        <v>82</v>
      </c>
      <c r="AW1415" s="14" t="s">
        <v>35</v>
      </c>
      <c r="AX1415" s="14" t="s">
        <v>73</v>
      </c>
      <c r="AY1415" s="254" t="s">
        <v>185</v>
      </c>
    </row>
    <row r="1416" s="13" customFormat="1">
      <c r="A1416" s="13"/>
      <c r="B1416" s="233"/>
      <c r="C1416" s="234"/>
      <c r="D1416" s="235" t="s">
        <v>195</v>
      </c>
      <c r="E1416" s="236" t="s">
        <v>19</v>
      </c>
      <c r="F1416" s="237" t="s">
        <v>1632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195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185</v>
      </c>
    </row>
    <row r="1417" s="14" customFormat="1">
      <c r="A1417" s="14"/>
      <c r="B1417" s="244"/>
      <c r="C1417" s="245"/>
      <c r="D1417" s="235" t="s">
        <v>195</v>
      </c>
      <c r="E1417" s="246" t="s">
        <v>19</v>
      </c>
      <c r="F1417" s="247" t="s">
        <v>1683</v>
      </c>
      <c r="G1417" s="245"/>
      <c r="H1417" s="248">
        <v>15.76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195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185</v>
      </c>
    </row>
    <row r="1418" s="14" customFormat="1">
      <c r="A1418" s="14"/>
      <c r="B1418" s="244"/>
      <c r="C1418" s="245"/>
      <c r="D1418" s="235" t="s">
        <v>195</v>
      </c>
      <c r="E1418" s="246" t="s">
        <v>19</v>
      </c>
      <c r="F1418" s="247" t="s">
        <v>2093</v>
      </c>
      <c r="G1418" s="245"/>
      <c r="H1418" s="248">
        <v>-1.25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195</v>
      </c>
      <c r="AU1418" s="254" t="s">
        <v>82</v>
      </c>
      <c r="AV1418" s="14" t="s">
        <v>82</v>
      </c>
      <c r="AW1418" s="14" t="s">
        <v>35</v>
      </c>
      <c r="AX1418" s="14" t="s">
        <v>73</v>
      </c>
      <c r="AY1418" s="254" t="s">
        <v>185</v>
      </c>
    </row>
    <row r="1419" s="13" customFormat="1">
      <c r="A1419" s="13"/>
      <c r="B1419" s="233"/>
      <c r="C1419" s="234"/>
      <c r="D1419" s="235" t="s">
        <v>195</v>
      </c>
      <c r="E1419" s="236" t="s">
        <v>19</v>
      </c>
      <c r="F1419" s="237" t="s">
        <v>1634</v>
      </c>
      <c r="G1419" s="234"/>
      <c r="H1419" s="236" t="s">
        <v>19</v>
      </c>
      <c r="I1419" s="238"/>
      <c r="J1419" s="234"/>
      <c r="K1419" s="234"/>
      <c r="L1419" s="239"/>
      <c r="M1419" s="240"/>
      <c r="N1419" s="241"/>
      <c r="O1419" s="241"/>
      <c r="P1419" s="241"/>
      <c r="Q1419" s="241"/>
      <c r="R1419" s="241"/>
      <c r="S1419" s="241"/>
      <c r="T1419" s="24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3" t="s">
        <v>195</v>
      </c>
      <c r="AU1419" s="243" t="s">
        <v>82</v>
      </c>
      <c r="AV1419" s="13" t="s">
        <v>80</v>
      </c>
      <c r="AW1419" s="13" t="s">
        <v>35</v>
      </c>
      <c r="AX1419" s="13" t="s">
        <v>73</v>
      </c>
      <c r="AY1419" s="243" t="s">
        <v>185</v>
      </c>
    </row>
    <row r="1420" s="14" customFormat="1">
      <c r="A1420" s="14"/>
      <c r="B1420" s="244"/>
      <c r="C1420" s="245"/>
      <c r="D1420" s="235" t="s">
        <v>195</v>
      </c>
      <c r="E1420" s="246" t="s">
        <v>19</v>
      </c>
      <c r="F1420" s="247" t="s">
        <v>1682</v>
      </c>
      <c r="G1420" s="245"/>
      <c r="H1420" s="248">
        <v>15.52</v>
      </c>
      <c r="I1420" s="249"/>
      <c r="J1420" s="245"/>
      <c r="K1420" s="245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4" t="s">
        <v>195</v>
      </c>
      <c r="AU1420" s="254" t="s">
        <v>82</v>
      </c>
      <c r="AV1420" s="14" t="s">
        <v>82</v>
      </c>
      <c r="AW1420" s="14" t="s">
        <v>35</v>
      </c>
      <c r="AX1420" s="14" t="s">
        <v>73</v>
      </c>
      <c r="AY1420" s="254" t="s">
        <v>185</v>
      </c>
    </row>
    <row r="1421" s="14" customFormat="1">
      <c r="A1421" s="14"/>
      <c r="B1421" s="244"/>
      <c r="C1421" s="245"/>
      <c r="D1421" s="235" t="s">
        <v>195</v>
      </c>
      <c r="E1421" s="246" t="s">
        <v>19</v>
      </c>
      <c r="F1421" s="247" t="s">
        <v>2095</v>
      </c>
      <c r="G1421" s="245"/>
      <c r="H1421" s="248">
        <v>-2.1499999999999999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195</v>
      </c>
      <c r="AU1421" s="254" t="s">
        <v>82</v>
      </c>
      <c r="AV1421" s="14" t="s">
        <v>82</v>
      </c>
      <c r="AW1421" s="14" t="s">
        <v>35</v>
      </c>
      <c r="AX1421" s="14" t="s">
        <v>73</v>
      </c>
      <c r="AY1421" s="254" t="s">
        <v>185</v>
      </c>
    </row>
    <row r="1422" s="13" customFormat="1">
      <c r="A1422" s="13"/>
      <c r="B1422" s="233"/>
      <c r="C1422" s="234"/>
      <c r="D1422" s="235" t="s">
        <v>195</v>
      </c>
      <c r="E1422" s="236" t="s">
        <v>19</v>
      </c>
      <c r="F1422" s="237" t="s">
        <v>1635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195</v>
      </c>
      <c r="AU1422" s="243" t="s">
        <v>82</v>
      </c>
      <c r="AV1422" s="13" t="s">
        <v>80</v>
      </c>
      <c r="AW1422" s="13" t="s">
        <v>35</v>
      </c>
      <c r="AX1422" s="13" t="s">
        <v>73</v>
      </c>
      <c r="AY1422" s="243" t="s">
        <v>185</v>
      </c>
    </row>
    <row r="1423" s="14" customFormat="1">
      <c r="A1423" s="14"/>
      <c r="B1423" s="244"/>
      <c r="C1423" s="245"/>
      <c r="D1423" s="235" t="s">
        <v>195</v>
      </c>
      <c r="E1423" s="246" t="s">
        <v>19</v>
      </c>
      <c r="F1423" s="247" t="s">
        <v>1684</v>
      </c>
      <c r="G1423" s="245"/>
      <c r="H1423" s="248">
        <v>22.34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195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185</v>
      </c>
    </row>
    <row r="1424" s="14" customFormat="1">
      <c r="A1424" s="14"/>
      <c r="B1424" s="244"/>
      <c r="C1424" s="245"/>
      <c r="D1424" s="235" t="s">
        <v>195</v>
      </c>
      <c r="E1424" s="246" t="s">
        <v>19</v>
      </c>
      <c r="F1424" s="247" t="s">
        <v>2096</v>
      </c>
      <c r="G1424" s="245"/>
      <c r="H1424" s="248">
        <v>-7.4000000000000004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195</v>
      </c>
      <c r="AU1424" s="254" t="s">
        <v>82</v>
      </c>
      <c r="AV1424" s="14" t="s">
        <v>82</v>
      </c>
      <c r="AW1424" s="14" t="s">
        <v>35</v>
      </c>
      <c r="AX1424" s="14" t="s">
        <v>73</v>
      </c>
      <c r="AY1424" s="254" t="s">
        <v>185</v>
      </c>
    </row>
    <row r="1425" s="13" customFormat="1">
      <c r="A1425" s="13"/>
      <c r="B1425" s="233"/>
      <c r="C1425" s="234"/>
      <c r="D1425" s="235" t="s">
        <v>195</v>
      </c>
      <c r="E1425" s="236" t="s">
        <v>19</v>
      </c>
      <c r="F1425" s="237" t="s">
        <v>1639</v>
      </c>
      <c r="G1425" s="234"/>
      <c r="H1425" s="236" t="s">
        <v>19</v>
      </c>
      <c r="I1425" s="238"/>
      <c r="J1425" s="234"/>
      <c r="K1425" s="234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3" t="s">
        <v>195</v>
      </c>
      <c r="AU1425" s="243" t="s">
        <v>82</v>
      </c>
      <c r="AV1425" s="13" t="s">
        <v>80</v>
      </c>
      <c r="AW1425" s="13" t="s">
        <v>35</v>
      </c>
      <c r="AX1425" s="13" t="s">
        <v>73</v>
      </c>
      <c r="AY1425" s="243" t="s">
        <v>185</v>
      </c>
    </row>
    <row r="1426" s="14" customFormat="1">
      <c r="A1426" s="14"/>
      <c r="B1426" s="244"/>
      <c r="C1426" s="245"/>
      <c r="D1426" s="235" t="s">
        <v>195</v>
      </c>
      <c r="E1426" s="246" t="s">
        <v>19</v>
      </c>
      <c r="F1426" s="247" t="s">
        <v>1685</v>
      </c>
      <c r="G1426" s="245"/>
      <c r="H1426" s="248">
        <v>21.829999999999998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195</v>
      </c>
      <c r="AU1426" s="254" t="s">
        <v>82</v>
      </c>
      <c r="AV1426" s="14" t="s">
        <v>82</v>
      </c>
      <c r="AW1426" s="14" t="s">
        <v>35</v>
      </c>
      <c r="AX1426" s="14" t="s">
        <v>73</v>
      </c>
      <c r="AY1426" s="254" t="s">
        <v>185</v>
      </c>
    </row>
    <row r="1427" s="14" customFormat="1">
      <c r="A1427" s="14"/>
      <c r="B1427" s="244"/>
      <c r="C1427" s="245"/>
      <c r="D1427" s="235" t="s">
        <v>195</v>
      </c>
      <c r="E1427" s="246" t="s">
        <v>19</v>
      </c>
      <c r="F1427" s="247" t="s">
        <v>2095</v>
      </c>
      <c r="G1427" s="245"/>
      <c r="H1427" s="248">
        <v>-2.1499999999999999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195</v>
      </c>
      <c r="AU1427" s="254" t="s">
        <v>82</v>
      </c>
      <c r="AV1427" s="14" t="s">
        <v>82</v>
      </c>
      <c r="AW1427" s="14" t="s">
        <v>35</v>
      </c>
      <c r="AX1427" s="14" t="s">
        <v>73</v>
      </c>
      <c r="AY1427" s="254" t="s">
        <v>185</v>
      </c>
    </row>
    <row r="1428" s="13" customFormat="1">
      <c r="A1428" s="13"/>
      <c r="B1428" s="233"/>
      <c r="C1428" s="234"/>
      <c r="D1428" s="235" t="s">
        <v>195</v>
      </c>
      <c r="E1428" s="236" t="s">
        <v>19</v>
      </c>
      <c r="F1428" s="237" t="s">
        <v>1641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195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185</v>
      </c>
    </row>
    <row r="1429" s="14" customFormat="1">
      <c r="A1429" s="14"/>
      <c r="B1429" s="244"/>
      <c r="C1429" s="245"/>
      <c r="D1429" s="235" t="s">
        <v>195</v>
      </c>
      <c r="E1429" s="246" t="s">
        <v>19</v>
      </c>
      <c r="F1429" s="247" t="s">
        <v>1686</v>
      </c>
      <c r="G1429" s="245"/>
      <c r="H1429" s="248">
        <v>16.510000000000002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195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185</v>
      </c>
    </row>
    <row r="1430" s="14" customFormat="1">
      <c r="A1430" s="14"/>
      <c r="B1430" s="244"/>
      <c r="C1430" s="245"/>
      <c r="D1430" s="235" t="s">
        <v>195</v>
      </c>
      <c r="E1430" s="246" t="s">
        <v>19</v>
      </c>
      <c r="F1430" s="247" t="s">
        <v>2093</v>
      </c>
      <c r="G1430" s="245"/>
      <c r="H1430" s="248">
        <v>-1.25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195</v>
      </c>
      <c r="AU1430" s="254" t="s">
        <v>82</v>
      </c>
      <c r="AV1430" s="14" t="s">
        <v>82</v>
      </c>
      <c r="AW1430" s="14" t="s">
        <v>35</v>
      </c>
      <c r="AX1430" s="14" t="s">
        <v>73</v>
      </c>
      <c r="AY1430" s="254" t="s">
        <v>185</v>
      </c>
    </row>
    <row r="1431" s="13" customFormat="1">
      <c r="A1431" s="13"/>
      <c r="B1431" s="233"/>
      <c r="C1431" s="234"/>
      <c r="D1431" s="235" t="s">
        <v>195</v>
      </c>
      <c r="E1431" s="236" t="s">
        <v>19</v>
      </c>
      <c r="F1431" s="237" t="s">
        <v>1643</v>
      </c>
      <c r="G1431" s="234"/>
      <c r="H1431" s="236" t="s">
        <v>19</v>
      </c>
      <c r="I1431" s="238"/>
      <c r="J1431" s="234"/>
      <c r="K1431" s="234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3" t="s">
        <v>195</v>
      </c>
      <c r="AU1431" s="243" t="s">
        <v>82</v>
      </c>
      <c r="AV1431" s="13" t="s">
        <v>80</v>
      </c>
      <c r="AW1431" s="13" t="s">
        <v>35</v>
      </c>
      <c r="AX1431" s="13" t="s">
        <v>73</v>
      </c>
      <c r="AY1431" s="243" t="s">
        <v>185</v>
      </c>
    </row>
    <row r="1432" s="14" customFormat="1">
      <c r="A1432" s="14"/>
      <c r="B1432" s="244"/>
      <c r="C1432" s="245"/>
      <c r="D1432" s="235" t="s">
        <v>195</v>
      </c>
      <c r="E1432" s="246" t="s">
        <v>19</v>
      </c>
      <c r="F1432" s="247" t="s">
        <v>1687</v>
      </c>
      <c r="G1432" s="245"/>
      <c r="H1432" s="248">
        <v>19.07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195</v>
      </c>
      <c r="AU1432" s="254" t="s">
        <v>82</v>
      </c>
      <c r="AV1432" s="14" t="s">
        <v>82</v>
      </c>
      <c r="AW1432" s="14" t="s">
        <v>35</v>
      </c>
      <c r="AX1432" s="14" t="s">
        <v>73</v>
      </c>
      <c r="AY1432" s="254" t="s">
        <v>185</v>
      </c>
    </row>
    <row r="1433" s="14" customFormat="1">
      <c r="A1433" s="14"/>
      <c r="B1433" s="244"/>
      <c r="C1433" s="245"/>
      <c r="D1433" s="235" t="s">
        <v>195</v>
      </c>
      <c r="E1433" s="246" t="s">
        <v>19</v>
      </c>
      <c r="F1433" s="247" t="s">
        <v>2097</v>
      </c>
      <c r="G1433" s="245"/>
      <c r="H1433" s="248">
        <v>-0.90000000000000002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195</v>
      </c>
      <c r="AU1433" s="254" t="s">
        <v>82</v>
      </c>
      <c r="AV1433" s="14" t="s">
        <v>82</v>
      </c>
      <c r="AW1433" s="14" t="s">
        <v>35</v>
      </c>
      <c r="AX1433" s="14" t="s">
        <v>73</v>
      </c>
      <c r="AY1433" s="254" t="s">
        <v>185</v>
      </c>
    </row>
    <row r="1434" s="13" customFormat="1">
      <c r="A1434" s="13"/>
      <c r="B1434" s="233"/>
      <c r="C1434" s="234"/>
      <c r="D1434" s="235" t="s">
        <v>195</v>
      </c>
      <c r="E1434" s="236" t="s">
        <v>19</v>
      </c>
      <c r="F1434" s="237" t="s">
        <v>1647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195</v>
      </c>
      <c r="AU1434" s="243" t="s">
        <v>82</v>
      </c>
      <c r="AV1434" s="13" t="s">
        <v>80</v>
      </c>
      <c r="AW1434" s="13" t="s">
        <v>35</v>
      </c>
      <c r="AX1434" s="13" t="s">
        <v>73</v>
      </c>
      <c r="AY1434" s="243" t="s">
        <v>185</v>
      </c>
    </row>
    <row r="1435" s="14" customFormat="1">
      <c r="A1435" s="14"/>
      <c r="B1435" s="244"/>
      <c r="C1435" s="245"/>
      <c r="D1435" s="235" t="s">
        <v>195</v>
      </c>
      <c r="E1435" s="246" t="s">
        <v>19</v>
      </c>
      <c r="F1435" s="247" t="s">
        <v>1688</v>
      </c>
      <c r="G1435" s="245"/>
      <c r="H1435" s="248">
        <v>19.07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195</v>
      </c>
      <c r="AU1435" s="254" t="s">
        <v>82</v>
      </c>
      <c r="AV1435" s="14" t="s">
        <v>82</v>
      </c>
      <c r="AW1435" s="14" t="s">
        <v>35</v>
      </c>
      <c r="AX1435" s="14" t="s">
        <v>73</v>
      </c>
      <c r="AY1435" s="254" t="s">
        <v>185</v>
      </c>
    </row>
    <row r="1436" s="14" customFormat="1">
      <c r="A1436" s="14"/>
      <c r="B1436" s="244"/>
      <c r="C1436" s="245"/>
      <c r="D1436" s="235" t="s">
        <v>195</v>
      </c>
      <c r="E1436" s="246" t="s">
        <v>19</v>
      </c>
      <c r="F1436" s="247" t="s">
        <v>2097</v>
      </c>
      <c r="G1436" s="245"/>
      <c r="H1436" s="248">
        <v>-0.90000000000000002</v>
      </c>
      <c r="I1436" s="249"/>
      <c r="J1436" s="245"/>
      <c r="K1436" s="245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4" t="s">
        <v>195</v>
      </c>
      <c r="AU1436" s="254" t="s">
        <v>82</v>
      </c>
      <c r="AV1436" s="14" t="s">
        <v>82</v>
      </c>
      <c r="AW1436" s="14" t="s">
        <v>35</v>
      </c>
      <c r="AX1436" s="14" t="s">
        <v>73</v>
      </c>
      <c r="AY1436" s="254" t="s">
        <v>185</v>
      </c>
    </row>
    <row r="1437" s="13" customFormat="1">
      <c r="A1437" s="13"/>
      <c r="B1437" s="233"/>
      <c r="C1437" s="234"/>
      <c r="D1437" s="235" t="s">
        <v>195</v>
      </c>
      <c r="E1437" s="236" t="s">
        <v>19</v>
      </c>
      <c r="F1437" s="237" t="s">
        <v>1651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195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185</v>
      </c>
    </row>
    <row r="1438" s="14" customFormat="1">
      <c r="A1438" s="14"/>
      <c r="B1438" s="244"/>
      <c r="C1438" s="245"/>
      <c r="D1438" s="235" t="s">
        <v>195</v>
      </c>
      <c r="E1438" s="246" t="s">
        <v>19</v>
      </c>
      <c r="F1438" s="247" t="s">
        <v>1689</v>
      </c>
      <c r="G1438" s="245"/>
      <c r="H1438" s="248">
        <v>16.620000000000001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195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185</v>
      </c>
    </row>
    <row r="1439" s="14" customFormat="1">
      <c r="A1439" s="14"/>
      <c r="B1439" s="244"/>
      <c r="C1439" s="245"/>
      <c r="D1439" s="235" t="s">
        <v>195</v>
      </c>
      <c r="E1439" s="246" t="s">
        <v>19</v>
      </c>
      <c r="F1439" s="247" t="s">
        <v>2093</v>
      </c>
      <c r="G1439" s="245"/>
      <c r="H1439" s="248">
        <v>-1.25</v>
      </c>
      <c r="I1439" s="249"/>
      <c r="J1439" s="245"/>
      <c r="K1439" s="245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4" t="s">
        <v>195</v>
      </c>
      <c r="AU1439" s="254" t="s">
        <v>82</v>
      </c>
      <c r="AV1439" s="14" t="s">
        <v>82</v>
      </c>
      <c r="AW1439" s="14" t="s">
        <v>35</v>
      </c>
      <c r="AX1439" s="14" t="s">
        <v>73</v>
      </c>
      <c r="AY1439" s="254" t="s">
        <v>185</v>
      </c>
    </row>
    <row r="1440" s="13" customFormat="1">
      <c r="A1440" s="13"/>
      <c r="B1440" s="233"/>
      <c r="C1440" s="234"/>
      <c r="D1440" s="235" t="s">
        <v>195</v>
      </c>
      <c r="E1440" s="236" t="s">
        <v>19</v>
      </c>
      <c r="F1440" s="237" t="s">
        <v>1653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195</v>
      </c>
      <c r="AU1440" s="243" t="s">
        <v>82</v>
      </c>
      <c r="AV1440" s="13" t="s">
        <v>80</v>
      </c>
      <c r="AW1440" s="13" t="s">
        <v>35</v>
      </c>
      <c r="AX1440" s="13" t="s">
        <v>73</v>
      </c>
      <c r="AY1440" s="243" t="s">
        <v>185</v>
      </c>
    </row>
    <row r="1441" s="14" customFormat="1">
      <c r="A1441" s="14"/>
      <c r="B1441" s="244"/>
      <c r="C1441" s="245"/>
      <c r="D1441" s="235" t="s">
        <v>195</v>
      </c>
      <c r="E1441" s="246" t="s">
        <v>19</v>
      </c>
      <c r="F1441" s="247" t="s">
        <v>1690</v>
      </c>
      <c r="G1441" s="245"/>
      <c r="H1441" s="248">
        <v>16.239999999999998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195</v>
      </c>
      <c r="AU1441" s="254" t="s">
        <v>82</v>
      </c>
      <c r="AV1441" s="14" t="s">
        <v>82</v>
      </c>
      <c r="AW1441" s="14" t="s">
        <v>35</v>
      </c>
      <c r="AX1441" s="14" t="s">
        <v>73</v>
      </c>
      <c r="AY1441" s="254" t="s">
        <v>185</v>
      </c>
    </row>
    <row r="1442" s="14" customFormat="1">
      <c r="A1442" s="14"/>
      <c r="B1442" s="244"/>
      <c r="C1442" s="245"/>
      <c r="D1442" s="235" t="s">
        <v>195</v>
      </c>
      <c r="E1442" s="246" t="s">
        <v>19</v>
      </c>
      <c r="F1442" s="247" t="s">
        <v>2093</v>
      </c>
      <c r="G1442" s="245"/>
      <c r="H1442" s="248">
        <v>-1.25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195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185</v>
      </c>
    </row>
    <row r="1443" s="13" customFormat="1">
      <c r="A1443" s="13"/>
      <c r="B1443" s="233"/>
      <c r="C1443" s="234"/>
      <c r="D1443" s="235" t="s">
        <v>195</v>
      </c>
      <c r="E1443" s="236" t="s">
        <v>19</v>
      </c>
      <c r="F1443" s="237" t="s">
        <v>1655</v>
      </c>
      <c r="G1443" s="234"/>
      <c r="H1443" s="236" t="s">
        <v>19</v>
      </c>
      <c r="I1443" s="238"/>
      <c r="J1443" s="234"/>
      <c r="K1443" s="234"/>
      <c r="L1443" s="239"/>
      <c r="M1443" s="240"/>
      <c r="N1443" s="241"/>
      <c r="O1443" s="241"/>
      <c r="P1443" s="241"/>
      <c r="Q1443" s="241"/>
      <c r="R1443" s="241"/>
      <c r="S1443" s="241"/>
      <c r="T1443" s="24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3" t="s">
        <v>195</v>
      </c>
      <c r="AU1443" s="243" t="s">
        <v>82</v>
      </c>
      <c r="AV1443" s="13" t="s">
        <v>80</v>
      </c>
      <c r="AW1443" s="13" t="s">
        <v>35</v>
      </c>
      <c r="AX1443" s="13" t="s">
        <v>73</v>
      </c>
      <c r="AY1443" s="243" t="s">
        <v>185</v>
      </c>
    </row>
    <row r="1444" s="14" customFormat="1">
      <c r="A1444" s="14"/>
      <c r="B1444" s="244"/>
      <c r="C1444" s="245"/>
      <c r="D1444" s="235" t="s">
        <v>195</v>
      </c>
      <c r="E1444" s="246" t="s">
        <v>19</v>
      </c>
      <c r="F1444" s="247" t="s">
        <v>1691</v>
      </c>
      <c r="G1444" s="245"/>
      <c r="H1444" s="248">
        <v>16.440000000000001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195</v>
      </c>
      <c r="AU1444" s="254" t="s">
        <v>82</v>
      </c>
      <c r="AV1444" s="14" t="s">
        <v>82</v>
      </c>
      <c r="AW1444" s="14" t="s">
        <v>35</v>
      </c>
      <c r="AX1444" s="14" t="s">
        <v>73</v>
      </c>
      <c r="AY1444" s="254" t="s">
        <v>185</v>
      </c>
    </row>
    <row r="1445" s="14" customFormat="1">
      <c r="A1445" s="14"/>
      <c r="B1445" s="244"/>
      <c r="C1445" s="245"/>
      <c r="D1445" s="235" t="s">
        <v>195</v>
      </c>
      <c r="E1445" s="246" t="s">
        <v>19</v>
      </c>
      <c r="F1445" s="247" t="s">
        <v>2093</v>
      </c>
      <c r="G1445" s="245"/>
      <c r="H1445" s="248">
        <v>-1.25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195</v>
      </c>
      <c r="AU1445" s="254" t="s">
        <v>82</v>
      </c>
      <c r="AV1445" s="14" t="s">
        <v>82</v>
      </c>
      <c r="AW1445" s="14" t="s">
        <v>35</v>
      </c>
      <c r="AX1445" s="14" t="s">
        <v>73</v>
      </c>
      <c r="AY1445" s="254" t="s">
        <v>185</v>
      </c>
    </row>
    <row r="1446" s="13" customFormat="1">
      <c r="A1446" s="13"/>
      <c r="B1446" s="233"/>
      <c r="C1446" s="234"/>
      <c r="D1446" s="235" t="s">
        <v>195</v>
      </c>
      <c r="E1446" s="236" t="s">
        <v>19</v>
      </c>
      <c r="F1446" s="237" t="s">
        <v>1657</v>
      </c>
      <c r="G1446" s="234"/>
      <c r="H1446" s="236" t="s">
        <v>19</v>
      </c>
      <c r="I1446" s="238"/>
      <c r="J1446" s="234"/>
      <c r="K1446" s="234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195</v>
      </c>
      <c r="AU1446" s="243" t="s">
        <v>82</v>
      </c>
      <c r="AV1446" s="13" t="s">
        <v>80</v>
      </c>
      <c r="AW1446" s="13" t="s">
        <v>35</v>
      </c>
      <c r="AX1446" s="13" t="s">
        <v>73</v>
      </c>
      <c r="AY1446" s="243" t="s">
        <v>185</v>
      </c>
    </row>
    <row r="1447" s="14" customFormat="1">
      <c r="A1447" s="14"/>
      <c r="B1447" s="244"/>
      <c r="C1447" s="245"/>
      <c r="D1447" s="235" t="s">
        <v>195</v>
      </c>
      <c r="E1447" s="246" t="s">
        <v>19</v>
      </c>
      <c r="F1447" s="247" t="s">
        <v>1692</v>
      </c>
      <c r="G1447" s="245"/>
      <c r="H1447" s="248">
        <v>18.140000000000001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195</v>
      </c>
      <c r="AU1447" s="254" t="s">
        <v>82</v>
      </c>
      <c r="AV1447" s="14" t="s">
        <v>82</v>
      </c>
      <c r="AW1447" s="14" t="s">
        <v>35</v>
      </c>
      <c r="AX1447" s="14" t="s">
        <v>73</v>
      </c>
      <c r="AY1447" s="254" t="s">
        <v>185</v>
      </c>
    </row>
    <row r="1448" s="14" customFormat="1">
      <c r="A1448" s="14"/>
      <c r="B1448" s="244"/>
      <c r="C1448" s="245"/>
      <c r="D1448" s="235" t="s">
        <v>195</v>
      </c>
      <c r="E1448" s="246" t="s">
        <v>19</v>
      </c>
      <c r="F1448" s="247" t="s">
        <v>2093</v>
      </c>
      <c r="G1448" s="245"/>
      <c r="H1448" s="248">
        <v>-1.25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195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185</v>
      </c>
    </row>
    <row r="1449" s="15" customFormat="1">
      <c r="A1449" s="15"/>
      <c r="B1449" s="255"/>
      <c r="C1449" s="256"/>
      <c r="D1449" s="235" t="s">
        <v>195</v>
      </c>
      <c r="E1449" s="257" t="s">
        <v>19</v>
      </c>
      <c r="F1449" s="258" t="s">
        <v>226</v>
      </c>
      <c r="G1449" s="256"/>
      <c r="H1449" s="259">
        <v>291.05499999999995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195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185</v>
      </c>
    </row>
    <row r="1450" s="2" customFormat="1" ht="16.5" customHeight="1">
      <c r="A1450" s="40"/>
      <c r="B1450" s="41"/>
      <c r="C1450" s="272" t="s">
        <v>2098</v>
      </c>
      <c r="D1450" s="272" t="s">
        <v>520</v>
      </c>
      <c r="E1450" s="273" t="s">
        <v>2099</v>
      </c>
      <c r="F1450" s="274" t="s">
        <v>2100</v>
      </c>
      <c r="G1450" s="275" t="s">
        <v>499</v>
      </c>
      <c r="H1450" s="276">
        <v>46.210999999999999</v>
      </c>
      <c r="I1450" s="277"/>
      <c r="J1450" s="278">
        <f>ROUND(I1450*H1450,2)</f>
        <v>0</v>
      </c>
      <c r="K1450" s="274" t="s">
        <v>191</v>
      </c>
      <c r="L1450" s="279"/>
      <c r="M1450" s="280" t="s">
        <v>19</v>
      </c>
      <c r="N1450" s="281" t="s">
        <v>44</v>
      </c>
      <c r="O1450" s="86"/>
      <c r="P1450" s="224">
        <f>O1450*H1450</f>
        <v>0</v>
      </c>
      <c r="Q1450" s="224">
        <v>0.00038000000000000002</v>
      </c>
      <c r="R1450" s="224">
        <f>Q1450*H1450</f>
        <v>0.017560180000000002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627</v>
      </c>
      <c r="AT1450" s="226" t="s">
        <v>520</v>
      </c>
      <c r="AU1450" s="226" t="s">
        <v>82</v>
      </c>
      <c r="AY1450" s="19" t="s">
        <v>185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339</v>
      </c>
      <c r="BM1450" s="226" t="s">
        <v>2101</v>
      </c>
    </row>
    <row r="1451" s="13" customFormat="1">
      <c r="A1451" s="13"/>
      <c r="B1451" s="233"/>
      <c r="C1451" s="234"/>
      <c r="D1451" s="235" t="s">
        <v>195</v>
      </c>
      <c r="E1451" s="236" t="s">
        <v>19</v>
      </c>
      <c r="F1451" s="237" t="s">
        <v>1482</v>
      </c>
      <c r="G1451" s="234"/>
      <c r="H1451" s="236" t="s">
        <v>19</v>
      </c>
      <c r="I1451" s="238"/>
      <c r="J1451" s="234"/>
      <c r="K1451" s="234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195</v>
      </c>
      <c r="AU1451" s="243" t="s">
        <v>82</v>
      </c>
      <c r="AV1451" s="13" t="s">
        <v>80</v>
      </c>
      <c r="AW1451" s="13" t="s">
        <v>35</v>
      </c>
      <c r="AX1451" s="13" t="s">
        <v>73</v>
      </c>
      <c r="AY1451" s="243" t="s">
        <v>185</v>
      </c>
    </row>
    <row r="1452" s="13" customFormat="1">
      <c r="A1452" s="13"/>
      <c r="B1452" s="233"/>
      <c r="C1452" s="234"/>
      <c r="D1452" s="235" t="s">
        <v>195</v>
      </c>
      <c r="E1452" s="236" t="s">
        <v>19</v>
      </c>
      <c r="F1452" s="237" t="s">
        <v>1607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195</v>
      </c>
      <c r="AU1452" s="243" t="s">
        <v>82</v>
      </c>
      <c r="AV1452" s="13" t="s">
        <v>80</v>
      </c>
      <c r="AW1452" s="13" t="s">
        <v>35</v>
      </c>
      <c r="AX1452" s="13" t="s">
        <v>73</v>
      </c>
      <c r="AY1452" s="243" t="s">
        <v>185</v>
      </c>
    </row>
    <row r="1453" s="14" customFormat="1">
      <c r="A1453" s="14"/>
      <c r="B1453" s="244"/>
      <c r="C1453" s="245"/>
      <c r="D1453" s="235" t="s">
        <v>195</v>
      </c>
      <c r="E1453" s="246" t="s">
        <v>19</v>
      </c>
      <c r="F1453" s="247" t="s">
        <v>1678</v>
      </c>
      <c r="G1453" s="245"/>
      <c r="H1453" s="248">
        <v>74.105000000000004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195</v>
      </c>
      <c r="AU1453" s="254" t="s">
        <v>82</v>
      </c>
      <c r="AV1453" s="14" t="s">
        <v>82</v>
      </c>
      <c r="AW1453" s="14" t="s">
        <v>35</v>
      </c>
      <c r="AX1453" s="14" t="s">
        <v>73</v>
      </c>
      <c r="AY1453" s="254" t="s">
        <v>185</v>
      </c>
    </row>
    <row r="1454" s="14" customFormat="1">
      <c r="A1454" s="14"/>
      <c r="B1454" s="244"/>
      <c r="C1454" s="245"/>
      <c r="D1454" s="235" t="s">
        <v>195</v>
      </c>
      <c r="E1454" s="246" t="s">
        <v>19</v>
      </c>
      <c r="F1454" s="247" t="s">
        <v>2089</v>
      </c>
      <c r="G1454" s="245"/>
      <c r="H1454" s="248">
        <v>-9.3000000000000007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195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185</v>
      </c>
    </row>
    <row r="1455" s="14" customFormat="1">
      <c r="A1455" s="14"/>
      <c r="B1455" s="244"/>
      <c r="C1455" s="245"/>
      <c r="D1455" s="235" t="s">
        <v>195</v>
      </c>
      <c r="E1455" s="246" t="s">
        <v>19</v>
      </c>
      <c r="F1455" s="247" t="s">
        <v>2090</v>
      </c>
      <c r="G1455" s="245"/>
      <c r="H1455" s="248">
        <v>-15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195</v>
      </c>
      <c r="AU1455" s="254" t="s">
        <v>82</v>
      </c>
      <c r="AV1455" s="14" t="s">
        <v>82</v>
      </c>
      <c r="AW1455" s="14" t="s">
        <v>35</v>
      </c>
      <c r="AX1455" s="14" t="s">
        <v>73</v>
      </c>
      <c r="AY1455" s="254" t="s">
        <v>185</v>
      </c>
    </row>
    <row r="1456" s="14" customFormat="1">
      <c r="A1456" s="14"/>
      <c r="B1456" s="244"/>
      <c r="C1456" s="245"/>
      <c r="D1456" s="235" t="s">
        <v>195</v>
      </c>
      <c r="E1456" s="246" t="s">
        <v>19</v>
      </c>
      <c r="F1456" s="247" t="s">
        <v>2091</v>
      </c>
      <c r="G1456" s="245"/>
      <c r="H1456" s="248">
        <v>-1.8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195</v>
      </c>
      <c r="AU1456" s="254" t="s">
        <v>82</v>
      </c>
      <c r="AV1456" s="14" t="s">
        <v>82</v>
      </c>
      <c r="AW1456" s="14" t="s">
        <v>35</v>
      </c>
      <c r="AX1456" s="14" t="s">
        <v>73</v>
      </c>
      <c r="AY1456" s="254" t="s">
        <v>185</v>
      </c>
    </row>
    <row r="1457" s="14" customFormat="1">
      <c r="A1457" s="14"/>
      <c r="B1457" s="244"/>
      <c r="C1457" s="245"/>
      <c r="D1457" s="235" t="s">
        <v>195</v>
      </c>
      <c r="E1457" s="246" t="s">
        <v>19</v>
      </c>
      <c r="F1457" s="247" t="s">
        <v>2092</v>
      </c>
      <c r="G1457" s="245"/>
      <c r="H1457" s="248">
        <v>-2.7000000000000002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195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185</v>
      </c>
    </row>
    <row r="1458" s="15" customFormat="1">
      <c r="A1458" s="15"/>
      <c r="B1458" s="255"/>
      <c r="C1458" s="256"/>
      <c r="D1458" s="235" t="s">
        <v>195</v>
      </c>
      <c r="E1458" s="257" t="s">
        <v>19</v>
      </c>
      <c r="F1458" s="258" t="s">
        <v>226</v>
      </c>
      <c r="G1458" s="256"/>
      <c r="H1458" s="259">
        <v>45.305000000000007</v>
      </c>
      <c r="I1458" s="260"/>
      <c r="J1458" s="256"/>
      <c r="K1458" s="256"/>
      <c r="L1458" s="261"/>
      <c r="M1458" s="262"/>
      <c r="N1458" s="263"/>
      <c r="O1458" s="263"/>
      <c r="P1458" s="263"/>
      <c r="Q1458" s="263"/>
      <c r="R1458" s="263"/>
      <c r="S1458" s="263"/>
      <c r="T1458" s="264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5" t="s">
        <v>195</v>
      </c>
      <c r="AU1458" s="265" t="s">
        <v>82</v>
      </c>
      <c r="AV1458" s="15" t="s">
        <v>135</v>
      </c>
      <c r="AW1458" s="15" t="s">
        <v>35</v>
      </c>
      <c r="AX1458" s="15" t="s">
        <v>80</v>
      </c>
      <c r="AY1458" s="265" t="s">
        <v>185</v>
      </c>
    </row>
    <row r="1459" s="14" customFormat="1">
      <c r="A1459" s="14"/>
      <c r="B1459" s="244"/>
      <c r="C1459" s="245"/>
      <c r="D1459" s="235" t="s">
        <v>195</v>
      </c>
      <c r="E1459" s="245"/>
      <c r="F1459" s="247" t="s">
        <v>2102</v>
      </c>
      <c r="G1459" s="245"/>
      <c r="H1459" s="248">
        <v>46.210999999999999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195</v>
      </c>
      <c r="AU1459" s="254" t="s">
        <v>82</v>
      </c>
      <c r="AV1459" s="14" t="s">
        <v>82</v>
      </c>
      <c r="AW1459" s="14" t="s">
        <v>4</v>
      </c>
      <c r="AX1459" s="14" t="s">
        <v>80</v>
      </c>
      <c r="AY1459" s="254" t="s">
        <v>185</v>
      </c>
    </row>
    <row r="1460" s="2" customFormat="1" ht="16.5" customHeight="1">
      <c r="A1460" s="40"/>
      <c r="B1460" s="41"/>
      <c r="C1460" s="272" t="s">
        <v>2103</v>
      </c>
      <c r="D1460" s="272" t="s">
        <v>520</v>
      </c>
      <c r="E1460" s="273" t="s">
        <v>2104</v>
      </c>
      <c r="F1460" s="274" t="s">
        <v>2105</v>
      </c>
      <c r="G1460" s="275" t="s">
        <v>499</v>
      </c>
      <c r="H1460" s="276">
        <v>250.66499999999999</v>
      </c>
      <c r="I1460" s="277"/>
      <c r="J1460" s="278">
        <f>ROUND(I1460*H1460,2)</f>
        <v>0</v>
      </c>
      <c r="K1460" s="274" t="s">
        <v>191</v>
      </c>
      <c r="L1460" s="279"/>
      <c r="M1460" s="280" t="s">
        <v>19</v>
      </c>
      <c r="N1460" s="281" t="s">
        <v>44</v>
      </c>
      <c r="O1460" s="86"/>
      <c r="P1460" s="224">
        <f>O1460*H1460</f>
        <v>0</v>
      </c>
      <c r="Q1460" s="224">
        <v>0.00029999999999999997</v>
      </c>
      <c r="R1460" s="224">
        <f>Q1460*H1460</f>
        <v>0.075199499999999989</v>
      </c>
      <c r="S1460" s="224">
        <v>0</v>
      </c>
      <c r="T1460" s="225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26" t="s">
        <v>627</v>
      </c>
      <c r="AT1460" s="226" t="s">
        <v>520</v>
      </c>
      <c r="AU1460" s="226" t="s">
        <v>82</v>
      </c>
      <c r="AY1460" s="19" t="s">
        <v>185</v>
      </c>
      <c r="BE1460" s="227">
        <f>IF(N1460="základní",J1460,0)</f>
        <v>0</v>
      </c>
      <c r="BF1460" s="227">
        <f>IF(N1460="snížená",J1460,0)</f>
        <v>0</v>
      </c>
      <c r="BG1460" s="227">
        <f>IF(N1460="zákl. přenesená",J1460,0)</f>
        <v>0</v>
      </c>
      <c r="BH1460" s="227">
        <f>IF(N1460="sníž. přenesená",J1460,0)</f>
        <v>0</v>
      </c>
      <c r="BI1460" s="227">
        <f>IF(N1460="nulová",J1460,0)</f>
        <v>0</v>
      </c>
      <c r="BJ1460" s="19" t="s">
        <v>80</v>
      </c>
      <c r="BK1460" s="227">
        <f>ROUND(I1460*H1460,2)</f>
        <v>0</v>
      </c>
      <c r="BL1460" s="19" t="s">
        <v>339</v>
      </c>
      <c r="BM1460" s="226" t="s">
        <v>2106</v>
      </c>
    </row>
    <row r="1461" s="13" customFormat="1">
      <c r="A1461" s="13"/>
      <c r="B1461" s="233"/>
      <c r="C1461" s="234"/>
      <c r="D1461" s="235" t="s">
        <v>195</v>
      </c>
      <c r="E1461" s="236" t="s">
        <v>19</v>
      </c>
      <c r="F1461" s="237" t="s">
        <v>1482</v>
      </c>
      <c r="G1461" s="234"/>
      <c r="H1461" s="236" t="s">
        <v>19</v>
      </c>
      <c r="I1461" s="238"/>
      <c r="J1461" s="234"/>
      <c r="K1461" s="234"/>
      <c r="L1461" s="239"/>
      <c r="M1461" s="240"/>
      <c r="N1461" s="241"/>
      <c r="O1461" s="241"/>
      <c r="P1461" s="241"/>
      <c r="Q1461" s="241"/>
      <c r="R1461" s="241"/>
      <c r="S1461" s="241"/>
      <c r="T1461" s="24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3" t="s">
        <v>195</v>
      </c>
      <c r="AU1461" s="243" t="s">
        <v>82</v>
      </c>
      <c r="AV1461" s="13" t="s">
        <v>80</v>
      </c>
      <c r="AW1461" s="13" t="s">
        <v>35</v>
      </c>
      <c r="AX1461" s="13" t="s">
        <v>73</v>
      </c>
      <c r="AY1461" s="243" t="s">
        <v>185</v>
      </c>
    </row>
    <row r="1462" s="13" customFormat="1">
      <c r="A1462" s="13"/>
      <c r="B1462" s="233"/>
      <c r="C1462" s="234"/>
      <c r="D1462" s="235" t="s">
        <v>195</v>
      </c>
      <c r="E1462" s="236" t="s">
        <v>19</v>
      </c>
      <c r="F1462" s="237" t="s">
        <v>1618</v>
      </c>
      <c r="G1462" s="234"/>
      <c r="H1462" s="236" t="s">
        <v>19</v>
      </c>
      <c r="I1462" s="238"/>
      <c r="J1462" s="234"/>
      <c r="K1462" s="234"/>
      <c r="L1462" s="239"/>
      <c r="M1462" s="240"/>
      <c r="N1462" s="241"/>
      <c r="O1462" s="241"/>
      <c r="P1462" s="241"/>
      <c r="Q1462" s="241"/>
      <c r="R1462" s="241"/>
      <c r="S1462" s="241"/>
      <c r="T1462" s="24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3" t="s">
        <v>195</v>
      </c>
      <c r="AU1462" s="243" t="s">
        <v>82</v>
      </c>
      <c r="AV1462" s="13" t="s">
        <v>80</v>
      </c>
      <c r="AW1462" s="13" t="s">
        <v>35</v>
      </c>
      <c r="AX1462" s="13" t="s">
        <v>73</v>
      </c>
      <c r="AY1462" s="243" t="s">
        <v>185</v>
      </c>
    </row>
    <row r="1463" s="14" customFormat="1">
      <c r="A1463" s="14"/>
      <c r="B1463" s="244"/>
      <c r="C1463" s="245"/>
      <c r="D1463" s="235" t="s">
        <v>195</v>
      </c>
      <c r="E1463" s="246" t="s">
        <v>19</v>
      </c>
      <c r="F1463" s="247" t="s">
        <v>1679</v>
      </c>
      <c r="G1463" s="245"/>
      <c r="H1463" s="248">
        <v>19.555</v>
      </c>
      <c r="I1463" s="249"/>
      <c r="J1463" s="245"/>
      <c r="K1463" s="245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4" t="s">
        <v>195</v>
      </c>
      <c r="AU1463" s="254" t="s">
        <v>82</v>
      </c>
      <c r="AV1463" s="14" t="s">
        <v>82</v>
      </c>
      <c r="AW1463" s="14" t="s">
        <v>35</v>
      </c>
      <c r="AX1463" s="14" t="s">
        <v>73</v>
      </c>
      <c r="AY1463" s="254" t="s">
        <v>185</v>
      </c>
    </row>
    <row r="1464" s="14" customFormat="1">
      <c r="A1464" s="14"/>
      <c r="B1464" s="244"/>
      <c r="C1464" s="245"/>
      <c r="D1464" s="235" t="s">
        <v>195</v>
      </c>
      <c r="E1464" s="246" t="s">
        <v>19</v>
      </c>
      <c r="F1464" s="247" t="s">
        <v>2093</v>
      </c>
      <c r="G1464" s="245"/>
      <c r="H1464" s="248">
        <v>-1.25</v>
      </c>
      <c r="I1464" s="249"/>
      <c r="J1464" s="245"/>
      <c r="K1464" s="245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4" t="s">
        <v>195</v>
      </c>
      <c r="AU1464" s="254" t="s">
        <v>82</v>
      </c>
      <c r="AV1464" s="14" t="s">
        <v>82</v>
      </c>
      <c r="AW1464" s="14" t="s">
        <v>35</v>
      </c>
      <c r="AX1464" s="14" t="s">
        <v>73</v>
      </c>
      <c r="AY1464" s="254" t="s">
        <v>185</v>
      </c>
    </row>
    <row r="1465" s="13" customFormat="1">
      <c r="A1465" s="13"/>
      <c r="B1465" s="233"/>
      <c r="C1465" s="234"/>
      <c r="D1465" s="235" t="s">
        <v>195</v>
      </c>
      <c r="E1465" s="236" t="s">
        <v>19</v>
      </c>
      <c r="F1465" s="237" t="s">
        <v>1622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195</v>
      </c>
      <c r="AU1465" s="243" t="s">
        <v>82</v>
      </c>
      <c r="AV1465" s="13" t="s">
        <v>80</v>
      </c>
      <c r="AW1465" s="13" t="s">
        <v>35</v>
      </c>
      <c r="AX1465" s="13" t="s">
        <v>73</v>
      </c>
      <c r="AY1465" s="243" t="s">
        <v>185</v>
      </c>
    </row>
    <row r="1466" s="14" customFormat="1">
      <c r="A1466" s="14"/>
      <c r="B1466" s="244"/>
      <c r="C1466" s="245"/>
      <c r="D1466" s="235" t="s">
        <v>195</v>
      </c>
      <c r="E1466" s="246" t="s">
        <v>19</v>
      </c>
      <c r="F1466" s="247" t="s">
        <v>1680</v>
      </c>
      <c r="G1466" s="245"/>
      <c r="H1466" s="248">
        <v>20.024999999999999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195</v>
      </c>
      <c r="AU1466" s="254" t="s">
        <v>82</v>
      </c>
      <c r="AV1466" s="14" t="s">
        <v>82</v>
      </c>
      <c r="AW1466" s="14" t="s">
        <v>35</v>
      </c>
      <c r="AX1466" s="14" t="s">
        <v>73</v>
      </c>
      <c r="AY1466" s="254" t="s">
        <v>185</v>
      </c>
    </row>
    <row r="1467" s="14" customFormat="1">
      <c r="A1467" s="14"/>
      <c r="B1467" s="244"/>
      <c r="C1467" s="245"/>
      <c r="D1467" s="235" t="s">
        <v>195</v>
      </c>
      <c r="E1467" s="246" t="s">
        <v>19</v>
      </c>
      <c r="F1467" s="247" t="s">
        <v>2093</v>
      </c>
      <c r="G1467" s="245"/>
      <c r="H1467" s="248">
        <v>-1.25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195</v>
      </c>
      <c r="AU1467" s="254" t="s">
        <v>82</v>
      </c>
      <c r="AV1467" s="14" t="s">
        <v>82</v>
      </c>
      <c r="AW1467" s="14" t="s">
        <v>35</v>
      </c>
      <c r="AX1467" s="14" t="s">
        <v>73</v>
      </c>
      <c r="AY1467" s="254" t="s">
        <v>185</v>
      </c>
    </row>
    <row r="1468" s="13" customFormat="1">
      <c r="A1468" s="13"/>
      <c r="B1468" s="233"/>
      <c r="C1468" s="234"/>
      <c r="D1468" s="235" t="s">
        <v>195</v>
      </c>
      <c r="E1468" s="236" t="s">
        <v>19</v>
      </c>
      <c r="F1468" s="237" t="s">
        <v>1626</v>
      </c>
      <c r="G1468" s="234"/>
      <c r="H1468" s="236" t="s">
        <v>19</v>
      </c>
      <c r="I1468" s="238"/>
      <c r="J1468" s="234"/>
      <c r="K1468" s="234"/>
      <c r="L1468" s="239"/>
      <c r="M1468" s="240"/>
      <c r="N1468" s="241"/>
      <c r="O1468" s="241"/>
      <c r="P1468" s="241"/>
      <c r="Q1468" s="241"/>
      <c r="R1468" s="241"/>
      <c r="S1468" s="241"/>
      <c r="T1468" s="24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3" t="s">
        <v>195</v>
      </c>
      <c r="AU1468" s="243" t="s">
        <v>82</v>
      </c>
      <c r="AV1468" s="13" t="s">
        <v>80</v>
      </c>
      <c r="AW1468" s="13" t="s">
        <v>35</v>
      </c>
      <c r="AX1468" s="13" t="s">
        <v>73</v>
      </c>
      <c r="AY1468" s="243" t="s">
        <v>185</v>
      </c>
    </row>
    <row r="1469" s="14" customFormat="1">
      <c r="A1469" s="14"/>
      <c r="B1469" s="244"/>
      <c r="C1469" s="245"/>
      <c r="D1469" s="235" t="s">
        <v>195</v>
      </c>
      <c r="E1469" s="246" t="s">
        <v>19</v>
      </c>
      <c r="F1469" s="247" t="s">
        <v>1681</v>
      </c>
      <c r="G1469" s="245"/>
      <c r="H1469" s="248">
        <v>20.010000000000002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195</v>
      </c>
      <c r="AU1469" s="254" t="s">
        <v>82</v>
      </c>
      <c r="AV1469" s="14" t="s">
        <v>82</v>
      </c>
      <c r="AW1469" s="14" t="s">
        <v>35</v>
      </c>
      <c r="AX1469" s="14" t="s">
        <v>73</v>
      </c>
      <c r="AY1469" s="254" t="s">
        <v>185</v>
      </c>
    </row>
    <row r="1470" s="14" customFormat="1">
      <c r="A1470" s="14"/>
      <c r="B1470" s="244"/>
      <c r="C1470" s="245"/>
      <c r="D1470" s="235" t="s">
        <v>195</v>
      </c>
      <c r="E1470" s="246" t="s">
        <v>19</v>
      </c>
      <c r="F1470" s="247" t="s">
        <v>2094</v>
      </c>
      <c r="G1470" s="245"/>
      <c r="H1470" s="248">
        <v>-1.25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4" t="s">
        <v>195</v>
      </c>
      <c r="AU1470" s="254" t="s">
        <v>82</v>
      </c>
      <c r="AV1470" s="14" t="s">
        <v>82</v>
      </c>
      <c r="AW1470" s="14" t="s">
        <v>35</v>
      </c>
      <c r="AX1470" s="14" t="s">
        <v>73</v>
      </c>
      <c r="AY1470" s="254" t="s">
        <v>185</v>
      </c>
    </row>
    <row r="1471" s="13" customFormat="1">
      <c r="A1471" s="13"/>
      <c r="B1471" s="233"/>
      <c r="C1471" s="234"/>
      <c r="D1471" s="235" t="s">
        <v>195</v>
      </c>
      <c r="E1471" s="236" t="s">
        <v>19</v>
      </c>
      <c r="F1471" s="237" t="s">
        <v>1628</v>
      </c>
      <c r="G1471" s="234"/>
      <c r="H1471" s="236" t="s">
        <v>19</v>
      </c>
      <c r="I1471" s="238"/>
      <c r="J1471" s="234"/>
      <c r="K1471" s="234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195</v>
      </c>
      <c r="AU1471" s="243" t="s">
        <v>82</v>
      </c>
      <c r="AV1471" s="13" t="s">
        <v>80</v>
      </c>
      <c r="AW1471" s="13" t="s">
        <v>35</v>
      </c>
      <c r="AX1471" s="13" t="s">
        <v>73</v>
      </c>
      <c r="AY1471" s="243" t="s">
        <v>185</v>
      </c>
    </row>
    <row r="1472" s="14" customFormat="1">
      <c r="A1472" s="14"/>
      <c r="B1472" s="244"/>
      <c r="C1472" s="245"/>
      <c r="D1472" s="235" t="s">
        <v>195</v>
      </c>
      <c r="E1472" s="246" t="s">
        <v>19</v>
      </c>
      <c r="F1472" s="247" t="s">
        <v>1682</v>
      </c>
      <c r="G1472" s="245"/>
      <c r="H1472" s="248">
        <v>15.52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195</v>
      </c>
      <c r="AU1472" s="254" t="s">
        <v>82</v>
      </c>
      <c r="AV1472" s="14" t="s">
        <v>82</v>
      </c>
      <c r="AW1472" s="14" t="s">
        <v>35</v>
      </c>
      <c r="AX1472" s="14" t="s">
        <v>73</v>
      </c>
      <c r="AY1472" s="254" t="s">
        <v>185</v>
      </c>
    </row>
    <row r="1473" s="14" customFormat="1">
      <c r="A1473" s="14"/>
      <c r="B1473" s="244"/>
      <c r="C1473" s="245"/>
      <c r="D1473" s="235" t="s">
        <v>195</v>
      </c>
      <c r="E1473" s="246" t="s">
        <v>19</v>
      </c>
      <c r="F1473" s="247" t="s">
        <v>2095</v>
      </c>
      <c r="G1473" s="245"/>
      <c r="H1473" s="248">
        <v>-2.1499999999999999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195</v>
      </c>
      <c r="AU1473" s="254" t="s">
        <v>82</v>
      </c>
      <c r="AV1473" s="14" t="s">
        <v>82</v>
      </c>
      <c r="AW1473" s="14" t="s">
        <v>35</v>
      </c>
      <c r="AX1473" s="14" t="s">
        <v>73</v>
      </c>
      <c r="AY1473" s="254" t="s">
        <v>185</v>
      </c>
    </row>
    <row r="1474" s="13" customFormat="1">
      <c r="A1474" s="13"/>
      <c r="B1474" s="233"/>
      <c r="C1474" s="234"/>
      <c r="D1474" s="235" t="s">
        <v>195</v>
      </c>
      <c r="E1474" s="236" t="s">
        <v>19</v>
      </c>
      <c r="F1474" s="237" t="s">
        <v>1632</v>
      </c>
      <c r="G1474" s="234"/>
      <c r="H1474" s="236" t="s">
        <v>19</v>
      </c>
      <c r="I1474" s="238"/>
      <c r="J1474" s="234"/>
      <c r="K1474" s="234"/>
      <c r="L1474" s="239"/>
      <c r="M1474" s="240"/>
      <c r="N1474" s="241"/>
      <c r="O1474" s="241"/>
      <c r="P1474" s="241"/>
      <c r="Q1474" s="241"/>
      <c r="R1474" s="241"/>
      <c r="S1474" s="241"/>
      <c r="T1474" s="24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3" t="s">
        <v>195</v>
      </c>
      <c r="AU1474" s="243" t="s">
        <v>82</v>
      </c>
      <c r="AV1474" s="13" t="s">
        <v>80</v>
      </c>
      <c r="AW1474" s="13" t="s">
        <v>35</v>
      </c>
      <c r="AX1474" s="13" t="s">
        <v>73</v>
      </c>
      <c r="AY1474" s="243" t="s">
        <v>185</v>
      </c>
    </row>
    <row r="1475" s="14" customFormat="1">
      <c r="A1475" s="14"/>
      <c r="B1475" s="244"/>
      <c r="C1475" s="245"/>
      <c r="D1475" s="235" t="s">
        <v>195</v>
      </c>
      <c r="E1475" s="246" t="s">
        <v>19</v>
      </c>
      <c r="F1475" s="247" t="s">
        <v>1683</v>
      </c>
      <c r="G1475" s="245"/>
      <c r="H1475" s="248">
        <v>15.76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195</v>
      </c>
      <c r="AU1475" s="254" t="s">
        <v>82</v>
      </c>
      <c r="AV1475" s="14" t="s">
        <v>82</v>
      </c>
      <c r="AW1475" s="14" t="s">
        <v>35</v>
      </c>
      <c r="AX1475" s="14" t="s">
        <v>73</v>
      </c>
      <c r="AY1475" s="254" t="s">
        <v>185</v>
      </c>
    </row>
    <row r="1476" s="14" customFormat="1">
      <c r="A1476" s="14"/>
      <c r="B1476" s="244"/>
      <c r="C1476" s="245"/>
      <c r="D1476" s="235" t="s">
        <v>195</v>
      </c>
      <c r="E1476" s="246" t="s">
        <v>19</v>
      </c>
      <c r="F1476" s="247" t="s">
        <v>2093</v>
      </c>
      <c r="G1476" s="245"/>
      <c r="H1476" s="248">
        <v>-1.25</v>
      </c>
      <c r="I1476" s="249"/>
      <c r="J1476" s="245"/>
      <c r="K1476" s="245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4" t="s">
        <v>195</v>
      </c>
      <c r="AU1476" s="254" t="s">
        <v>82</v>
      </c>
      <c r="AV1476" s="14" t="s">
        <v>82</v>
      </c>
      <c r="AW1476" s="14" t="s">
        <v>35</v>
      </c>
      <c r="AX1476" s="14" t="s">
        <v>73</v>
      </c>
      <c r="AY1476" s="254" t="s">
        <v>185</v>
      </c>
    </row>
    <row r="1477" s="13" customFormat="1">
      <c r="A1477" s="13"/>
      <c r="B1477" s="233"/>
      <c r="C1477" s="234"/>
      <c r="D1477" s="235" t="s">
        <v>195</v>
      </c>
      <c r="E1477" s="236" t="s">
        <v>19</v>
      </c>
      <c r="F1477" s="237" t="s">
        <v>1634</v>
      </c>
      <c r="G1477" s="234"/>
      <c r="H1477" s="236" t="s">
        <v>19</v>
      </c>
      <c r="I1477" s="238"/>
      <c r="J1477" s="234"/>
      <c r="K1477" s="234"/>
      <c r="L1477" s="239"/>
      <c r="M1477" s="240"/>
      <c r="N1477" s="241"/>
      <c r="O1477" s="241"/>
      <c r="P1477" s="241"/>
      <c r="Q1477" s="241"/>
      <c r="R1477" s="241"/>
      <c r="S1477" s="241"/>
      <c r="T1477" s="24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3" t="s">
        <v>195</v>
      </c>
      <c r="AU1477" s="243" t="s">
        <v>82</v>
      </c>
      <c r="AV1477" s="13" t="s">
        <v>80</v>
      </c>
      <c r="AW1477" s="13" t="s">
        <v>35</v>
      </c>
      <c r="AX1477" s="13" t="s">
        <v>73</v>
      </c>
      <c r="AY1477" s="243" t="s">
        <v>185</v>
      </c>
    </row>
    <row r="1478" s="14" customFormat="1">
      <c r="A1478" s="14"/>
      <c r="B1478" s="244"/>
      <c r="C1478" s="245"/>
      <c r="D1478" s="235" t="s">
        <v>195</v>
      </c>
      <c r="E1478" s="246" t="s">
        <v>19</v>
      </c>
      <c r="F1478" s="247" t="s">
        <v>1682</v>
      </c>
      <c r="G1478" s="245"/>
      <c r="H1478" s="248">
        <v>15.52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195</v>
      </c>
      <c r="AU1478" s="254" t="s">
        <v>82</v>
      </c>
      <c r="AV1478" s="14" t="s">
        <v>82</v>
      </c>
      <c r="AW1478" s="14" t="s">
        <v>35</v>
      </c>
      <c r="AX1478" s="14" t="s">
        <v>73</v>
      </c>
      <c r="AY1478" s="254" t="s">
        <v>185</v>
      </c>
    </row>
    <row r="1479" s="14" customFormat="1">
      <c r="A1479" s="14"/>
      <c r="B1479" s="244"/>
      <c r="C1479" s="245"/>
      <c r="D1479" s="235" t="s">
        <v>195</v>
      </c>
      <c r="E1479" s="246" t="s">
        <v>19</v>
      </c>
      <c r="F1479" s="247" t="s">
        <v>2095</v>
      </c>
      <c r="G1479" s="245"/>
      <c r="H1479" s="248">
        <v>-2.1499999999999999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195</v>
      </c>
      <c r="AU1479" s="254" t="s">
        <v>82</v>
      </c>
      <c r="AV1479" s="14" t="s">
        <v>82</v>
      </c>
      <c r="AW1479" s="14" t="s">
        <v>35</v>
      </c>
      <c r="AX1479" s="14" t="s">
        <v>73</v>
      </c>
      <c r="AY1479" s="254" t="s">
        <v>185</v>
      </c>
    </row>
    <row r="1480" s="13" customFormat="1">
      <c r="A1480" s="13"/>
      <c r="B1480" s="233"/>
      <c r="C1480" s="234"/>
      <c r="D1480" s="235" t="s">
        <v>195</v>
      </c>
      <c r="E1480" s="236" t="s">
        <v>19</v>
      </c>
      <c r="F1480" s="237" t="s">
        <v>1635</v>
      </c>
      <c r="G1480" s="234"/>
      <c r="H1480" s="236" t="s">
        <v>19</v>
      </c>
      <c r="I1480" s="238"/>
      <c r="J1480" s="234"/>
      <c r="K1480" s="234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3" t="s">
        <v>195</v>
      </c>
      <c r="AU1480" s="243" t="s">
        <v>82</v>
      </c>
      <c r="AV1480" s="13" t="s">
        <v>80</v>
      </c>
      <c r="AW1480" s="13" t="s">
        <v>35</v>
      </c>
      <c r="AX1480" s="13" t="s">
        <v>73</v>
      </c>
      <c r="AY1480" s="243" t="s">
        <v>185</v>
      </c>
    </row>
    <row r="1481" s="14" customFormat="1">
      <c r="A1481" s="14"/>
      <c r="B1481" s="244"/>
      <c r="C1481" s="245"/>
      <c r="D1481" s="235" t="s">
        <v>195</v>
      </c>
      <c r="E1481" s="246" t="s">
        <v>19</v>
      </c>
      <c r="F1481" s="247" t="s">
        <v>1684</v>
      </c>
      <c r="G1481" s="245"/>
      <c r="H1481" s="248">
        <v>22.34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195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185</v>
      </c>
    </row>
    <row r="1482" s="14" customFormat="1">
      <c r="A1482" s="14"/>
      <c r="B1482" s="244"/>
      <c r="C1482" s="245"/>
      <c r="D1482" s="235" t="s">
        <v>195</v>
      </c>
      <c r="E1482" s="246" t="s">
        <v>19</v>
      </c>
      <c r="F1482" s="247" t="s">
        <v>2096</v>
      </c>
      <c r="G1482" s="245"/>
      <c r="H1482" s="248">
        <v>-7.4000000000000004</v>
      </c>
      <c r="I1482" s="249"/>
      <c r="J1482" s="245"/>
      <c r="K1482" s="245"/>
      <c r="L1482" s="250"/>
      <c r="M1482" s="251"/>
      <c r="N1482" s="252"/>
      <c r="O1482" s="252"/>
      <c r="P1482" s="252"/>
      <c r="Q1482" s="252"/>
      <c r="R1482" s="252"/>
      <c r="S1482" s="252"/>
      <c r="T1482" s="25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4" t="s">
        <v>195</v>
      </c>
      <c r="AU1482" s="254" t="s">
        <v>82</v>
      </c>
      <c r="AV1482" s="14" t="s">
        <v>82</v>
      </c>
      <c r="AW1482" s="14" t="s">
        <v>35</v>
      </c>
      <c r="AX1482" s="14" t="s">
        <v>73</v>
      </c>
      <c r="AY1482" s="254" t="s">
        <v>185</v>
      </c>
    </row>
    <row r="1483" s="13" customFormat="1">
      <c r="A1483" s="13"/>
      <c r="B1483" s="233"/>
      <c r="C1483" s="234"/>
      <c r="D1483" s="235" t="s">
        <v>195</v>
      </c>
      <c r="E1483" s="236" t="s">
        <v>19</v>
      </c>
      <c r="F1483" s="237" t="s">
        <v>1639</v>
      </c>
      <c r="G1483" s="234"/>
      <c r="H1483" s="236" t="s">
        <v>19</v>
      </c>
      <c r="I1483" s="238"/>
      <c r="J1483" s="234"/>
      <c r="K1483" s="234"/>
      <c r="L1483" s="239"/>
      <c r="M1483" s="240"/>
      <c r="N1483" s="241"/>
      <c r="O1483" s="241"/>
      <c r="P1483" s="241"/>
      <c r="Q1483" s="241"/>
      <c r="R1483" s="241"/>
      <c r="S1483" s="241"/>
      <c r="T1483" s="24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3" t="s">
        <v>195</v>
      </c>
      <c r="AU1483" s="243" t="s">
        <v>82</v>
      </c>
      <c r="AV1483" s="13" t="s">
        <v>80</v>
      </c>
      <c r="AW1483" s="13" t="s">
        <v>35</v>
      </c>
      <c r="AX1483" s="13" t="s">
        <v>73</v>
      </c>
      <c r="AY1483" s="243" t="s">
        <v>185</v>
      </c>
    </row>
    <row r="1484" s="14" customFormat="1">
      <c r="A1484" s="14"/>
      <c r="B1484" s="244"/>
      <c r="C1484" s="245"/>
      <c r="D1484" s="235" t="s">
        <v>195</v>
      </c>
      <c r="E1484" s="246" t="s">
        <v>19</v>
      </c>
      <c r="F1484" s="247" t="s">
        <v>1685</v>
      </c>
      <c r="G1484" s="245"/>
      <c r="H1484" s="248">
        <v>21.829999999999998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195</v>
      </c>
      <c r="AU1484" s="254" t="s">
        <v>82</v>
      </c>
      <c r="AV1484" s="14" t="s">
        <v>82</v>
      </c>
      <c r="AW1484" s="14" t="s">
        <v>35</v>
      </c>
      <c r="AX1484" s="14" t="s">
        <v>73</v>
      </c>
      <c r="AY1484" s="254" t="s">
        <v>185</v>
      </c>
    </row>
    <row r="1485" s="14" customFormat="1">
      <c r="A1485" s="14"/>
      <c r="B1485" s="244"/>
      <c r="C1485" s="245"/>
      <c r="D1485" s="235" t="s">
        <v>195</v>
      </c>
      <c r="E1485" s="246" t="s">
        <v>19</v>
      </c>
      <c r="F1485" s="247" t="s">
        <v>2095</v>
      </c>
      <c r="G1485" s="245"/>
      <c r="H1485" s="248">
        <v>-2.1499999999999999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195</v>
      </c>
      <c r="AU1485" s="254" t="s">
        <v>82</v>
      </c>
      <c r="AV1485" s="14" t="s">
        <v>82</v>
      </c>
      <c r="AW1485" s="14" t="s">
        <v>35</v>
      </c>
      <c r="AX1485" s="14" t="s">
        <v>73</v>
      </c>
      <c r="AY1485" s="254" t="s">
        <v>185</v>
      </c>
    </row>
    <row r="1486" s="13" customFormat="1">
      <c r="A1486" s="13"/>
      <c r="B1486" s="233"/>
      <c r="C1486" s="234"/>
      <c r="D1486" s="235" t="s">
        <v>195</v>
      </c>
      <c r="E1486" s="236" t="s">
        <v>19</v>
      </c>
      <c r="F1486" s="237" t="s">
        <v>1641</v>
      </c>
      <c r="G1486" s="234"/>
      <c r="H1486" s="236" t="s">
        <v>19</v>
      </c>
      <c r="I1486" s="238"/>
      <c r="J1486" s="234"/>
      <c r="K1486" s="234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195</v>
      </c>
      <c r="AU1486" s="243" t="s">
        <v>82</v>
      </c>
      <c r="AV1486" s="13" t="s">
        <v>80</v>
      </c>
      <c r="AW1486" s="13" t="s">
        <v>35</v>
      </c>
      <c r="AX1486" s="13" t="s">
        <v>73</v>
      </c>
      <c r="AY1486" s="243" t="s">
        <v>185</v>
      </c>
    </row>
    <row r="1487" s="14" customFormat="1">
      <c r="A1487" s="14"/>
      <c r="B1487" s="244"/>
      <c r="C1487" s="245"/>
      <c r="D1487" s="235" t="s">
        <v>195</v>
      </c>
      <c r="E1487" s="246" t="s">
        <v>19</v>
      </c>
      <c r="F1487" s="247" t="s">
        <v>1686</v>
      </c>
      <c r="G1487" s="245"/>
      <c r="H1487" s="248">
        <v>16.510000000000002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195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185</v>
      </c>
    </row>
    <row r="1488" s="14" customFormat="1">
      <c r="A1488" s="14"/>
      <c r="B1488" s="244"/>
      <c r="C1488" s="245"/>
      <c r="D1488" s="235" t="s">
        <v>195</v>
      </c>
      <c r="E1488" s="246" t="s">
        <v>19</v>
      </c>
      <c r="F1488" s="247" t="s">
        <v>2093</v>
      </c>
      <c r="G1488" s="245"/>
      <c r="H1488" s="248">
        <v>-1.25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195</v>
      </c>
      <c r="AU1488" s="254" t="s">
        <v>82</v>
      </c>
      <c r="AV1488" s="14" t="s">
        <v>82</v>
      </c>
      <c r="AW1488" s="14" t="s">
        <v>35</v>
      </c>
      <c r="AX1488" s="14" t="s">
        <v>73</v>
      </c>
      <c r="AY1488" s="254" t="s">
        <v>185</v>
      </c>
    </row>
    <row r="1489" s="13" customFormat="1">
      <c r="A1489" s="13"/>
      <c r="B1489" s="233"/>
      <c r="C1489" s="234"/>
      <c r="D1489" s="235" t="s">
        <v>195</v>
      </c>
      <c r="E1489" s="236" t="s">
        <v>19</v>
      </c>
      <c r="F1489" s="237" t="s">
        <v>1643</v>
      </c>
      <c r="G1489" s="234"/>
      <c r="H1489" s="236" t="s">
        <v>19</v>
      </c>
      <c r="I1489" s="238"/>
      <c r="J1489" s="234"/>
      <c r="K1489" s="234"/>
      <c r="L1489" s="239"/>
      <c r="M1489" s="240"/>
      <c r="N1489" s="241"/>
      <c r="O1489" s="241"/>
      <c r="P1489" s="241"/>
      <c r="Q1489" s="241"/>
      <c r="R1489" s="241"/>
      <c r="S1489" s="241"/>
      <c r="T1489" s="242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3" t="s">
        <v>195</v>
      </c>
      <c r="AU1489" s="243" t="s">
        <v>82</v>
      </c>
      <c r="AV1489" s="13" t="s">
        <v>80</v>
      </c>
      <c r="AW1489" s="13" t="s">
        <v>35</v>
      </c>
      <c r="AX1489" s="13" t="s">
        <v>73</v>
      </c>
      <c r="AY1489" s="243" t="s">
        <v>185</v>
      </c>
    </row>
    <row r="1490" s="14" customFormat="1">
      <c r="A1490" s="14"/>
      <c r="B1490" s="244"/>
      <c r="C1490" s="245"/>
      <c r="D1490" s="235" t="s">
        <v>195</v>
      </c>
      <c r="E1490" s="246" t="s">
        <v>19</v>
      </c>
      <c r="F1490" s="247" t="s">
        <v>1687</v>
      </c>
      <c r="G1490" s="245"/>
      <c r="H1490" s="248">
        <v>19.07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195</v>
      </c>
      <c r="AU1490" s="254" t="s">
        <v>82</v>
      </c>
      <c r="AV1490" s="14" t="s">
        <v>82</v>
      </c>
      <c r="AW1490" s="14" t="s">
        <v>35</v>
      </c>
      <c r="AX1490" s="14" t="s">
        <v>73</v>
      </c>
      <c r="AY1490" s="254" t="s">
        <v>185</v>
      </c>
    </row>
    <row r="1491" s="14" customFormat="1">
      <c r="A1491" s="14"/>
      <c r="B1491" s="244"/>
      <c r="C1491" s="245"/>
      <c r="D1491" s="235" t="s">
        <v>195</v>
      </c>
      <c r="E1491" s="246" t="s">
        <v>19</v>
      </c>
      <c r="F1491" s="247" t="s">
        <v>2097</v>
      </c>
      <c r="G1491" s="245"/>
      <c r="H1491" s="248">
        <v>-0.90000000000000002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195</v>
      </c>
      <c r="AU1491" s="254" t="s">
        <v>82</v>
      </c>
      <c r="AV1491" s="14" t="s">
        <v>82</v>
      </c>
      <c r="AW1491" s="14" t="s">
        <v>35</v>
      </c>
      <c r="AX1491" s="14" t="s">
        <v>73</v>
      </c>
      <c r="AY1491" s="254" t="s">
        <v>185</v>
      </c>
    </row>
    <row r="1492" s="13" customFormat="1">
      <c r="A1492" s="13"/>
      <c r="B1492" s="233"/>
      <c r="C1492" s="234"/>
      <c r="D1492" s="235" t="s">
        <v>195</v>
      </c>
      <c r="E1492" s="236" t="s">
        <v>19</v>
      </c>
      <c r="F1492" s="237" t="s">
        <v>1647</v>
      </c>
      <c r="G1492" s="234"/>
      <c r="H1492" s="236" t="s">
        <v>19</v>
      </c>
      <c r="I1492" s="238"/>
      <c r="J1492" s="234"/>
      <c r="K1492" s="234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195</v>
      </c>
      <c r="AU1492" s="243" t="s">
        <v>82</v>
      </c>
      <c r="AV1492" s="13" t="s">
        <v>80</v>
      </c>
      <c r="AW1492" s="13" t="s">
        <v>35</v>
      </c>
      <c r="AX1492" s="13" t="s">
        <v>73</v>
      </c>
      <c r="AY1492" s="243" t="s">
        <v>185</v>
      </c>
    </row>
    <row r="1493" s="14" customFormat="1">
      <c r="A1493" s="14"/>
      <c r="B1493" s="244"/>
      <c r="C1493" s="245"/>
      <c r="D1493" s="235" t="s">
        <v>195</v>
      </c>
      <c r="E1493" s="246" t="s">
        <v>19</v>
      </c>
      <c r="F1493" s="247" t="s">
        <v>1688</v>
      </c>
      <c r="G1493" s="245"/>
      <c r="H1493" s="248">
        <v>19.07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195</v>
      </c>
      <c r="AU1493" s="254" t="s">
        <v>82</v>
      </c>
      <c r="AV1493" s="14" t="s">
        <v>82</v>
      </c>
      <c r="AW1493" s="14" t="s">
        <v>35</v>
      </c>
      <c r="AX1493" s="14" t="s">
        <v>73</v>
      </c>
      <c r="AY1493" s="254" t="s">
        <v>185</v>
      </c>
    </row>
    <row r="1494" s="14" customFormat="1">
      <c r="A1494" s="14"/>
      <c r="B1494" s="244"/>
      <c r="C1494" s="245"/>
      <c r="D1494" s="235" t="s">
        <v>195</v>
      </c>
      <c r="E1494" s="246" t="s">
        <v>19</v>
      </c>
      <c r="F1494" s="247" t="s">
        <v>2097</v>
      </c>
      <c r="G1494" s="245"/>
      <c r="H1494" s="248">
        <v>-0.90000000000000002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195</v>
      </c>
      <c r="AU1494" s="254" t="s">
        <v>82</v>
      </c>
      <c r="AV1494" s="14" t="s">
        <v>82</v>
      </c>
      <c r="AW1494" s="14" t="s">
        <v>35</v>
      </c>
      <c r="AX1494" s="14" t="s">
        <v>73</v>
      </c>
      <c r="AY1494" s="254" t="s">
        <v>185</v>
      </c>
    </row>
    <row r="1495" s="13" customFormat="1">
      <c r="A1495" s="13"/>
      <c r="B1495" s="233"/>
      <c r="C1495" s="234"/>
      <c r="D1495" s="235" t="s">
        <v>195</v>
      </c>
      <c r="E1495" s="236" t="s">
        <v>19</v>
      </c>
      <c r="F1495" s="237" t="s">
        <v>1651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195</v>
      </c>
      <c r="AU1495" s="243" t="s">
        <v>82</v>
      </c>
      <c r="AV1495" s="13" t="s">
        <v>80</v>
      </c>
      <c r="AW1495" s="13" t="s">
        <v>35</v>
      </c>
      <c r="AX1495" s="13" t="s">
        <v>73</v>
      </c>
      <c r="AY1495" s="243" t="s">
        <v>185</v>
      </c>
    </row>
    <row r="1496" s="14" customFormat="1">
      <c r="A1496" s="14"/>
      <c r="B1496" s="244"/>
      <c r="C1496" s="245"/>
      <c r="D1496" s="235" t="s">
        <v>195</v>
      </c>
      <c r="E1496" s="246" t="s">
        <v>19</v>
      </c>
      <c r="F1496" s="247" t="s">
        <v>1689</v>
      </c>
      <c r="G1496" s="245"/>
      <c r="H1496" s="248">
        <v>16.620000000000001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195</v>
      </c>
      <c r="AU1496" s="254" t="s">
        <v>82</v>
      </c>
      <c r="AV1496" s="14" t="s">
        <v>82</v>
      </c>
      <c r="AW1496" s="14" t="s">
        <v>35</v>
      </c>
      <c r="AX1496" s="14" t="s">
        <v>73</v>
      </c>
      <c r="AY1496" s="254" t="s">
        <v>185</v>
      </c>
    </row>
    <row r="1497" s="14" customFormat="1">
      <c r="A1497" s="14"/>
      <c r="B1497" s="244"/>
      <c r="C1497" s="245"/>
      <c r="D1497" s="235" t="s">
        <v>195</v>
      </c>
      <c r="E1497" s="246" t="s">
        <v>19</v>
      </c>
      <c r="F1497" s="247" t="s">
        <v>2093</v>
      </c>
      <c r="G1497" s="245"/>
      <c r="H1497" s="248">
        <v>-1.25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195</v>
      </c>
      <c r="AU1497" s="254" t="s">
        <v>82</v>
      </c>
      <c r="AV1497" s="14" t="s">
        <v>82</v>
      </c>
      <c r="AW1497" s="14" t="s">
        <v>35</v>
      </c>
      <c r="AX1497" s="14" t="s">
        <v>73</v>
      </c>
      <c r="AY1497" s="254" t="s">
        <v>185</v>
      </c>
    </row>
    <row r="1498" s="13" customFormat="1">
      <c r="A1498" s="13"/>
      <c r="B1498" s="233"/>
      <c r="C1498" s="234"/>
      <c r="D1498" s="235" t="s">
        <v>195</v>
      </c>
      <c r="E1498" s="236" t="s">
        <v>19</v>
      </c>
      <c r="F1498" s="237" t="s">
        <v>1653</v>
      </c>
      <c r="G1498" s="234"/>
      <c r="H1498" s="236" t="s">
        <v>19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195</v>
      </c>
      <c r="AU1498" s="243" t="s">
        <v>82</v>
      </c>
      <c r="AV1498" s="13" t="s">
        <v>80</v>
      </c>
      <c r="AW1498" s="13" t="s">
        <v>35</v>
      </c>
      <c r="AX1498" s="13" t="s">
        <v>73</v>
      </c>
      <c r="AY1498" s="243" t="s">
        <v>185</v>
      </c>
    </row>
    <row r="1499" s="14" customFormat="1">
      <c r="A1499" s="14"/>
      <c r="B1499" s="244"/>
      <c r="C1499" s="245"/>
      <c r="D1499" s="235" t="s">
        <v>195</v>
      </c>
      <c r="E1499" s="246" t="s">
        <v>19</v>
      </c>
      <c r="F1499" s="247" t="s">
        <v>1690</v>
      </c>
      <c r="G1499" s="245"/>
      <c r="H1499" s="248">
        <v>16.239999999999998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195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185</v>
      </c>
    </row>
    <row r="1500" s="14" customFormat="1">
      <c r="A1500" s="14"/>
      <c r="B1500" s="244"/>
      <c r="C1500" s="245"/>
      <c r="D1500" s="235" t="s">
        <v>195</v>
      </c>
      <c r="E1500" s="246" t="s">
        <v>19</v>
      </c>
      <c r="F1500" s="247" t="s">
        <v>2093</v>
      </c>
      <c r="G1500" s="245"/>
      <c r="H1500" s="248">
        <v>-1.25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195</v>
      </c>
      <c r="AU1500" s="254" t="s">
        <v>82</v>
      </c>
      <c r="AV1500" s="14" t="s">
        <v>82</v>
      </c>
      <c r="AW1500" s="14" t="s">
        <v>35</v>
      </c>
      <c r="AX1500" s="14" t="s">
        <v>73</v>
      </c>
      <c r="AY1500" s="254" t="s">
        <v>185</v>
      </c>
    </row>
    <row r="1501" s="13" customFormat="1">
      <c r="A1501" s="13"/>
      <c r="B1501" s="233"/>
      <c r="C1501" s="234"/>
      <c r="D1501" s="235" t="s">
        <v>195</v>
      </c>
      <c r="E1501" s="236" t="s">
        <v>19</v>
      </c>
      <c r="F1501" s="237" t="s">
        <v>1655</v>
      </c>
      <c r="G1501" s="234"/>
      <c r="H1501" s="236" t="s">
        <v>19</v>
      </c>
      <c r="I1501" s="238"/>
      <c r="J1501" s="234"/>
      <c r="K1501" s="234"/>
      <c r="L1501" s="239"/>
      <c r="M1501" s="240"/>
      <c r="N1501" s="241"/>
      <c r="O1501" s="241"/>
      <c r="P1501" s="241"/>
      <c r="Q1501" s="241"/>
      <c r="R1501" s="241"/>
      <c r="S1501" s="241"/>
      <c r="T1501" s="242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3" t="s">
        <v>195</v>
      </c>
      <c r="AU1501" s="243" t="s">
        <v>82</v>
      </c>
      <c r="AV1501" s="13" t="s">
        <v>80</v>
      </c>
      <c r="AW1501" s="13" t="s">
        <v>35</v>
      </c>
      <c r="AX1501" s="13" t="s">
        <v>73</v>
      </c>
      <c r="AY1501" s="243" t="s">
        <v>185</v>
      </c>
    </row>
    <row r="1502" s="14" customFormat="1">
      <c r="A1502" s="14"/>
      <c r="B1502" s="244"/>
      <c r="C1502" s="245"/>
      <c r="D1502" s="235" t="s">
        <v>195</v>
      </c>
      <c r="E1502" s="246" t="s">
        <v>19</v>
      </c>
      <c r="F1502" s="247" t="s">
        <v>1691</v>
      </c>
      <c r="G1502" s="245"/>
      <c r="H1502" s="248">
        <v>16.440000000000001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195</v>
      </c>
      <c r="AU1502" s="254" t="s">
        <v>82</v>
      </c>
      <c r="AV1502" s="14" t="s">
        <v>82</v>
      </c>
      <c r="AW1502" s="14" t="s">
        <v>35</v>
      </c>
      <c r="AX1502" s="14" t="s">
        <v>73</v>
      </c>
      <c r="AY1502" s="254" t="s">
        <v>185</v>
      </c>
    </row>
    <row r="1503" s="14" customFormat="1">
      <c r="A1503" s="14"/>
      <c r="B1503" s="244"/>
      <c r="C1503" s="245"/>
      <c r="D1503" s="235" t="s">
        <v>195</v>
      </c>
      <c r="E1503" s="246" t="s">
        <v>19</v>
      </c>
      <c r="F1503" s="247" t="s">
        <v>2093</v>
      </c>
      <c r="G1503" s="245"/>
      <c r="H1503" s="248">
        <v>-1.25</v>
      </c>
      <c r="I1503" s="249"/>
      <c r="J1503" s="245"/>
      <c r="K1503" s="245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4" t="s">
        <v>195</v>
      </c>
      <c r="AU1503" s="254" t="s">
        <v>82</v>
      </c>
      <c r="AV1503" s="14" t="s">
        <v>82</v>
      </c>
      <c r="AW1503" s="14" t="s">
        <v>35</v>
      </c>
      <c r="AX1503" s="14" t="s">
        <v>73</v>
      </c>
      <c r="AY1503" s="254" t="s">
        <v>185</v>
      </c>
    </row>
    <row r="1504" s="13" customFormat="1">
      <c r="A1504" s="13"/>
      <c r="B1504" s="233"/>
      <c r="C1504" s="234"/>
      <c r="D1504" s="235" t="s">
        <v>195</v>
      </c>
      <c r="E1504" s="236" t="s">
        <v>19</v>
      </c>
      <c r="F1504" s="237" t="s">
        <v>1657</v>
      </c>
      <c r="G1504" s="234"/>
      <c r="H1504" s="236" t="s">
        <v>19</v>
      </c>
      <c r="I1504" s="238"/>
      <c r="J1504" s="234"/>
      <c r="K1504" s="234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195</v>
      </c>
      <c r="AU1504" s="243" t="s">
        <v>82</v>
      </c>
      <c r="AV1504" s="13" t="s">
        <v>80</v>
      </c>
      <c r="AW1504" s="13" t="s">
        <v>35</v>
      </c>
      <c r="AX1504" s="13" t="s">
        <v>73</v>
      </c>
      <c r="AY1504" s="243" t="s">
        <v>185</v>
      </c>
    </row>
    <row r="1505" s="14" customFormat="1">
      <c r="A1505" s="14"/>
      <c r="B1505" s="244"/>
      <c r="C1505" s="245"/>
      <c r="D1505" s="235" t="s">
        <v>195</v>
      </c>
      <c r="E1505" s="246" t="s">
        <v>19</v>
      </c>
      <c r="F1505" s="247" t="s">
        <v>1692</v>
      </c>
      <c r="G1505" s="245"/>
      <c r="H1505" s="248">
        <v>18.140000000000001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195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185</v>
      </c>
    </row>
    <row r="1506" s="14" customFormat="1">
      <c r="A1506" s="14"/>
      <c r="B1506" s="244"/>
      <c r="C1506" s="245"/>
      <c r="D1506" s="235" t="s">
        <v>195</v>
      </c>
      <c r="E1506" s="246" t="s">
        <v>19</v>
      </c>
      <c r="F1506" s="247" t="s">
        <v>2093</v>
      </c>
      <c r="G1506" s="245"/>
      <c r="H1506" s="248">
        <v>-1.25</v>
      </c>
      <c r="I1506" s="249"/>
      <c r="J1506" s="245"/>
      <c r="K1506" s="245"/>
      <c r="L1506" s="250"/>
      <c r="M1506" s="251"/>
      <c r="N1506" s="252"/>
      <c r="O1506" s="252"/>
      <c r="P1506" s="252"/>
      <c r="Q1506" s="252"/>
      <c r="R1506" s="252"/>
      <c r="S1506" s="252"/>
      <c r="T1506" s="25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4" t="s">
        <v>195</v>
      </c>
      <c r="AU1506" s="254" t="s">
        <v>82</v>
      </c>
      <c r="AV1506" s="14" t="s">
        <v>82</v>
      </c>
      <c r="AW1506" s="14" t="s">
        <v>35</v>
      </c>
      <c r="AX1506" s="14" t="s">
        <v>73</v>
      </c>
      <c r="AY1506" s="254" t="s">
        <v>185</v>
      </c>
    </row>
    <row r="1507" s="15" customFormat="1">
      <c r="A1507" s="15"/>
      <c r="B1507" s="255"/>
      <c r="C1507" s="256"/>
      <c r="D1507" s="235" t="s">
        <v>195</v>
      </c>
      <c r="E1507" s="257" t="s">
        <v>19</v>
      </c>
      <c r="F1507" s="258" t="s">
        <v>226</v>
      </c>
      <c r="G1507" s="256"/>
      <c r="H1507" s="259">
        <v>245.74999999999994</v>
      </c>
      <c r="I1507" s="260"/>
      <c r="J1507" s="256"/>
      <c r="K1507" s="256"/>
      <c r="L1507" s="261"/>
      <c r="M1507" s="262"/>
      <c r="N1507" s="263"/>
      <c r="O1507" s="263"/>
      <c r="P1507" s="263"/>
      <c r="Q1507" s="263"/>
      <c r="R1507" s="263"/>
      <c r="S1507" s="263"/>
      <c r="T1507" s="264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5" t="s">
        <v>195</v>
      </c>
      <c r="AU1507" s="265" t="s">
        <v>82</v>
      </c>
      <c r="AV1507" s="15" t="s">
        <v>135</v>
      </c>
      <c r="AW1507" s="15" t="s">
        <v>35</v>
      </c>
      <c r="AX1507" s="15" t="s">
        <v>80</v>
      </c>
      <c r="AY1507" s="265" t="s">
        <v>185</v>
      </c>
    </row>
    <row r="1508" s="14" customFormat="1">
      <c r="A1508" s="14"/>
      <c r="B1508" s="244"/>
      <c r="C1508" s="245"/>
      <c r="D1508" s="235" t="s">
        <v>195</v>
      </c>
      <c r="E1508" s="245"/>
      <c r="F1508" s="247" t="s">
        <v>2107</v>
      </c>
      <c r="G1508" s="245"/>
      <c r="H1508" s="248">
        <v>250.66499999999999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195</v>
      </c>
      <c r="AU1508" s="254" t="s">
        <v>82</v>
      </c>
      <c r="AV1508" s="14" t="s">
        <v>82</v>
      </c>
      <c r="AW1508" s="14" t="s">
        <v>4</v>
      </c>
      <c r="AX1508" s="14" t="s">
        <v>80</v>
      </c>
      <c r="AY1508" s="254" t="s">
        <v>185</v>
      </c>
    </row>
    <row r="1509" s="2" customFormat="1" ht="16.5" customHeight="1">
      <c r="A1509" s="40"/>
      <c r="B1509" s="41"/>
      <c r="C1509" s="215" t="s">
        <v>2108</v>
      </c>
      <c r="D1509" s="215" t="s">
        <v>187</v>
      </c>
      <c r="E1509" s="216" t="s">
        <v>2109</v>
      </c>
      <c r="F1509" s="217" t="s">
        <v>2110</v>
      </c>
      <c r="G1509" s="218" t="s">
        <v>240</v>
      </c>
      <c r="H1509" s="219">
        <v>73.5</v>
      </c>
      <c r="I1509" s="220"/>
      <c r="J1509" s="221">
        <f>ROUND(I1509*H1509,2)</f>
        <v>0</v>
      </c>
      <c r="K1509" s="217" t="s">
        <v>191</v>
      </c>
      <c r="L1509" s="46"/>
      <c r="M1509" s="222" t="s">
        <v>19</v>
      </c>
      <c r="N1509" s="223" t="s">
        <v>44</v>
      </c>
      <c r="O1509" s="86"/>
      <c r="P1509" s="224">
        <f>O1509*H1509</f>
        <v>0</v>
      </c>
      <c r="Q1509" s="224">
        <v>3.0000000000000001E-05</v>
      </c>
      <c r="R1509" s="224">
        <f>Q1509*H1509</f>
        <v>0.0022049999999999999</v>
      </c>
      <c r="S1509" s="224">
        <v>0</v>
      </c>
      <c r="T1509" s="225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6" t="s">
        <v>339</v>
      </c>
      <c r="AT1509" s="226" t="s">
        <v>187</v>
      </c>
      <c r="AU1509" s="226" t="s">
        <v>82</v>
      </c>
      <c r="AY1509" s="19" t="s">
        <v>185</v>
      </c>
      <c r="BE1509" s="227">
        <f>IF(N1509="základní",J1509,0)</f>
        <v>0</v>
      </c>
      <c r="BF1509" s="227">
        <f>IF(N1509="snížená",J1509,0)</f>
        <v>0</v>
      </c>
      <c r="BG1509" s="227">
        <f>IF(N1509="zákl. přenesená",J1509,0)</f>
        <v>0</v>
      </c>
      <c r="BH1509" s="227">
        <f>IF(N1509="sníž. přenesená",J1509,0)</f>
        <v>0</v>
      </c>
      <c r="BI1509" s="227">
        <f>IF(N1509="nulová",J1509,0)</f>
        <v>0</v>
      </c>
      <c r="BJ1509" s="19" t="s">
        <v>80</v>
      </c>
      <c r="BK1509" s="227">
        <f>ROUND(I1509*H1509,2)</f>
        <v>0</v>
      </c>
      <c r="BL1509" s="19" t="s">
        <v>339</v>
      </c>
      <c r="BM1509" s="226" t="s">
        <v>2111</v>
      </c>
    </row>
    <row r="1510" s="2" customFormat="1">
      <c r="A1510" s="40"/>
      <c r="B1510" s="41"/>
      <c r="C1510" s="42"/>
      <c r="D1510" s="228" t="s">
        <v>193</v>
      </c>
      <c r="E1510" s="42"/>
      <c r="F1510" s="229" t="s">
        <v>2112</v>
      </c>
      <c r="G1510" s="42"/>
      <c r="H1510" s="42"/>
      <c r="I1510" s="230"/>
      <c r="J1510" s="42"/>
      <c r="K1510" s="42"/>
      <c r="L1510" s="46"/>
      <c r="M1510" s="231"/>
      <c r="N1510" s="232"/>
      <c r="O1510" s="86"/>
      <c r="P1510" s="86"/>
      <c r="Q1510" s="86"/>
      <c r="R1510" s="86"/>
      <c r="S1510" s="86"/>
      <c r="T1510" s="87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193</v>
      </c>
      <c r="AU1510" s="19" t="s">
        <v>82</v>
      </c>
    </row>
    <row r="1511" s="13" customFormat="1">
      <c r="A1511" s="13"/>
      <c r="B1511" s="233"/>
      <c r="C1511" s="234"/>
      <c r="D1511" s="235" t="s">
        <v>195</v>
      </c>
      <c r="E1511" s="236" t="s">
        <v>19</v>
      </c>
      <c r="F1511" s="237" t="s">
        <v>1482</v>
      </c>
      <c r="G1511" s="234"/>
      <c r="H1511" s="236" t="s">
        <v>19</v>
      </c>
      <c r="I1511" s="238"/>
      <c r="J1511" s="234"/>
      <c r="K1511" s="234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3" t="s">
        <v>195</v>
      </c>
      <c r="AU1511" s="243" t="s">
        <v>82</v>
      </c>
      <c r="AV1511" s="13" t="s">
        <v>80</v>
      </c>
      <c r="AW1511" s="13" t="s">
        <v>35</v>
      </c>
      <c r="AX1511" s="13" t="s">
        <v>73</v>
      </c>
      <c r="AY1511" s="243" t="s">
        <v>185</v>
      </c>
    </row>
    <row r="1512" s="14" customFormat="1">
      <c r="A1512" s="14"/>
      <c r="B1512" s="244"/>
      <c r="C1512" s="245"/>
      <c r="D1512" s="235" t="s">
        <v>195</v>
      </c>
      <c r="E1512" s="246" t="s">
        <v>19</v>
      </c>
      <c r="F1512" s="247" t="s">
        <v>2078</v>
      </c>
      <c r="G1512" s="245"/>
      <c r="H1512" s="248">
        <v>73.5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195</v>
      </c>
      <c r="AU1512" s="254" t="s">
        <v>82</v>
      </c>
      <c r="AV1512" s="14" t="s">
        <v>82</v>
      </c>
      <c r="AW1512" s="14" t="s">
        <v>35</v>
      </c>
      <c r="AX1512" s="14" t="s">
        <v>73</v>
      </c>
      <c r="AY1512" s="254" t="s">
        <v>185</v>
      </c>
    </row>
    <row r="1513" s="15" customFormat="1">
      <c r="A1513" s="15"/>
      <c r="B1513" s="255"/>
      <c r="C1513" s="256"/>
      <c r="D1513" s="235" t="s">
        <v>195</v>
      </c>
      <c r="E1513" s="257" t="s">
        <v>19</v>
      </c>
      <c r="F1513" s="258" t="s">
        <v>226</v>
      </c>
      <c r="G1513" s="256"/>
      <c r="H1513" s="259">
        <v>73.5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195</v>
      </c>
      <c r="AU1513" s="265" t="s">
        <v>82</v>
      </c>
      <c r="AV1513" s="15" t="s">
        <v>135</v>
      </c>
      <c r="AW1513" s="15" t="s">
        <v>35</v>
      </c>
      <c r="AX1513" s="15" t="s">
        <v>80</v>
      </c>
      <c r="AY1513" s="265" t="s">
        <v>185</v>
      </c>
    </row>
    <row r="1514" s="2" customFormat="1" ht="24.15" customHeight="1">
      <c r="A1514" s="40"/>
      <c r="B1514" s="41"/>
      <c r="C1514" s="215" t="s">
        <v>2113</v>
      </c>
      <c r="D1514" s="215" t="s">
        <v>187</v>
      </c>
      <c r="E1514" s="216" t="s">
        <v>2114</v>
      </c>
      <c r="F1514" s="217" t="s">
        <v>2115</v>
      </c>
      <c r="G1514" s="218" t="s">
        <v>457</v>
      </c>
      <c r="H1514" s="266"/>
      <c r="I1514" s="220"/>
      <c r="J1514" s="221">
        <f>ROUND(I1514*H1514,2)</f>
        <v>0</v>
      </c>
      <c r="K1514" s="217" t="s">
        <v>191</v>
      </c>
      <c r="L1514" s="46"/>
      <c r="M1514" s="222" t="s">
        <v>19</v>
      </c>
      <c r="N1514" s="223" t="s">
        <v>44</v>
      </c>
      <c r="O1514" s="86"/>
      <c r="P1514" s="224">
        <f>O1514*H1514</f>
        <v>0</v>
      </c>
      <c r="Q1514" s="224">
        <v>0</v>
      </c>
      <c r="R1514" s="224">
        <f>Q1514*H1514</f>
        <v>0</v>
      </c>
      <c r="S1514" s="224">
        <v>0</v>
      </c>
      <c r="T1514" s="225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6" t="s">
        <v>339</v>
      </c>
      <c r="AT1514" s="226" t="s">
        <v>187</v>
      </c>
      <c r="AU1514" s="226" t="s">
        <v>82</v>
      </c>
      <c r="AY1514" s="19" t="s">
        <v>185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19" t="s">
        <v>80</v>
      </c>
      <c r="BK1514" s="227">
        <f>ROUND(I1514*H1514,2)</f>
        <v>0</v>
      </c>
      <c r="BL1514" s="19" t="s">
        <v>339</v>
      </c>
      <c r="BM1514" s="226" t="s">
        <v>2116</v>
      </c>
    </row>
    <row r="1515" s="2" customFormat="1">
      <c r="A1515" s="40"/>
      <c r="B1515" s="41"/>
      <c r="C1515" s="42"/>
      <c r="D1515" s="228" t="s">
        <v>193</v>
      </c>
      <c r="E1515" s="42"/>
      <c r="F1515" s="229" t="s">
        <v>2117</v>
      </c>
      <c r="G1515" s="42"/>
      <c r="H1515" s="42"/>
      <c r="I1515" s="230"/>
      <c r="J1515" s="42"/>
      <c r="K1515" s="42"/>
      <c r="L1515" s="46"/>
      <c r="M1515" s="231"/>
      <c r="N1515" s="232"/>
      <c r="O1515" s="86"/>
      <c r="P1515" s="86"/>
      <c r="Q1515" s="86"/>
      <c r="R1515" s="86"/>
      <c r="S1515" s="86"/>
      <c r="T1515" s="87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193</v>
      </c>
      <c r="AU1515" s="19" t="s">
        <v>82</v>
      </c>
    </row>
    <row r="1516" s="12" customFormat="1" ht="22.8" customHeight="1">
      <c r="A1516" s="12"/>
      <c r="B1516" s="199"/>
      <c r="C1516" s="200"/>
      <c r="D1516" s="201" t="s">
        <v>72</v>
      </c>
      <c r="E1516" s="213" t="s">
        <v>1408</v>
      </c>
      <c r="F1516" s="213" t="s">
        <v>1409</v>
      </c>
      <c r="G1516" s="200"/>
      <c r="H1516" s="200"/>
      <c r="I1516" s="203"/>
      <c r="J1516" s="214">
        <f>BK1516</f>
        <v>0</v>
      </c>
      <c r="K1516" s="200"/>
      <c r="L1516" s="205"/>
      <c r="M1516" s="206"/>
      <c r="N1516" s="207"/>
      <c r="O1516" s="207"/>
      <c r="P1516" s="208">
        <f>SUM(P1517:P1561)</f>
        <v>0</v>
      </c>
      <c r="Q1516" s="207"/>
      <c r="R1516" s="208">
        <f>SUM(R1517:R1561)</f>
        <v>0.016280179999999998</v>
      </c>
      <c r="S1516" s="207"/>
      <c r="T1516" s="209">
        <f>SUM(T1517:T1561)</f>
        <v>0</v>
      </c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R1516" s="210" t="s">
        <v>82</v>
      </c>
      <c r="AT1516" s="211" t="s">
        <v>72</v>
      </c>
      <c r="AU1516" s="211" t="s">
        <v>80</v>
      </c>
      <c r="AY1516" s="210" t="s">
        <v>185</v>
      </c>
      <c r="BK1516" s="212">
        <f>SUM(BK1517:BK1561)</f>
        <v>0</v>
      </c>
    </row>
    <row r="1517" s="2" customFormat="1" ht="16.5" customHeight="1">
      <c r="A1517" s="40"/>
      <c r="B1517" s="41"/>
      <c r="C1517" s="215" t="s">
        <v>2118</v>
      </c>
      <c r="D1517" s="215" t="s">
        <v>187</v>
      </c>
      <c r="E1517" s="216" t="s">
        <v>1411</v>
      </c>
      <c r="F1517" s="217" t="s">
        <v>1412</v>
      </c>
      <c r="G1517" s="218" t="s">
        <v>240</v>
      </c>
      <c r="H1517" s="219">
        <v>18.802</v>
      </c>
      <c r="I1517" s="220"/>
      <c r="J1517" s="221">
        <f>ROUND(I1517*H1517,2)</f>
        <v>0</v>
      </c>
      <c r="K1517" s="217" t="s">
        <v>191</v>
      </c>
      <c r="L1517" s="46"/>
      <c r="M1517" s="222" t="s">
        <v>19</v>
      </c>
      <c r="N1517" s="223" t="s">
        <v>44</v>
      </c>
      <c r="O1517" s="86"/>
      <c r="P1517" s="224">
        <f>O1517*H1517</f>
        <v>0</v>
      </c>
      <c r="Q1517" s="224">
        <v>4.0000000000000003E-05</v>
      </c>
      <c r="R1517" s="224">
        <f>Q1517*H1517</f>
        <v>0.00075208000000000002</v>
      </c>
      <c r="S1517" s="224">
        <v>0</v>
      </c>
      <c r="T1517" s="225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26" t="s">
        <v>339</v>
      </c>
      <c r="AT1517" s="226" t="s">
        <v>187</v>
      </c>
      <c r="AU1517" s="226" t="s">
        <v>82</v>
      </c>
      <c r="AY1517" s="19" t="s">
        <v>185</v>
      </c>
      <c r="BE1517" s="227">
        <f>IF(N1517="základní",J1517,0)</f>
        <v>0</v>
      </c>
      <c r="BF1517" s="227">
        <f>IF(N1517="snížená",J1517,0)</f>
        <v>0</v>
      </c>
      <c r="BG1517" s="227">
        <f>IF(N1517="zákl. přenesená",J1517,0)</f>
        <v>0</v>
      </c>
      <c r="BH1517" s="227">
        <f>IF(N1517="sníž. přenesená",J1517,0)</f>
        <v>0</v>
      </c>
      <c r="BI1517" s="227">
        <f>IF(N1517="nulová",J1517,0)</f>
        <v>0</v>
      </c>
      <c r="BJ1517" s="19" t="s">
        <v>80</v>
      </c>
      <c r="BK1517" s="227">
        <f>ROUND(I1517*H1517,2)</f>
        <v>0</v>
      </c>
      <c r="BL1517" s="19" t="s">
        <v>339</v>
      </c>
      <c r="BM1517" s="226" t="s">
        <v>2119</v>
      </c>
    </row>
    <row r="1518" s="2" customFormat="1">
      <c r="A1518" s="40"/>
      <c r="B1518" s="41"/>
      <c r="C1518" s="42"/>
      <c r="D1518" s="228" t="s">
        <v>193</v>
      </c>
      <c r="E1518" s="42"/>
      <c r="F1518" s="229" t="s">
        <v>1414</v>
      </c>
      <c r="G1518" s="42"/>
      <c r="H1518" s="42"/>
      <c r="I1518" s="230"/>
      <c r="J1518" s="42"/>
      <c r="K1518" s="42"/>
      <c r="L1518" s="46"/>
      <c r="M1518" s="231"/>
      <c r="N1518" s="232"/>
      <c r="O1518" s="86"/>
      <c r="P1518" s="86"/>
      <c r="Q1518" s="86"/>
      <c r="R1518" s="86"/>
      <c r="S1518" s="86"/>
      <c r="T1518" s="87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9" t="s">
        <v>193</v>
      </c>
      <c r="AU1518" s="19" t="s">
        <v>82</v>
      </c>
    </row>
    <row r="1519" s="13" customFormat="1">
      <c r="A1519" s="13"/>
      <c r="B1519" s="233"/>
      <c r="C1519" s="234"/>
      <c r="D1519" s="235" t="s">
        <v>195</v>
      </c>
      <c r="E1519" s="236" t="s">
        <v>19</v>
      </c>
      <c r="F1519" s="237" t="s">
        <v>1722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195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185</v>
      </c>
    </row>
    <row r="1520" s="13" customFormat="1">
      <c r="A1520" s="13"/>
      <c r="B1520" s="233"/>
      <c r="C1520" s="234"/>
      <c r="D1520" s="235" t="s">
        <v>195</v>
      </c>
      <c r="E1520" s="236" t="s">
        <v>19</v>
      </c>
      <c r="F1520" s="237" t="s">
        <v>1592</v>
      </c>
      <c r="G1520" s="234"/>
      <c r="H1520" s="236" t="s">
        <v>19</v>
      </c>
      <c r="I1520" s="238"/>
      <c r="J1520" s="234"/>
      <c r="K1520" s="234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195</v>
      </c>
      <c r="AU1520" s="243" t="s">
        <v>82</v>
      </c>
      <c r="AV1520" s="13" t="s">
        <v>80</v>
      </c>
      <c r="AW1520" s="13" t="s">
        <v>35</v>
      </c>
      <c r="AX1520" s="13" t="s">
        <v>73</v>
      </c>
      <c r="AY1520" s="243" t="s">
        <v>185</v>
      </c>
    </row>
    <row r="1521" s="14" customFormat="1">
      <c r="A1521" s="14"/>
      <c r="B1521" s="244"/>
      <c r="C1521" s="245"/>
      <c r="D1521" s="235" t="s">
        <v>195</v>
      </c>
      <c r="E1521" s="246" t="s">
        <v>19</v>
      </c>
      <c r="F1521" s="247" t="s">
        <v>2120</v>
      </c>
      <c r="G1521" s="245"/>
      <c r="H1521" s="248">
        <v>2.8799999999999999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195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185</v>
      </c>
    </row>
    <row r="1522" s="14" customFormat="1">
      <c r="A1522" s="14"/>
      <c r="B1522" s="244"/>
      <c r="C1522" s="245"/>
      <c r="D1522" s="235" t="s">
        <v>195</v>
      </c>
      <c r="E1522" s="246" t="s">
        <v>19</v>
      </c>
      <c r="F1522" s="247" t="s">
        <v>2121</v>
      </c>
      <c r="G1522" s="245"/>
      <c r="H1522" s="248">
        <v>3.7120000000000002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195</v>
      </c>
      <c r="AU1522" s="254" t="s">
        <v>82</v>
      </c>
      <c r="AV1522" s="14" t="s">
        <v>82</v>
      </c>
      <c r="AW1522" s="14" t="s">
        <v>35</v>
      </c>
      <c r="AX1522" s="14" t="s">
        <v>73</v>
      </c>
      <c r="AY1522" s="254" t="s">
        <v>185</v>
      </c>
    </row>
    <row r="1523" s="14" customFormat="1">
      <c r="A1523" s="14"/>
      <c r="B1523" s="244"/>
      <c r="C1523" s="245"/>
      <c r="D1523" s="235" t="s">
        <v>195</v>
      </c>
      <c r="E1523" s="246" t="s">
        <v>19</v>
      </c>
      <c r="F1523" s="247" t="s">
        <v>1581</v>
      </c>
      <c r="G1523" s="245"/>
      <c r="H1523" s="248">
        <v>2.181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195</v>
      </c>
      <c r="AU1523" s="254" t="s">
        <v>82</v>
      </c>
      <c r="AV1523" s="14" t="s">
        <v>82</v>
      </c>
      <c r="AW1523" s="14" t="s">
        <v>35</v>
      </c>
      <c r="AX1523" s="14" t="s">
        <v>73</v>
      </c>
      <c r="AY1523" s="254" t="s">
        <v>185</v>
      </c>
    </row>
    <row r="1524" s="14" customFormat="1">
      <c r="A1524" s="14"/>
      <c r="B1524" s="244"/>
      <c r="C1524" s="245"/>
      <c r="D1524" s="235" t="s">
        <v>195</v>
      </c>
      <c r="E1524" s="246" t="s">
        <v>19</v>
      </c>
      <c r="F1524" s="247" t="s">
        <v>2122</v>
      </c>
      <c r="G1524" s="245"/>
      <c r="H1524" s="248">
        <v>4.0499999999999998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195</v>
      </c>
      <c r="AU1524" s="254" t="s">
        <v>82</v>
      </c>
      <c r="AV1524" s="14" t="s">
        <v>82</v>
      </c>
      <c r="AW1524" s="14" t="s">
        <v>35</v>
      </c>
      <c r="AX1524" s="14" t="s">
        <v>73</v>
      </c>
      <c r="AY1524" s="254" t="s">
        <v>185</v>
      </c>
    </row>
    <row r="1525" s="14" customFormat="1">
      <c r="A1525" s="14"/>
      <c r="B1525" s="244"/>
      <c r="C1525" s="245"/>
      <c r="D1525" s="235" t="s">
        <v>195</v>
      </c>
      <c r="E1525" s="246" t="s">
        <v>19</v>
      </c>
      <c r="F1525" s="247" t="s">
        <v>2123</v>
      </c>
      <c r="G1525" s="245"/>
      <c r="H1525" s="248">
        <v>2.379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195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185</v>
      </c>
    </row>
    <row r="1526" s="14" customFormat="1">
      <c r="A1526" s="14"/>
      <c r="B1526" s="244"/>
      <c r="C1526" s="245"/>
      <c r="D1526" s="235" t="s">
        <v>195</v>
      </c>
      <c r="E1526" s="246" t="s">
        <v>19</v>
      </c>
      <c r="F1526" s="247" t="s">
        <v>2124</v>
      </c>
      <c r="G1526" s="245"/>
      <c r="H1526" s="248">
        <v>3.6000000000000001</v>
      </c>
      <c r="I1526" s="249"/>
      <c r="J1526" s="245"/>
      <c r="K1526" s="245"/>
      <c r="L1526" s="250"/>
      <c r="M1526" s="251"/>
      <c r="N1526" s="252"/>
      <c r="O1526" s="252"/>
      <c r="P1526" s="252"/>
      <c r="Q1526" s="252"/>
      <c r="R1526" s="252"/>
      <c r="S1526" s="252"/>
      <c r="T1526" s="253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4" t="s">
        <v>195</v>
      </c>
      <c r="AU1526" s="254" t="s">
        <v>82</v>
      </c>
      <c r="AV1526" s="14" t="s">
        <v>82</v>
      </c>
      <c r="AW1526" s="14" t="s">
        <v>35</v>
      </c>
      <c r="AX1526" s="14" t="s">
        <v>73</v>
      </c>
      <c r="AY1526" s="254" t="s">
        <v>185</v>
      </c>
    </row>
    <row r="1527" s="15" customFormat="1">
      <c r="A1527" s="15"/>
      <c r="B1527" s="255"/>
      <c r="C1527" s="256"/>
      <c r="D1527" s="235" t="s">
        <v>195</v>
      </c>
      <c r="E1527" s="257" t="s">
        <v>19</v>
      </c>
      <c r="F1527" s="258" t="s">
        <v>226</v>
      </c>
      <c r="G1527" s="256"/>
      <c r="H1527" s="259">
        <v>18.802</v>
      </c>
      <c r="I1527" s="260"/>
      <c r="J1527" s="256"/>
      <c r="K1527" s="256"/>
      <c r="L1527" s="261"/>
      <c r="M1527" s="262"/>
      <c r="N1527" s="263"/>
      <c r="O1527" s="263"/>
      <c r="P1527" s="263"/>
      <c r="Q1527" s="263"/>
      <c r="R1527" s="263"/>
      <c r="S1527" s="263"/>
      <c r="T1527" s="264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5" t="s">
        <v>195</v>
      </c>
      <c r="AU1527" s="265" t="s">
        <v>82</v>
      </c>
      <c r="AV1527" s="15" t="s">
        <v>135</v>
      </c>
      <c r="AW1527" s="15" t="s">
        <v>35</v>
      </c>
      <c r="AX1527" s="15" t="s">
        <v>80</v>
      </c>
      <c r="AY1527" s="265" t="s">
        <v>185</v>
      </c>
    </row>
    <row r="1528" s="2" customFormat="1" ht="16.5" customHeight="1">
      <c r="A1528" s="40"/>
      <c r="B1528" s="41"/>
      <c r="C1528" s="215" t="s">
        <v>2125</v>
      </c>
      <c r="D1528" s="215" t="s">
        <v>187</v>
      </c>
      <c r="E1528" s="216" t="s">
        <v>1420</v>
      </c>
      <c r="F1528" s="217" t="s">
        <v>1421</v>
      </c>
      <c r="G1528" s="218" t="s">
        <v>240</v>
      </c>
      <c r="H1528" s="219">
        <v>6.4800000000000004</v>
      </c>
      <c r="I1528" s="220"/>
      <c r="J1528" s="221">
        <f>ROUND(I1528*H1528,2)</f>
        <v>0</v>
      </c>
      <c r="K1528" s="217" t="s">
        <v>191</v>
      </c>
      <c r="L1528" s="46"/>
      <c r="M1528" s="222" t="s">
        <v>19</v>
      </c>
      <c r="N1528" s="223" t="s">
        <v>44</v>
      </c>
      <c r="O1528" s="86"/>
      <c r="P1528" s="224">
        <f>O1528*H1528</f>
        <v>0</v>
      </c>
      <c r="Q1528" s="224">
        <v>0.00054000000000000001</v>
      </c>
      <c r="R1528" s="224">
        <f>Q1528*H1528</f>
        <v>0.0034992000000000005</v>
      </c>
      <c r="S1528" s="224">
        <v>0</v>
      </c>
      <c r="T1528" s="225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26" t="s">
        <v>339</v>
      </c>
      <c r="AT1528" s="226" t="s">
        <v>187</v>
      </c>
      <c r="AU1528" s="226" t="s">
        <v>82</v>
      </c>
      <c r="AY1528" s="19" t="s">
        <v>185</v>
      </c>
      <c r="BE1528" s="227">
        <f>IF(N1528="základní",J1528,0)</f>
        <v>0</v>
      </c>
      <c r="BF1528" s="227">
        <f>IF(N1528="snížená",J1528,0)</f>
        <v>0</v>
      </c>
      <c r="BG1528" s="227">
        <f>IF(N1528="zákl. přenesená",J1528,0)</f>
        <v>0</v>
      </c>
      <c r="BH1528" s="227">
        <f>IF(N1528="sníž. přenesená",J1528,0)</f>
        <v>0</v>
      </c>
      <c r="BI1528" s="227">
        <f>IF(N1528="nulová",J1528,0)</f>
        <v>0</v>
      </c>
      <c r="BJ1528" s="19" t="s">
        <v>80</v>
      </c>
      <c r="BK1528" s="227">
        <f>ROUND(I1528*H1528,2)</f>
        <v>0</v>
      </c>
      <c r="BL1528" s="19" t="s">
        <v>339</v>
      </c>
      <c r="BM1528" s="226" t="s">
        <v>2126</v>
      </c>
    </row>
    <row r="1529" s="2" customFormat="1">
      <c r="A1529" s="40"/>
      <c r="B1529" s="41"/>
      <c r="C1529" s="42"/>
      <c r="D1529" s="228" t="s">
        <v>193</v>
      </c>
      <c r="E1529" s="42"/>
      <c r="F1529" s="229" t="s">
        <v>1423</v>
      </c>
      <c r="G1529" s="42"/>
      <c r="H1529" s="42"/>
      <c r="I1529" s="230"/>
      <c r="J1529" s="42"/>
      <c r="K1529" s="42"/>
      <c r="L1529" s="46"/>
      <c r="M1529" s="231"/>
      <c r="N1529" s="232"/>
      <c r="O1529" s="86"/>
      <c r="P1529" s="86"/>
      <c r="Q1529" s="86"/>
      <c r="R1529" s="86"/>
      <c r="S1529" s="86"/>
      <c r="T1529" s="87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9" t="s">
        <v>193</v>
      </c>
      <c r="AU1529" s="19" t="s">
        <v>82</v>
      </c>
    </row>
    <row r="1530" s="13" customFormat="1">
      <c r="A1530" s="13"/>
      <c r="B1530" s="233"/>
      <c r="C1530" s="234"/>
      <c r="D1530" s="235" t="s">
        <v>195</v>
      </c>
      <c r="E1530" s="236" t="s">
        <v>19</v>
      </c>
      <c r="F1530" s="237" t="s">
        <v>1722</v>
      </c>
      <c r="G1530" s="234"/>
      <c r="H1530" s="236" t="s">
        <v>19</v>
      </c>
      <c r="I1530" s="238"/>
      <c r="J1530" s="234"/>
      <c r="K1530" s="234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195</v>
      </c>
      <c r="AU1530" s="243" t="s">
        <v>82</v>
      </c>
      <c r="AV1530" s="13" t="s">
        <v>80</v>
      </c>
      <c r="AW1530" s="13" t="s">
        <v>35</v>
      </c>
      <c r="AX1530" s="13" t="s">
        <v>73</v>
      </c>
      <c r="AY1530" s="243" t="s">
        <v>185</v>
      </c>
    </row>
    <row r="1531" s="13" customFormat="1">
      <c r="A1531" s="13"/>
      <c r="B1531" s="233"/>
      <c r="C1531" s="234"/>
      <c r="D1531" s="235" t="s">
        <v>195</v>
      </c>
      <c r="E1531" s="236" t="s">
        <v>19</v>
      </c>
      <c r="F1531" s="237" t="s">
        <v>1592</v>
      </c>
      <c r="G1531" s="234"/>
      <c r="H1531" s="236" t="s">
        <v>19</v>
      </c>
      <c r="I1531" s="238"/>
      <c r="J1531" s="234"/>
      <c r="K1531" s="234"/>
      <c r="L1531" s="239"/>
      <c r="M1531" s="240"/>
      <c r="N1531" s="241"/>
      <c r="O1531" s="241"/>
      <c r="P1531" s="241"/>
      <c r="Q1531" s="241"/>
      <c r="R1531" s="241"/>
      <c r="S1531" s="241"/>
      <c r="T1531" s="242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3" t="s">
        <v>195</v>
      </c>
      <c r="AU1531" s="243" t="s">
        <v>82</v>
      </c>
      <c r="AV1531" s="13" t="s">
        <v>80</v>
      </c>
      <c r="AW1531" s="13" t="s">
        <v>35</v>
      </c>
      <c r="AX1531" s="13" t="s">
        <v>73</v>
      </c>
      <c r="AY1531" s="243" t="s">
        <v>185</v>
      </c>
    </row>
    <row r="1532" s="14" customFormat="1">
      <c r="A1532" s="14"/>
      <c r="B1532" s="244"/>
      <c r="C1532" s="245"/>
      <c r="D1532" s="235" t="s">
        <v>195</v>
      </c>
      <c r="E1532" s="246" t="s">
        <v>19</v>
      </c>
      <c r="F1532" s="247" t="s">
        <v>2120</v>
      </c>
      <c r="G1532" s="245"/>
      <c r="H1532" s="248">
        <v>2.8799999999999999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195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185</v>
      </c>
    </row>
    <row r="1533" s="14" customFormat="1">
      <c r="A1533" s="14"/>
      <c r="B1533" s="244"/>
      <c r="C1533" s="245"/>
      <c r="D1533" s="235" t="s">
        <v>195</v>
      </c>
      <c r="E1533" s="246" t="s">
        <v>19</v>
      </c>
      <c r="F1533" s="247" t="s">
        <v>2124</v>
      </c>
      <c r="G1533" s="245"/>
      <c r="H1533" s="248">
        <v>3.6000000000000001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195</v>
      </c>
      <c r="AU1533" s="254" t="s">
        <v>82</v>
      </c>
      <c r="AV1533" s="14" t="s">
        <v>82</v>
      </c>
      <c r="AW1533" s="14" t="s">
        <v>35</v>
      </c>
      <c r="AX1533" s="14" t="s">
        <v>73</v>
      </c>
      <c r="AY1533" s="254" t="s">
        <v>185</v>
      </c>
    </row>
    <row r="1534" s="15" customFormat="1">
      <c r="A1534" s="15"/>
      <c r="B1534" s="255"/>
      <c r="C1534" s="256"/>
      <c r="D1534" s="235" t="s">
        <v>195</v>
      </c>
      <c r="E1534" s="257" t="s">
        <v>19</v>
      </c>
      <c r="F1534" s="258" t="s">
        <v>226</v>
      </c>
      <c r="G1534" s="256"/>
      <c r="H1534" s="259">
        <v>6.4800000000000004</v>
      </c>
      <c r="I1534" s="260"/>
      <c r="J1534" s="256"/>
      <c r="K1534" s="256"/>
      <c r="L1534" s="261"/>
      <c r="M1534" s="262"/>
      <c r="N1534" s="263"/>
      <c r="O1534" s="263"/>
      <c r="P1534" s="263"/>
      <c r="Q1534" s="263"/>
      <c r="R1534" s="263"/>
      <c r="S1534" s="263"/>
      <c r="T1534" s="264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65" t="s">
        <v>195</v>
      </c>
      <c r="AU1534" s="265" t="s">
        <v>82</v>
      </c>
      <c r="AV1534" s="15" t="s">
        <v>135</v>
      </c>
      <c r="AW1534" s="15" t="s">
        <v>35</v>
      </c>
      <c r="AX1534" s="15" t="s">
        <v>80</v>
      </c>
      <c r="AY1534" s="265" t="s">
        <v>185</v>
      </c>
    </row>
    <row r="1535" s="2" customFormat="1" ht="16.5" customHeight="1">
      <c r="A1535" s="40"/>
      <c r="B1535" s="41"/>
      <c r="C1535" s="215" t="s">
        <v>2127</v>
      </c>
      <c r="D1535" s="215" t="s">
        <v>187</v>
      </c>
      <c r="E1535" s="216" t="s">
        <v>1425</v>
      </c>
      <c r="F1535" s="217" t="s">
        <v>1426</v>
      </c>
      <c r="G1535" s="218" t="s">
        <v>240</v>
      </c>
      <c r="H1535" s="219">
        <v>12.321999999999999</v>
      </c>
      <c r="I1535" s="220"/>
      <c r="J1535" s="221">
        <f>ROUND(I1535*H1535,2)</f>
        <v>0</v>
      </c>
      <c r="K1535" s="217" t="s">
        <v>191</v>
      </c>
      <c r="L1535" s="46"/>
      <c r="M1535" s="222" t="s">
        <v>19</v>
      </c>
      <c r="N1535" s="223" t="s">
        <v>44</v>
      </c>
      <c r="O1535" s="86"/>
      <c r="P1535" s="224">
        <f>O1535*H1535</f>
        <v>0</v>
      </c>
      <c r="Q1535" s="224">
        <v>0.00059000000000000003</v>
      </c>
      <c r="R1535" s="224">
        <f>Q1535*H1535</f>
        <v>0.0072699799999999997</v>
      </c>
      <c r="S1535" s="224">
        <v>0</v>
      </c>
      <c r="T1535" s="225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6" t="s">
        <v>339</v>
      </c>
      <c r="AT1535" s="226" t="s">
        <v>187</v>
      </c>
      <c r="AU1535" s="226" t="s">
        <v>82</v>
      </c>
      <c r="AY1535" s="19" t="s">
        <v>185</v>
      </c>
      <c r="BE1535" s="227">
        <f>IF(N1535="základní",J1535,0)</f>
        <v>0</v>
      </c>
      <c r="BF1535" s="227">
        <f>IF(N1535="snížená",J1535,0)</f>
        <v>0</v>
      </c>
      <c r="BG1535" s="227">
        <f>IF(N1535="zákl. přenesená",J1535,0)</f>
        <v>0</v>
      </c>
      <c r="BH1535" s="227">
        <f>IF(N1535="sníž. přenesená",J1535,0)</f>
        <v>0</v>
      </c>
      <c r="BI1535" s="227">
        <f>IF(N1535="nulová",J1535,0)</f>
        <v>0</v>
      </c>
      <c r="BJ1535" s="19" t="s">
        <v>80</v>
      </c>
      <c r="BK1535" s="227">
        <f>ROUND(I1535*H1535,2)</f>
        <v>0</v>
      </c>
      <c r="BL1535" s="19" t="s">
        <v>339</v>
      </c>
      <c r="BM1535" s="226" t="s">
        <v>2128</v>
      </c>
    </row>
    <row r="1536" s="2" customFormat="1">
      <c r="A1536" s="40"/>
      <c r="B1536" s="41"/>
      <c r="C1536" s="42"/>
      <c r="D1536" s="228" t="s">
        <v>193</v>
      </c>
      <c r="E1536" s="42"/>
      <c r="F1536" s="229" t="s">
        <v>1428</v>
      </c>
      <c r="G1536" s="42"/>
      <c r="H1536" s="42"/>
      <c r="I1536" s="230"/>
      <c r="J1536" s="42"/>
      <c r="K1536" s="42"/>
      <c r="L1536" s="46"/>
      <c r="M1536" s="231"/>
      <c r="N1536" s="232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193</v>
      </c>
      <c r="AU1536" s="19" t="s">
        <v>82</v>
      </c>
    </row>
    <row r="1537" s="13" customFormat="1">
      <c r="A1537" s="13"/>
      <c r="B1537" s="233"/>
      <c r="C1537" s="234"/>
      <c r="D1537" s="235" t="s">
        <v>195</v>
      </c>
      <c r="E1537" s="236" t="s">
        <v>19</v>
      </c>
      <c r="F1537" s="237" t="s">
        <v>1722</v>
      </c>
      <c r="G1537" s="234"/>
      <c r="H1537" s="236" t="s">
        <v>19</v>
      </c>
      <c r="I1537" s="238"/>
      <c r="J1537" s="234"/>
      <c r="K1537" s="234"/>
      <c r="L1537" s="239"/>
      <c r="M1537" s="240"/>
      <c r="N1537" s="241"/>
      <c r="O1537" s="241"/>
      <c r="P1537" s="241"/>
      <c r="Q1537" s="241"/>
      <c r="R1537" s="241"/>
      <c r="S1537" s="241"/>
      <c r="T1537" s="24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3" t="s">
        <v>195</v>
      </c>
      <c r="AU1537" s="243" t="s">
        <v>82</v>
      </c>
      <c r="AV1537" s="13" t="s">
        <v>80</v>
      </c>
      <c r="AW1537" s="13" t="s">
        <v>35</v>
      </c>
      <c r="AX1537" s="13" t="s">
        <v>73</v>
      </c>
      <c r="AY1537" s="243" t="s">
        <v>185</v>
      </c>
    </row>
    <row r="1538" s="13" customFormat="1">
      <c r="A1538" s="13"/>
      <c r="B1538" s="233"/>
      <c r="C1538" s="234"/>
      <c r="D1538" s="235" t="s">
        <v>195</v>
      </c>
      <c r="E1538" s="236" t="s">
        <v>19</v>
      </c>
      <c r="F1538" s="237" t="s">
        <v>1592</v>
      </c>
      <c r="G1538" s="234"/>
      <c r="H1538" s="236" t="s">
        <v>19</v>
      </c>
      <c r="I1538" s="238"/>
      <c r="J1538" s="234"/>
      <c r="K1538" s="234"/>
      <c r="L1538" s="239"/>
      <c r="M1538" s="240"/>
      <c r="N1538" s="241"/>
      <c r="O1538" s="241"/>
      <c r="P1538" s="241"/>
      <c r="Q1538" s="241"/>
      <c r="R1538" s="241"/>
      <c r="S1538" s="241"/>
      <c r="T1538" s="24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3" t="s">
        <v>195</v>
      </c>
      <c r="AU1538" s="243" t="s">
        <v>82</v>
      </c>
      <c r="AV1538" s="13" t="s">
        <v>80</v>
      </c>
      <c r="AW1538" s="13" t="s">
        <v>35</v>
      </c>
      <c r="AX1538" s="13" t="s">
        <v>73</v>
      </c>
      <c r="AY1538" s="243" t="s">
        <v>185</v>
      </c>
    </row>
    <row r="1539" s="14" customFormat="1">
      <c r="A1539" s="14"/>
      <c r="B1539" s="244"/>
      <c r="C1539" s="245"/>
      <c r="D1539" s="235" t="s">
        <v>195</v>
      </c>
      <c r="E1539" s="246" t="s">
        <v>19</v>
      </c>
      <c r="F1539" s="247" t="s">
        <v>2121</v>
      </c>
      <c r="G1539" s="245"/>
      <c r="H1539" s="248">
        <v>3.7120000000000002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195</v>
      </c>
      <c r="AU1539" s="254" t="s">
        <v>82</v>
      </c>
      <c r="AV1539" s="14" t="s">
        <v>82</v>
      </c>
      <c r="AW1539" s="14" t="s">
        <v>35</v>
      </c>
      <c r="AX1539" s="14" t="s">
        <v>73</v>
      </c>
      <c r="AY1539" s="254" t="s">
        <v>185</v>
      </c>
    </row>
    <row r="1540" s="14" customFormat="1">
      <c r="A1540" s="14"/>
      <c r="B1540" s="244"/>
      <c r="C1540" s="245"/>
      <c r="D1540" s="235" t="s">
        <v>195</v>
      </c>
      <c r="E1540" s="246" t="s">
        <v>19</v>
      </c>
      <c r="F1540" s="247" t="s">
        <v>1581</v>
      </c>
      <c r="G1540" s="245"/>
      <c r="H1540" s="248">
        <v>2.181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195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185</v>
      </c>
    </row>
    <row r="1541" s="14" customFormat="1">
      <c r="A1541" s="14"/>
      <c r="B1541" s="244"/>
      <c r="C1541" s="245"/>
      <c r="D1541" s="235" t="s">
        <v>195</v>
      </c>
      <c r="E1541" s="246" t="s">
        <v>19</v>
      </c>
      <c r="F1541" s="247" t="s">
        <v>2122</v>
      </c>
      <c r="G1541" s="245"/>
      <c r="H1541" s="248">
        <v>4.0499999999999998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195</v>
      </c>
      <c r="AU1541" s="254" t="s">
        <v>82</v>
      </c>
      <c r="AV1541" s="14" t="s">
        <v>82</v>
      </c>
      <c r="AW1541" s="14" t="s">
        <v>35</v>
      </c>
      <c r="AX1541" s="14" t="s">
        <v>73</v>
      </c>
      <c r="AY1541" s="254" t="s">
        <v>185</v>
      </c>
    </row>
    <row r="1542" s="14" customFormat="1">
      <c r="A1542" s="14"/>
      <c r="B1542" s="244"/>
      <c r="C1542" s="245"/>
      <c r="D1542" s="235" t="s">
        <v>195</v>
      </c>
      <c r="E1542" s="246" t="s">
        <v>19</v>
      </c>
      <c r="F1542" s="247" t="s">
        <v>2123</v>
      </c>
      <c r="G1542" s="245"/>
      <c r="H1542" s="248">
        <v>2.379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195</v>
      </c>
      <c r="AU1542" s="254" t="s">
        <v>82</v>
      </c>
      <c r="AV1542" s="14" t="s">
        <v>82</v>
      </c>
      <c r="AW1542" s="14" t="s">
        <v>35</v>
      </c>
      <c r="AX1542" s="14" t="s">
        <v>73</v>
      </c>
      <c r="AY1542" s="254" t="s">
        <v>185</v>
      </c>
    </row>
    <row r="1543" s="15" customFormat="1">
      <c r="A1543" s="15"/>
      <c r="B1543" s="255"/>
      <c r="C1543" s="256"/>
      <c r="D1543" s="235" t="s">
        <v>195</v>
      </c>
      <c r="E1543" s="257" t="s">
        <v>19</v>
      </c>
      <c r="F1543" s="258" t="s">
        <v>226</v>
      </c>
      <c r="G1543" s="256"/>
      <c r="H1543" s="259">
        <v>12.322000000000001</v>
      </c>
      <c r="I1543" s="260"/>
      <c r="J1543" s="256"/>
      <c r="K1543" s="256"/>
      <c r="L1543" s="261"/>
      <c r="M1543" s="262"/>
      <c r="N1543" s="263"/>
      <c r="O1543" s="263"/>
      <c r="P1543" s="263"/>
      <c r="Q1543" s="263"/>
      <c r="R1543" s="263"/>
      <c r="S1543" s="263"/>
      <c r="T1543" s="264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65" t="s">
        <v>195</v>
      </c>
      <c r="AU1543" s="265" t="s">
        <v>82</v>
      </c>
      <c r="AV1543" s="15" t="s">
        <v>135</v>
      </c>
      <c r="AW1543" s="15" t="s">
        <v>35</v>
      </c>
      <c r="AX1543" s="15" t="s">
        <v>80</v>
      </c>
      <c r="AY1543" s="265" t="s">
        <v>185</v>
      </c>
    </row>
    <row r="1544" s="2" customFormat="1" ht="16.5" customHeight="1">
      <c r="A1544" s="40"/>
      <c r="B1544" s="41"/>
      <c r="C1544" s="215" t="s">
        <v>2129</v>
      </c>
      <c r="D1544" s="215" t="s">
        <v>187</v>
      </c>
      <c r="E1544" s="216" t="s">
        <v>1436</v>
      </c>
      <c r="F1544" s="217" t="s">
        <v>1437</v>
      </c>
      <c r="G1544" s="218" t="s">
        <v>240</v>
      </c>
      <c r="H1544" s="219">
        <v>6.4800000000000004</v>
      </c>
      <c r="I1544" s="220"/>
      <c r="J1544" s="221">
        <f>ROUND(I1544*H1544,2)</f>
        <v>0</v>
      </c>
      <c r="K1544" s="217" t="s">
        <v>191</v>
      </c>
      <c r="L1544" s="46"/>
      <c r="M1544" s="222" t="s">
        <v>19</v>
      </c>
      <c r="N1544" s="223" t="s">
        <v>44</v>
      </c>
      <c r="O1544" s="86"/>
      <c r="P1544" s="224">
        <f>O1544*H1544</f>
        <v>0</v>
      </c>
      <c r="Q1544" s="224">
        <v>0.00024000000000000001</v>
      </c>
      <c r="R1544" s="224">
        <f>Q1544*H1544</f>
        <v>0.0015552000000000001</v>
      </c>
      <c r="S1544" s="224">
        <v>0</v>
      </c>
      <c r="T1544" s="225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6" t="s">
        <v>339</v>
      </c>
      <c r="AT1544" s="226" t="s">
        <v>187</v>
      </c>
      <c r="AU1544" s="226" t="s">
        <v>82</v>
      </c>
      <c r="AY1544" s="19" t="s">
        <v>185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19" t="s">
        <v>80</v>
      </c>
      <c r="BK1544" s="227">
        <f>ROUND(I1544*H1544,2)</f>
        <v>0</v>
      </c>
      <c r="BL1544" s="19" t="s">
        <v>339</v>
      </c>
      <c r="BM1544" s="226" t="s">
        <v>2130</v>
      </c>
    </row>
    <row r="1545" s="2" customFormat="1">
      <c r="A1545" s="40"/>
      <c r="B1545" s="41"/>
      <c r="C1545" s="42"/>
      <c r="D1545" s="228" t="s">
        <v>193</v>
      </c>
      <c r="E1545" s="42"/>
      <c r="F1545" s="229" t="s">
        <v>1439</v>
      </c>
      <c r="G1545" s="42"/>
      <c r="H1545" s="42"/>
      <c r="I1545" s="230"/>
      <c r="J1545" s="42"/>
      <c r="K1545" s="42"/>
      <c r="L1545" s="46"/>
      <c r="M1545" s="231"/>
      <c r="N1545" s="232"/>
      <c r="O1545" s="86"/>
      <c r="P1545" s="86"/>
      <c r="Q1545" s="86"/>
      <c r="R1545" s="86"/>
      <c r="S1545" s="86"/>
      <c r="T1545" s="87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T1545" s="19" t="s">
        <v>193</v>
      </c>
      <c r="AU1545" s="19" t="s">
        <v>82</v>
      </c>
    </row>
    <row r="1546" s="13" customFormat="1">
      <c r="A1546" s="13"/>
      <c r="B1546" s="233"/>
      <c r="C1546" s="234"/>
      <c r="D1546" s="235" t="s">
        <v>195</v>
      </c>
      <c r="E1546" s="236" t="s">
        <v>19</v>
      </c>
      <c r="F1546" s="237" t="s">
        <v>1722</v>
      </c>
      <c r="G1546" s="234"/>
      <c r="H1546" s="236" t="s">
        <v>19</v>
      </c>
      <c r="I1546" s="238"/>
      <c r="J1546" s="234"/>
      <c r="K1546" s="234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195</v>
      </c>
      <c r="AU1546" s="243" t="s">
        <v>82</v>
      </c>
      <c r="AV1546" s="13" t="s">
        <v>80</v>
      </c>
      <c r="AW1546" s="13" t="s">
        <v>35</v>
      </c>
      <c r="AX1546" s="13" t="s">
        <v>73</v>
      </c>
      <c r="AY1546" s="243" t="s">
        <v>185</v>
      </c>
    </row>
    <row r="1547" s="13" customFormat="1">
      <c r="A1547" s="13"/>
      <c r="B1547" s="233"/>
      <c r="C1547" s="234"/>
      <c r="D1547" s="235" t="s">
        <v>195</v>
      </c>
      <c r="E1547" s="236" t="s">
        <v>19</v>
      </c>
      <c r="F1547" s="237" t="s">
        <v>1592</v>
      </c>
      <c r="G1547" s="234"/>
      <c r="H1547" s="236" t="s">
        <v>19</v>
      </c>
      <c r="I1547" s="238"/>
      <c r="J1547" s="234"/>
      <c r="K1547" s="234"/>
      <c r="L1547" s="239"/>
      <c r="M1547" s="240"/>
      <c r="N1547" s="241"/>
      <c r="O1547" s="241"/>
      <c r="P1547" s="241"/>
      <c r="Q1547" s="241"/>
      <c r="R1547" s="241"/>
      <c r="S1547" s="241"/>
      <c r="T1547" s="24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3" t="s">
        <v>195</v>
      </c>
      <c r="AU1547" s="243" t="s">
        <v>82</v>
      </c>
      <c r="AV1547" s="13" t="s">
        <v>80</v>
      </c>
      <c r="AW1547" s="13" t="s">
        <v>35</v>
      </c>
      <c r="AX1547" s="13" t="s">
        <v>73</v>
      </c>
      <c r="AY1547" s="243" t="s">
        <v>185</v>
      </c>
    </row>
    <row r="1548" s="14" customFormat="1">
      <c r="A1548" s="14"/>
      <c r="B1548" s="244"/>
      <c r="C1548" s="245"/>
      <c r="D1548" s="235" t="s">
        <v>195</v>
      </c>
      <c r="E1548" s="246" t="s">
        <v>19</v>
      </c>
      <c r="F1548" s="247" t="s">
        <v>2120</v>
      </c>
      <c r="G1548" s="245"/>
      <c r="H1548" s="248">
        <v>2.8799999999999999</v>
      </c>
      <c r="I1548" s="249"/>
      <c r="J1548" s="245"/>
      <c r="K1548" s="245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4" t="s">
        <v>195</v>
      </c>
      <c r="AU1548" s="254" t="s">
        <v>82</v>
      </c>
      <c r="AV1548" s="14" t="s">
        <v>82</v>
      </c>
      <c r="AW1548" s="14" t="s">
        <v>35</v>
      </c>
      <c r="AX1548" s="14" t="s">
        <v>73</v>
      </c>
      <c r="AY1548" s="254" t="s">
        <v>185</v>
      </c>
    </row>
    <row r="1549" s="14" customFormat="1">
      <c r="A1549" s="14"/>
      <c r="B1549" s="244"/>
      <c r="C1549" s="245"/>
      <c r="D1549" s="235" t="s">
        <v>195</v>
      </c>
      <c r="E1549" s="246" t="s">
        <v>19</v>
      </c>
      <c r="F1549" s="247" t="s">
        <v>2124</v>
      </c>
      <c r="G1549" s="245"/>
      <c r="H1549" s="248">
        <v>3.6000000000000001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195</v>
      </c>
      <c r="AU1549" s="254" t="s">
        <v>82</v>
      </c>
      <c r="AV1549" s="14" t="s">
        <v>82</v>
      </c>
      <c r="AW1549" s="14" t="s">
        <v>35</v>
      </c>
      <c r="AX1549" s="14" t="s">
        <v>73</v>
      </c>
      <c r="AY1549" s="254" t="s">
        <v>185</v>
      </c>
    </row>
    <row r="1550" s="15" customFormat="1">
      <c r="A1550" s="15"/>
      <c r="B1550" s="255"/>
      <c r="C1550" s="256"/>
      <c r="D1550" s="235" t="s">
        <v>195</v>
      </c>
      <c r="E1550" s="257" t="s">
        <v>19</v>
      </c>
      <c r="F1550" s="258" t="s">
        <v>226</v>
      </c>
      <c r="G1550" s="256"/>
      <c r="H1550" s="259">
        <v>6.4800000000000004</v>
      </c>
      <c r="I1550" s="260"/>
      <c r="J1550" s="256"/>
      <c r="K1550" s="256"/>
      <c r="L1550" s="261"/>
      <c r="M1550" s="262"/>
      <c r="N1550" s="263"/>
      <c r="O1550" s="263"/>
      <c r="P1550" s="263"/>
      <c r="Q1550" s="263"/>
      <c r="R1550" s="263"/>
      <c r="S1550" s="263"/>
      <c r="T1550" s="264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5" t="s">
        <v>195</v>
      </c>
      <c r="AU1550" s="265" t="s">
        <v>82</v>
      </c>
      <c r="AV1550" s="15" t="s">
        <v>135</v>
      </c>
      <c r="AW1550" s="15" t="s">
        <v>35</v>
      </c>
      <c r="AX1550" s="15" t="s">
        <v>80</v>
      </c>
      <c r="AY1550" s="265" t="s">
        <v>185</v>
      </c>
    </row>
    <row r="1551" s="2" customFormat="1" ht="16.5" customHeight="1">
      <c r="A1551" s="40"/>
      <c r="B1551" s="41"/>
      <c r="C1551" s="215" t="s">
        <v>2131</v>
      </c>
      <c r="D1551" s="215" t="s">
        <v>187</v>
      </c>
      <c r="E1551" s="216" t="s">
        <v>1442</v>
      </c>
      <c r="F1551" s="217" t="s">
        <v>1443</v>
      </c>
      <c r="G1551" s="218" t="s">
        <v>240</v>
      </c>
      <c r="H1551" s="219">
        <v>12.321999999999999</v>
      </c>
      <c r="I1551" s="220"/>
      <c r="J1551" s="221">
        <f>ROUND(I1551*H1551,2)</f>
        <v>0</v>
      </c>
      <c r="K1551" s="217" t="s">
        <v>191</v>
      </c>
      <c r="L1551" s="46"/>
      <c r="M1551" s="222" t="s">
        <v>19</v>
      </c>
      <c r="N1551" s="223" t="s">
        <v>44</v>
      </c>
      <c r="O1551" s="86"/>
      <c r="P1551" s="224">
        <f>O1551*H1551</f>
        <v>0</v>
      </c>
      <c r="Q1551" s="224">
        <v>0.00025999999999999998</v>
      </c>
      <c r="R1551" s="224">
        <f>Q1551*H1551</f>
        <v>0.0032037199999999993</v>
      </c>
      <c r="S1551" s="224">
        <v>0</v>
      </c>
      <c r="T1551" s="225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6" t="s">
        <v>339</v>
      </c>
      <c r="AT1551" s="226" t="s">
        <v>187</v>
      </c>
      <c r="AU1551" s="226" t="s">
        <v>82</v>
      </c>
      <c r="AY1551" s="19" t="s">
        <v>185</v>
      </c>
      <c r="BE1551" s="227">
        <f>IF(N1551="základní",J1551,0)</f>
        <v>0</v>
      </c>
      <c r="BF1551" s="227">
        <f>IF(N1551="snížená",J1551,0)</f>
        <v>0</v>
      </c>
      <c r="BG1551" s="227">
        <f>IF(N1551="zákl. přenesená",J1551,0)</f>
        <v>0</v>
      </c>
      <c r="BH1551" s="227">
        <f>IF(N1551="sníž. přenesená",J1551,0)</f>
        <v>0</v>
      </c>
      <c r="BI1551" s="227">
        <f>IF(N1551="nulová",J1551,0)</f>
        <v>0</v>
      </c>
      <c r="BJ1551" s="19" t="s">
        <v>80</v>
      </c>
      <c r="BK1551" s="227">
        <f>ROUND(I1551*H1551,2)</f>
        <v>0</v>
      </c>
      <c r="BL1551" s="19" t="s">
        <v>339</v>
      </c>
      <c r="BM1551" s="226" t="s">
        <v>2132</v>
      </c>
    </row>
    <row r="1552" s="2" customFormat="1">
      <c r="A1552" s="40"/>
      <c r="B1552" s="41"/>
      <c r="C1552" s="42"/>
      <c r="D1552" s="228" t="s">
        <v>193</v>
      </c>
      <c r="E1552" s="42"/>
      <c r="F1552" s="229" t="s">
        <v>1445</v>
      </c>
      <c r="G1552" s="42"/>
      <c r="H1552" s="42"/>
      <c r="I1552" s="230"/>
      <c r="J1552" s="42"/>
      <c r="K1552" s="42"/>
      <c r="L1552" s="46"/>
      <c r="M1552" s="231"/>
      <c r="N1552" s="232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193</v>
      </c>
      <c r="AU1552" s="19" t="s">
        <v>82</v>
      </c>
    </row>
    <row r="1553" s="13" customFormat="1">
      <c r="A1553" s="13"/>
      <c r="B1553" s="233"/>
      <c r="C1553" s="234"/>
      <c r="D1553" s="235" t="s">
        <v>195</v>
      </c>
      <c r="E1553" s="236" t="s">
        <v>19</v>
      </c>
      <c r="F1553" s="237" t="s">
        <v>1722</v>
      </c>
      <c r="G1553" s="234"/>
      <c r="H1553" s="236" t="s">
        <v>19</v>
      </c>
      <c r="I1553" s="238"/>
      <c r="J1553" s="234"/>
      <c r="K1553" s="234"/>
      <c r="L1553" s="239"/>
      <c r="M1553" s="240"/>
      <c r="N1553" s="241"/>
      <c r="O1553" s="241"/>
      <c r="P1553" s="241"/>
      <c r="Q1553" s="241"/>
      <c r="R1553" s="241"/>
      <c r="S1553" s="241"/>
      <c r="T1553" s="24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3" t="s">
        <v>195</v>
      </c>
      <c r="AU1553" s="243" t="s">
        <v>82</v>
      </c>
      <c r="AV1553" s="13" t="s">
        <v>80</v>
      </c>
      <c r="AW1553" s="13" t="s">
        <v>35</v>
      </c>
      <c r="AX1553" s="13" t="s">
        <v>73</v>
      </c>
      <c r="AY1553" s="243" t="s">
        <v>185</v>
      </c>
    </row>
    <row r="1554" s="13" customFormat="1">
      <c r="A1554" s="13"/>
      <c r="B1554" s="233"/>
      <c r="C1554" s="234"/>
      <c r="D1554" s="235" t="s">
        <v>195</v>
      </c>
      <c r="E1554" s="236" t="s">
        <v>19</v>
      </c>
      <c r="F1554" s="237" t="s">
        <v>1592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195</v>
      </c>
      <c r="AU1554" s="243" t="s">
        <v>82</v>
      </c>
      <c r="AV1554" s="13" t="s">
        <v>80</v>
      </c>
      <c r="AW1554" s="13" t="s">
        <v>35</v>
      </c>
      <c r="AX1554" s="13" t="s">
        <v>73</v>
      </c>
      <c r="AY1554" s="243" t="s">
        <v>185</v>
      </c>
    </row>
    <row r="1555" s="14" customFormat="1">
      <c r="A1555" s="14"/>
      <c r="B1555" s="244"/>
      <c r="C1555" s="245"/>
      <c r="D1555" s="235" t="s">
        <v>195</v>
      </c>
      <c r="E1555" s="246" t="s">
        <v>19</v>
      </c>
      <c r="F1555" s="247" t="s">
        <v>2121</v>
      </c>
      <c r="G1555" s="245"/>
      <c r="H1555" s="248">
        <v>3.7120000000000002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195</v>
      </c>
      <c r="AU1555" s="254" t="s">
        <v>82</v>
      </c>
      <c r="AV1555" s="14" t="s">
        <v>82</v>
      </c>
      <c r="AW1555" s="14" t="s">
        <v>35</v>
      </c>
      <c r="AX1555" s="14" t="s">
        <v>73</v>
      </c>
      <c r="AY1555" s="254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1581</v>
      </c>
      <c r="G1556" s="245"/>
      <c r="H1556" s="248">
        <v>2.181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4" customFormat="1">
      <c r="A1557" s="14"/>
      <c r="B1557" s="244"/>
      <c r="C1557" s="245"/>
      <c r="D1557" s="235" t="s">
        <v>195</v>
      </c>
      <c r="E1557" s="246" t="s">
        <v>19</v>
      </c>
      <c r="F1557" s="247" t="s">
        <v>2122</v>
      </c>
      <c r="G1557" s="245"/>
      <c r="H1557" s="248">
        <v>4.0499999999999998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195</v>
      </c>
      <c r="AU1557" s="254" t="s">
        <v>82</v>
      </c>
      <c r="AV1557" s="14" t="s">
        <v>82</v>
      </c>
      <c r="AW1557" s="14" t="s">
        <v>35</v>
      </c>
      <c r="AX1557" s="14" t="s">
        <v>73</v>
      </c>
      <c r="AY1557" s="254" t="s">
        <v>185</v>
      </c>
    </row>
    <row r="1558" s="14" customFormat="1">
      <c r="A1558" s="14"/>
      <c r="B1558" s="244"/>
      <c r="C1558" s="245"/>
      <c r="D1558" s="235" t="s">
        <v>195</v>
      </c>
      <c r="E1558" s="246" t="s">
        <v>19</v>
      </c>
      <c r="F1558" s="247" t="s">
        <v>2123</v>
      </c>
      <c r="G1558" s="245"/>
      <c r="H1558" s="248">
        <v>2.379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195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185</v>
      </c>
    </row>
    <row r="1559" s="15" customFormat="1">
      <c r="A1559" s="15"/>
      <c r="B1559" s="255"/>
      <c r="C1559" s="256"/>
      <c r="D1559" s="235" t="s">
        <v>195</v>
      </c>
      <c r="E1559" s="257" t="s">
        <v>19</v>
      </c>
      <c r="F1559" s="258" t="s">
        <v>226</v>
      </c>
      <c r="G1559" s="256"/>
      <c r="H1559" s="259">
        <v>12.322000000000001</v>
      </c>
      <c r="I1559" s="260"/>
      <c r="J1559" s="256"/>
      <c r="K1559" s="256"/>
      <c r="L1559" s="261"/>
      <c r="M1559" s="262"/>
      <c r="N1559" s="263"/>
      <c r="O1559" s="263"/>
      <c r="P1559" s="263"/>
      <c r="Q1559" s="263"/>
      <c r="R1559" s="263"/>
      <c r="S1559" s="263"/>
      <c r="T1559" s="264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65" t="s">
        <v>195</v>
      </c>
      <c r="AU1559" s="265" t="s">
        <v>82</v>
      </c>
      <c r="AV1559" s="15" t="s">
        <v>135</v>
      </c>
      <c r="AW1559" s="15" t="s">
        <v>35</v>
      </c>
      <c r="AX1559" s="15" t="s">
        <v>80</v>
      </c>
      <c r="AY1559" s="265" t="s">
        <v>185</v>
      </c>
    </row>
    <row r="1560" s="2" customFormat="1" ht="24.15" customHeight="1">
      <c r="A1560" s="40"/>
      <c r="B1560" s="41"/>
      <c r="C1560" s="215" t="s">
        <v>2133</v>
      </c>
      <c r="D1560" s="215" t="s">
        <v>187</v>
      </c>
      <c r="E1560" s="216" t="s">
        <v>1447</v>
      </c>
      <c r="F1560" s="217" t="s">
        <v>1448</v>
      </c>
      <c r="G1560" s="218" t="s">
        <v>457</v>
      </c>
      <c r="H1560" s="266"/>
      <c r="I1560" s="220"/>
      <c r="J1560" s="221">
        <f>ROUND(I1560*H1560,2)</f>
        <v>0</v>
      </c>
      <c r="K1560" s="217" t="s">
        <v>191</v>
      </c>
      <c r="L1560" s="46"/>
      <c r="M1560" s="222" t="s">
        <v>19</v>
      </c>
      <c r="N1560" s="223" t="s">
        <v>44</v>
      </c>
      <c r="O1560" s="86"/>
      <c r="P1560" s="224">
        <f>O1560*H1560</f>
        <v>0</v>
      </c>
      <c r="Q1560" s="224">
        <v>0</v>
      </c>
      <c r="R1560" s="224">
        <f>Q1560*H1560</f>
        <v>0</v>
      </c>
      <c r="S1560" s="224">
        <v>0</v>
      </c>
      <c r="T1560" s="225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26" t="s">
        <v>339</v>
      </c>
      <c r="AT1560" s="226" t="s">
        <v>187</v>
      </c>
      <c r="AU1560" s="226" t="s">
        <v>82</v>
      </c>
      <c r="AY1560" s="19" t="s">
        <v>185</v>
      </c>
      <c r="BE1560" s="227">
        <f>IF(N1560="základní",J1560,0)</f>
        <v>0</v>
      </c>
      <c r="BF1560" s="227">
        <f>IF(N1560="snížená",J1560,0)</f>
        <v>0</v>
      </c>
      <c r="BG1560" s="227">
        <f>IF(N1560="zákl. přenesená",J1560,0)</f>
        <v>0</v>
      </c>
      <c r="BH1560" s="227">
        <f>IF(N1560="sníž. přenesená",J1560,0)</f>
        <v>0</v>
      </c>
      <c r="BI1560" s="227">
        <f>IF(N1560="nulová",J1560,0)</f>
        <v>0</v>
      </c>
      <c r="BJ1560" s="19" t="s">
        <v>80</v>
      </c>
      <c r="BK1560" s="227">
        <f>ROUND(I1560*H1560,2)</f>
        <v>0</v>
      </c>
      <c r="BL1560" s="19" t="s">
        <v>339</v>
      </c>
      <c r="BM1560" s="226" t="s">
        <v>2134</v>
      </c>
    </row>
    <row r="1561" s="2" customFormat="1">
      <c r="A1561" s="40"/>
      <c r="B1561" s="41"/>
      <c r="C1561" s="42"/>
      <c r="D1561" s="228" t="s">
        <v>193</v>
      </c>
      <c r="E1561" s="42"/>
      <c r="F1561" s="229" t="s">
        <v>1450</v>
      </c>
      <c r="G1561" s="42"/>
      <c r="H1561" s="42"/>
      <c r="I1561" s="230"/>
      <c r="J1561" s="42"/>
      <c r="K1561" s="42"/>
      <c r="L1561" s="46"/>
      <c r="M1561" s="231"/>
      <c r="N1561" s="232"/>
      <c r="O1561" s="86"/>
      <c r="P1561" s="86"/>
      <c r="Q1561" s="86"/>
      <c r="R1561" s="86"/>
      <c r="S1561" s="86"/>
      <c r="T1561" s="87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T1561" s="19" t="s">
        <v>193</v>
      </c>
      <c r="AU1561" s="19" t="s">
        <v>82</v>
      </c>
    </row>
    <row r="1562" s="12" customFormat="1" ht="22.8" customHeight="1">
      <c r="A1562" s="12"/>
      <c r="B1562" s="199"/>
      <c r="C1562" s="200"/>
      <c r="D1562" s="201" t="s">
        <v>72</v>
      </c>
      <c r="E1562" s="213" t="s">
        <v>2135</v>
      </c>
      <c r="F1562" s="213" t="s">
        <v>2136</v>
      </c>
      <c r="G1562" s="200"/>
      <c r="H1562" s="200"/>
      <c r="I1562" s="203"/>
      <c r="J1562" s="214">
        <f>BK1562</f>
        <v>0</v>
      </c>
      <c r="K1562" s="200"/>
      <c r="L1562" s="205"/>
      <c r="M1562" s="206"/>
      <c r="N1562" s="207"/>
      <c r="O1562" s="207"/>
      <c r="P1562" s="208">
        <f>SUM(P1563:P1635)</f>
        <v>0</v>
      </c>
      <c r="Q1562" s="207"/>
      <c r="R1562" s="208">
        <f>SUM(R1563:R1635)</f>
        <v>1.1948983</v>
      </c>
      <c r="S1562" s="207"/>
      <c r="T1562" s="209">
        <f>SUM(T1563:T1635)</f>
        <v>0</v>
      </c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R1562" s="210" t="s">
        <v>82</v>
      </c>
      <c r="AT1562" s="211" t="s">
        <v>72</v>
      </c>
      <c r="AU1562" s="211" t="s">
        <v>80</v>
      </c>
      <c r="AY1562" s="210" t="s">
        <v>185</v>
      </c>
      <c r="BK1562" s="212">
        <f>SUM(BK1563:BK1635)</f>
        <v>0</v>
      </c>
    </row>
    <row r="1563" s="2" customFormat="1" ht="24.15" customHeight="1">
      <c r="A1563" s="40"/>
      <c r="B1563" s="41"/>
      <c r="C1563" s="215" t="s">
        <v>2137</v>
      </c>
      <c r="D1563" s="215" t="s">
        <v>187</v>
      </c>
      <c r="E1563" s="216" t="s">
        <v>2138</v>
      </c>
      <c r="F1563" s="217" t="s">
        <v>2139</v>
      </c>
      <c r="G1563" s="218" t="s">
        <v>240</v>
      </c>
      <c r="H1563" s="219">
        <v>60.851999999999997</v>
      </c>
      <c r="I1563" s="220"/>
      <c r="J1563" s="221">
        <f>ROUND(I1563*H1563,2)</f>
        <v>0</v>
      </c>
      <c r="K1563" s="217" t="s">
        <v>191</v>
      </c>
      <c r="L1563" s="46"/>
      <c r="M1563" s="222" t="s">
        <v>19</v>
      </c>
      <c r="N1563" s="223" t="s">
        <v>44</v>
      </c>
      <c r="O1563" s="86"/>
      <c r="P1563" s="224">
        <f>O1563*H1563</f>
        <v>0</v>
      </c>
      <c r="Q1563" s="224">
        <v>0.0053</v>
      </c>
      <c r="R1563" s="224">
        <f>Q1563*H1563</f>
        <v>0.32251559999999996</v>
      </c>
      <c r="S1563" s="224">
        <v>0</v>
      </c>
      <c r="T1563" s="225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6" t="s">
        <v>339</v>
      </c>
      <c r="AT1563" s="226" t="s">
        <v>187</v>
      </c>
      <c r="AU1563" s="226" t="s">
        <v>82</v>
      </c>
      <c r="AY1563" s="19" t="s">
        <v>185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19" t="s">
        <v>80</v>
      </c>
      <c r="BK1563" s="227">
        <f>ROUND(I1563*H1563,2)</f>
        <v>0</v>
      </c>
      <c r="BL1563" s="19" t="s">
        <v>339</v>
      </c>
      <c r="BM1563" s="226" t="s">
        <v>2140</v>
      </c>
    </row>
    <row r="1564" s="2" customFormat="1">
      <c r="A1564" s="40"/>
      <c r="B1564" s="41"/>
      <c r="C1564" s="42"/>
      <c r="D1564" s="228" t="s">
        <v>193</v>
      </c>
      <c r="E1564" s="42"/>
      <c r="F1564" s="229" t="s">
        <v>2141</v>
      </c>
      <c r="G1564" s="42"/>
      <c r="H1564" s="42"/>
      <c r="I1564" s="230"/>
      <c r="J1564" s="42"/>
      <c r="K1564" s="42"/>
      <c r="L1564" s="46"/>
      <c r="M1564" s="231"/>
      <c r="N1564" s="232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193</v>
      </c>
      <c r="AU1564" s="19" t="s">
        <v>82</v>
      </c>
    </row>
    <row r="1565" s="13" customFormat="1">
      <c r="A1565" s="13"/>
      <c r="B1565" s="233"/>
      <c r="C1565" s="234"/>
      <c r="D1565" s="235" t="s">
        <v>195</v>
      </c>
      <c r="E1565" s="236" t="s">
        <v>19</v>
      </c>
      <c r="F1565" s="237" t="s">
        <v>1482</v>
      </c>
      <c r="G1565" s="234"/>
      <c r="H1565" s="236" t="s">
        <v>19</v>
      </c>
      <c r="I1565" s="238"/>
      <c r="J1565" s="234"/>
      <c r="K1565" s="234"/>
      <c r="L1565" s="239"/>
      <c r="M1565" s="240"/>
      <c r="N1565" s="241"/>
      <c r="O1565" s="241"/>
      <c r="P1565" s="241"/>
      <c r="Q1565" s="241"/>
      <c r="R1565" s="241"/>
      <c r="S1565" s="241"/>
      <c r="T1565" s="24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3" t="s">
        <v>195</v>
      </c>
      <c r="AU1565" s="243" t="s">
        <v>82</v>
      </c>
      <c r="AV1565" s="13" t="s">
        <v>80</v>
      </c>
      <c r="AW1565" s="13" t="s">
        <v>35</v>
      </c>
      <c r="AX1565" s="13" t="s">
        <v>73</v>
      </c>
      <c r="AY1565" s="243" t="s">
        <v>185</v>
      </c>
    </row>
    <row r="1566" s="13" customFormat="1">
      <c r="A1566" s="13"/>
      <c r="B1566" s="233"/>
      <c r="C1566" s="234"/>
      <c r="D1566" s="235" t="s">
        <v>195</v>
      </c>
      <c r="E1566" s="236" t="s">
        <v>19</v>
      </c>
      <c r="F1566" s="237" t="s">
        <v>1612</v>
      </c>
      <c r="G1566" s="234"/>
      <c r="H1566" s="236" t="s">
        <v>19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3" t="s">
        <v>195</v>
      </c>
      <c r="AU1566" s="243" t="s">
        <v>82</v>
      </c>
      <c r="AV1566" s="13" t="s">
        <v>80</v>
      </c>
      <c r="AW1566" s="13" t="s">
        <v>35</v>
      </c>
      <c r="AX1566" s="13" t="s">
        <v>73</v>
      </c>
      <c r="AY1566" s="243" t="s">
        <v>185</v>
      </c>
    </row>
    <row r="1567" s="14" customFormat="1">
      <c r="A1567" s="14"/>
      <c r="B1567" s="244"/>
      <c r="C1567" s="245"/>
      <c r="D1567" s="235" t="s">
        <v>195</v>
      </c>
      <c r="E1567" s="246" t="s">
        <v>19</v>
      </c>
      <c r="F1567" s="247" t="s">
        <v>1744</v>
      </c>
      <c r="G1567" s="245"/>
      <c r="H1567" s="248">
        <v>16.308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195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185</v>
      </c>
    </row>
    <row r="1568" s="14" customFormat="1">
      <c r="A1568" s="14"/>
      <c r="B1568" s="244"/>
      <c r="C1568" s="245"/>
      <c r="D1568" s="235" t="s">
        <v>195</v>
      </c>
      <c r="E1568" s="246" t="s">
        <v>19</v>
      </c>
      <c r="F1568" s="247" t="s">
        <v>1745</v>
      </c>
      <c r="G1568" s="245"/>
      <c r="H1568" s="248">
        <v>-3.2400000000000002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195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185</v>
      </c>
    </row>
    <row r="1569" s="13" customFormat="1">
      <c r="A1569" s="13"/>
      <c r="B1569" s="233"/>
      <c r="C1569" s="234"/>
      <c r="D1569" s="235" t="s">
        <v>195</v>
      </c>
      <c r="E1569" s="236" t="s">
        <v>19</v>
      </c>
      <c r="F1569" s="237" t="s">
        <v>1614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195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185</v>
      </c>
    </row>
    <row r="1570" s="14" customFormat="1">
      <c r="A1570" s="14"/>
      <c r="B1570" s="244"/>
      <c r="C1570" s="245"/>
      <c r="D1570" s="235" t="s">
        <v>195</v>
      </c>
      <c r="E1570" s="246" t="s">
        <v>19</v>
      </c>
      <c r="F1570" s="247" t="s">
        <v>1746</v>
      </c>
      <c r="G1570" s="245"/>
      <c r="H1570" s="248">
        <v>16.199999999999999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195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185</v>
      </c>
    </row>
    <row r="1571" s="14" customFormat="1">
      <c r="A1571" s="14"/>
      <c r="B1571" s="244"/>
      <c r="C1571" s="245"/>
      <c r="D1571" s="235" t="s">
        <v>195</v>
      </c>
      <c r="E1571" s="246" t="s">
        <v>19</v>
      </c>
      <c r="F1571" s="247" t="s">
        <v>1747</v>
      </c>
      <c r="G1571" s="245"/>
      <c r="H1571" s="248">
        <v>-1.6200000000000001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195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185</v>
      </c>
    </row>
    <row r="1572" s="13" customFormat="1">
      <c r="A1572" s="13"/>
      <c r="B1572" s="233"/>
      <c r="C1572" s="234"/>
      <c r="D1572" s="235" t="s">
        <v>195</v>
      </c>
      <c r="E1572" s="236" t="s">
        <v>19</v>
      </c>
      <c r="F1572" s="237" t="s">
        <v>1748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195</v>
      </c>
      <c r="AU1572" s="243" t="s">
        <v>82</v>
      </c>
      <c r="AV1572" s="13" t="s">
        <v>80</v>
      </c>
      <c r="AW1572" s="13" t="s">
        <v>35</v>
      </c>
      <c r="AX1572" s="13" t="s">
        <v>73</v>
      </c>
      <c r="AY1572" s="243" t="s">
        <v>185</v>
      </c>
    </row>
    <row r="1573" s="14" customFormat="1">
      <c r="A1573" s="14"/>
      <c r="B1573" s="244"/>
      <c r="C1573" s="245"/>
      <c r="D1573" s="235" t="s">
        <v>195</v>
      </c>
      <c r="E1573" s="246" t="s">
        <v>19</v>
      </c>
      <c r="F1573" s="247" t="s">
        <v>1749</v>
      </c>
      <c r="G1573" s="245"/>
      <c r="H1573" s="248">
        <v>9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195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185</v>
      </c>
    </row>
    <row r="1574" s="14" customFormat="1">
      <c r="A1574" s="14"/>
      <c r="B1574" s="244"/>
      <c r="C1574" s="245"/>
      <c r="D1574" s="235" t="s">
        <v>195</v>
      </c>
      <c r="E1574" s="246" t="s">
        <v>19</v>
      </c>
      <c r="F1574" s="247" t="s">
        <v>1750</v>
      </c>
      <c r="G1574" s="245"/>
      <c r="H1574" s="248">
        <v>-1.3500000000000001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195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185</v>
      </c>
    </row>
    <row r="1575" s="13" customFormat="1">
      <c r="A1575" s="13"/>
      <c r="B1575" s="233"/>
      <c r="C1575" s="234"/>
      <c r="D1575" s="235" t="s">
        <v>195</v>
      </c>
      <c r="E1575" s="236" t="s">
        <v>19</v>
      </c>
      <c r="F1575" s="237" t="s">
        <v>1587</v>
      </c>
      <c r="G1575" s="234"/>
      <c r="H1575" s="236" t="s">
        <v>19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195</v>
      </c>
      <c r="AU1575" s="243" t="s">
        <v>82</v>
      </c>
      <c r="AV1575" s="13" t="s">
        <v>80</v>
      </c>
      <c r="AW1575" s="13" t="s">
        <v>35</v>
      </c>
      <c r="AX1575" s="13" t="s">
        <v>73</v>
      </c>
      <c r="AY1575" s="243" t="s">
        <v>185</v>
      </c>
    </row>
    <row r="1576" s="14" customFormat="1">
      <c r="A1576" s="14"/>
      <c r="B1576" s="244"/>
      <c r="C1576" s="245"/>
      <c r="D1576" s="235" t="s">
        <v>195</v>
      </c>
      <c r="E1576" s="246" t="s">
        <v>19</v>
      </c>
      <c r="F1576" s="247" t="s">
        <v>1751</v>
      </c>
      <c r="G1576" s="245"/>
      <c r="H1576" s="248">
        <v>12.15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195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185</v>
      </c>
    </row>
    <row r="1577" s="14" customFormat="1">
      <c r="A1577" s="14"/>
      <c r="B1577" s="244"/>
      <c r="C1577" s="245"/>
      <c r="D1577" s="235" t="s">
        <v>195</v>
      </c>
      <c r="E1577" s="246" t="s">
        <v>19</v>
      </c>
      <c r="F1577" s="247" t="s">
        <v>1745</v>
      </c>
      <c r="G1577" s="245"/>
      <c r="H1577" s="248">
        <v>-3.2400000000000002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195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185</v>
      </c>
    </row>
    <row r="1578" s="13" customFormat="1">
      <c r="A1578" s="13"/>
      <c r="B1578" s="233"/>
      <c r="C1578" s="234"/>
      <c r="D1578" s="235" t="s">
        <v>195</v>
      </c>
      <c r="E1578" s="236" t="s">
        <v>19</v>
      </c>
      <c r="F1578" s="237" t="s">
        <v>1752</v>
      </c>
      <c r="G1578" s="234"/>
      <c r="H1578" s="236" t="s">
        <v>19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195</v>
      </c>
      <c r="AU1578" s="243" t="s">
        <v>82</v>
      </c>
      <c r="AV1578" s="13" t="s">
        <v>80</v>
      </c>
      <c r="AW1578" s="13" t="s">
        <v>35</v>
      </c>
      <c r="AX1578" s="13" t="s">
        <v>73</v>
      </c>
      <c r="AY1578" s="243" t="s">
        <v>185</v>
      </c>
    </row>
    <row r="1579" s="14" customFormat="1">
      <c r="A1579" s="14"/>
      <c r="B1579" s="244"/>
      <c r="C1579" s="245"/>
      <c r="D1579" s="235" t="s">
        <v>195</v>
      </c>
      <c r="E1579" s="246" t="s">
        <v>19</v>
      </c>
      <c r="F1579" s="247" t="s">
        <v>1753</v>
      </c>
      <c r="G1579" s="245"/>
      <c r="H1579" s="248">
        <v>2.028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195</v>
      </c>
      <c r="AU1579" s="254" t="s">
        <v>82</v>
      </c>
      <c r="AV1579" s="14" t="s">
        <v>82</v>
      </c>
      <c r="AW1579" s="14" t="s">
        <v>35</v>
      </c>
      <c r="AX1579" s="14" t="s">
        <v>73</v>
      </c>
      <c r="AY1579" s="254" t="s">
        <v>185</v>
      </c>
    </row>
    <row r="1580" s="13" customFormat="1">
      <c r="A1580" s="13"/>
      <c r="B1580" s="233"/>
      <c r="C1580" s="234"/>
      <c r="D1580" s="235" t="s">
        <v>195</v>
      </c>
      <c r="E1580" s="236" t="s">
        <v>19</v>
      </c>
      <c r="F1580" s="237" t="s">
        <v>1589</v>
      </c>
      <c r="G1580" s="234"/>
      <c r="H1580" s="236" t="s">
        <v>19</v>
      </c>
      <c r="I1580" s="238"/>
      <c r="J1580" s="234"/>
      <c r="K1580" s="234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195</v>
      </c>
      <c r="AU1580" s="243" t="s">
        <v>82</v>
      </c>
      <c r="AV1580" s="13" t="s">
        <v>80</v>
      </c>
      <c r="AW1580" s="13" t="s">
        <v>35</v>
      </c>
      <c r="AX1580" s="13" t="s">
        <v>73</v>
      </c>
      <c r="AY1580" s="243" t="s">
        <v>185</v>
      </c>
    </row>
    <row r="1581" s="14" customFormat="1">
      <c r="A1581" s="14"/>
      <c r="B1581" s="244"/>
      <c r="C1581" s="245"/>
      <c r="D1581" s="235" t="s">
        <v>195</v>
      </c>
      <c r="E1581" s="246" t="s">
        <v>19</v>
      </c>
      <c r="F1581" s="247" t="s">
        <v>1754</v>
      </c>
      <c r="G1581" s="245"/>
      <c r="H1581" s="248">
        <v>16.236000000000001</v>
      </c>
      <c r="I1581" s="249"/>
      <c r="J1581" s="245"/>
      <c r="K1581" s="245"/>
      <c r="L1581" s="250"/>
      <c r="M1581" s="251"/>
      <c r="N1581" s="252"/>
      <c r="O1581" s="252"/>
      <c r="P1581" s="252"/>
      <c r="Q1581" s="252"/>
      <c r="R1581" s="252"/>
      <c r="S1581" s="252"/>
      <c r="T1581" s="253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4" t="s">
        <v>195</v>
      </c>
      <c r="AU1581" s="254" t="s">
        <v>82</v>
      </c>
      <c r="AV1581" s="14" t="s">
        <v>82</v>
      </c>
      <c r="AW1581" s="14" t="s">
        <v>35</v>
      </c>
      <c r="AX1581" s="14" t="s">
        <v>73</v>
      </c>
      <c r="AY1581" s="254" t="s">
        <v>185</v>
      </c>
    </row>
    <row r="1582" s="14" customFormat="1">
      <c r="A1582" s="14"/>
      <c r="B1582" s="244"/>
      <c r="C1582" s="245"/>
      <c r="D1582" s="235" t="s">
        <v>195</v>
      </c>
      <c r="E1582" s="246" t="s">
        <v>19</v>
      </c>
      <c r="F1582" s="247" t="s">
        <v>1747</v>
      </c>
      <c r="G1582" s="245"/>
      <c r="H1582" s="248">
        <v>-1.6200000000000001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195</v>
      </c>
      <c r="AU1582" s="254" t="s">
        <v>82</v>
      </c>
      <c r="AV1582" s="14" t="s">
        <v>82</v>
      </c>
      <c r="AW1582" s="14" t="s">
        <v>35</v>
      </c>
      <c r="AX1582" s="14" t="s">
        <v>73</v>
      </c>
      <c r="AY1582" s="254" t="s">
        <v>185</v>
      </c>
    </row>
    <row r="1583" s="15" customFormat="1">
      <c r="A1583" s="15"/>
      <c r="B1583" s="255"/>
      <c r="C1583" s="256"/>
      <c r="D1583" s="235" t="s">
        <v>195</v>
      </c>
      <c r="E1583" s="257" t="s">
        <v>19</v>
      </c>
      <c r="F1583" s="258" t="s">
        <v>226</v>
      </c>
      <c r="G1583" s="256"/>
      <c r="H1583" s="259">
        <v>60.851999999999997</v>
      </c>
      <c r="I1583" s="260"/>
      <c r="J1583" s="256"/>
      <c r="K1583" s="256"/>
      <c r="L1583" s="261"/>
      <c r="M1583" s="262"/>
      <c r="N1583" s="263"/>
      <c r="O1583" s="263"/>
      <c r="P1583" s="263"/>
      <c r="Q1583" s="263"/>
      <c r="R1583" s="263"/>
      <c r="S1583" s="263"/>
      <c r="T1583" s="264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65" t="s">
        <v>195</v>
      </c>
      <c r="AU1583" s="265" t="s">
        <v>82</v>
      </c>
      <c r="AV1583" s="15" t="s">
        <v>135</v>
      </c>
      <c r="AW1583" s="15" t="s">
        <v>35</v>
      </c>
      <c r="AX1583" s="15" t="s">
        <v>80</v>
      </c>
      <c r="AY1583" s="265" t="s">
        <v>185</v>
      </c>
    </row>
    <row r="1584" s="2" customFormat="1" ht="16.5" customHeight="1">
      <c r="A1584" s="40"/>
      <c r="B1584" s="41"/>
      <c r="C1584" s="272" t="s">
        <v>2142</v>
      </c>
      <c r="D1584" s="272" t="s">
        <v>520</v>
      </c>
      <c r="E1584" s="273" t="s">
        <v>2143</v>
      </c>
      <c r="F1584" s="274" t="s">
        <v>2144</v>
      </c>
      <c r="G1584" s="275" t="s">
        <v>240</v>
      </c>
      <c r="H1584" s="276">
        <v>66.936999999999998</v>
      </c>
      <c r="I1584" s="277"/>
      <c r="J1584" s="278">
        <f>ROUND(I1584*H1584,2)</f>
        <v>0</v>
      </c>
      <c r="K1584" s="274" t="s">
        <v>191</v>
      </c>
      <c r="L1584" s="279"/>
      <c r="M1584" s="280" t="s">
        <v>19</v>
      </c>
      <c r="N1584" s="281" t="s">
        <v>44</v>
      </c>
      <c r="O1584" s="86"/>
      <c r="P1584" s="224">
        <f>O1584*H1584</f>
        <v>0</v>
      </c>
      <c r="Q1584" s="224">
        <v>0.0126</v>
      </c>
      <c r="R1584" s="224">
        <f>Q1584*H1584</f>
        <v>0.84340619999999999</v>
      </c>
      <c r="S1584" s="224">
        <v>0</v>
      </c>
      <c r="T1584" s="225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26" t="s">
        <v>627</v>
      </c>
      <c r="AT1584" s="226" t="s">
        <v>520</v>
      </c>
      <c r="AU1584" s="226" t="s">
        <v>82</v>
      </c>
      <c r="AY1584" s="19" t="s">
        <v>185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19" t="s">
        <v>80</v>
      </c>
      <c r="BK1584" s="227">
        <f>ROUND(I1584*H1584,2)</f>
        <v>0</v>
      </c>
      <c r="BL1584" s="19" t="s">
        <v>339</v>
      </c>
      <c r="BM1584" s="226" t="s">
        <v>2145</v>
      </c>
    </row>
    <row r="1585" s="13" customFormat="1">
      <c r="A1585" s="13"/>
      <c r="B1585" s="233"/>
      <c r="C1585" s="234"/>
      <c r="D1585" s="235" t="s">
        <v>195</v>
      </c>
      <c r="E1585" s="236" t="s">
        <v>19</v>
      </c>
      <c r="F1585" s="237" t="s">
        <v>1482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195</v>
      </c>
      <c r="AU1585" s="243" t="s">
        <v>82</v>
      </c>
      <c r="AV1585" s="13" t="s">
        <v>80</v>
      </c>
      <c r="AW1585" s="13" t="s">
        <v>35</v>
      </c>
      <c r="AX1585" s="13" t="s">
        <v>73</v>
      </c>
      <c r="AY1585" s="243" t="s">
        <v>185</v>
      </c>
    </row>
    <row r="1586" s="13" customFormat="1">
      <c r="A1586" s="13"/>
      <c r="B1586" s="233"/>
      <c r="C1586" s="234"/>
      <c r="D1586" s="235" t="s">
        <v>195</v>
      </c>
      <c r="E1586" s="236" t="s">
        <v>19</v>
      </c>
      <c r="F1586" s="237" t="s">
        <v>1612</v>
      </c>
      <c r="G1586" s="234"/>
      <c r="H1586" s="236" t="s">
        <v>19</v>
      </c>
      <c r="I1586" s="238"/>
      <c r="J1586" s="234"/>
      <c r="K1586" s="234"/>
      <c r="L1586" s="239"/>
      <c r="M1586" s="240"/>
      <c r="N1586" s="241"/>
      <c r="O1586" s="241"/>
      <c r="P1586" s="241"/>
      <c r="Q1586" s="241"/>
      <c r="R1586" s="241"/>
      <c r="S1586" s="241"/>
      <c r="T1586" s="24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3" t="s">
        <v>195</v>
      </c>
      <c r="AU1586" s="243" t="s">
        <v>82</v>
      </c>
      <c r="AV1586" s="13" t="s">
        <v>80</v>
      </c>
      <c r="AW1586" s="13" t="s">
        <v>35</v>
      </c>
      <c r="AX1586" s="13" t="s">
        <v>73</v>
      </c>
      <c r="AY1586" s="243" t="s">
        <v>185</v>
      </c>
    </row>
    <row r="1587" s="14" customFormat="1">
      <c r="A1587" s="14"/>
      <c r="B1587" s="244"/>
      <c r="C1587" s="245"/>
      <c r="D1587" s="235" t="s">
        <v>195</v>
      </c>
      <c r="E1587" s="246" t="s">
        <v>19</v>
      </c>
      <c r="F1587" s="247" t="s">
        <v>1744</v>
      </c>
      <c r="G1587" s="245"/>
      <c r="H1587" s="248">
        <v>16.308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195</v>
      </c>
      <c r="AU1587" s="254" t="s">
        <v>82</v>
      </c>
      <c r="AV1587" s="14" t="s">
        <v>82</v>
      </c>
      <c r="AW1587" s="14" t="s">
        <v>35</v>
      </c>
      <c r="AX1587" s="14" t="s">
        <v>73</v>
      </c>
      <c r="AY1587" s="254" t="s">
        <v>185</v>
      </c>
    </row>
    <row r="1588" s="14" customFormat="1">
      <c r="A1588" s="14"/>
      <c r="B1588" s="244"/>
      <c r="C1588" s="245"/>
      <c r="D1588" s="235" t="s">
        <v>195</v>
      </c>
      <c r="E1588" s="246" t="s">
        <v>19</v>
      </c>
      <c r="F1588" s="247" t="s">
        <v>1745</v>
      </c>
      <c r="G1588" s="245"/>
      <c r="H1588" s="248">
        <v>-3.2400000000000002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185</v>
      </c>
    </row>
    <row r="1589" s="13" customFormat="1">
      <c r="A1589" s="13"/>
      <c r="B1589" s="233"/>
      <c r="C1589" s="234"/>
      <c r="D1589" s="235" t="s">
        <v>195</v>
      </c>
      <c r="E1589" s="236" t="s">
        <v>19</v>
      </c>
      <c r="F1589" s="237" t="s">
        <v>1614</v>
      </c>
      <c r="G1589" s="234"/>
      <c r="H1589" s="236" t="s">
        <v>19</v>
      </c>
      <c r="I1589" s="238"/>
      <c r="J1589" s="234"/>
      <c r="K1589" s="234"/>
      <c r="L1589" s="239"/>
      <c r="M1589" s="240"/>
      <c r="N1589" s="241"/>
      <c r="O1589" s="241"/>
      <c r="P1589" s="241"/>
      <c r="Q1589" s="241"/>
      <c r="R1589" s="241"/>
      <c r="S1589" s="241"/>
      <c r="T1589" s="242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3" t="s">
        <v>195</v>
      </c>
      <c r="AU1589" s="243" t="s">
        <v>82</v>
      </c>
      <c r="AV1589" s="13" t="s">
        <v>80</v>
      </c>
      <c r="AW1589" s="13" t="s">
        <v>35</v>
      </c>
      <c r="AX1589" s="13" t="s">
        <v>73</v>
      </c>
      <c r="AY1589" s="243" t="s">
        <v>185</v>
      </c>
    </row>
    <row r="1590" s="14" customFormat="1">
      <c r="A1590" s="14"/>
      <c r="B1590" s="244"/>
      <c r="C1590" s="245"/>
      <c r="D1590" s="235" t="s">
        <v>195</v>
      </c>
      <c r="E1590" s="246" t="s">
        <v>19</v>
      </c>
      <c r="F1590" s="247" t="s">
        <v>1746</v>
      </c>
      <c r="G1590" s="245"/>
      <c r="H1590" s="248">
        <v>16.199999999999999</v>
      </c>
      <c r="I1590" s="249"/>
      <c r="J1590" s="245"/>
      <c r="K1590" s="245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4" t="s">
        <v>195</v>
      </c>
      <c r="AU1590" s="254" t="s">
        <v>82</v>
      </c>
      <c r="AV1590" s="14" t="s">
        <v>82</v>
      </c>
      <c r="AW1590" s="14" t="s">
        <v>35</v>
      </c>
      <c r="AX1590" s="14" t="s">
        <v>73</v>
      </c>
      <c r="AY1590" s="254" t="s">
        <v>185</v>
      </c>
    </row>
    <row r="1591" s="14" customFormat="1">
      <c r="A1591" s="14"/>
      <c r="B1591" s="244"/>
      <c r="C1591" s="245"/>
      <c r="D1591" s="235" t="s">
        <v>195</v>
      </c>
      <c r="E1591" s="246" t="s">
        <v>19</v>
      </c>
      <c r="F1591" s="247" t="s">
        <v>1747</v>
      </c>
      <c r="G1591" s="245"/>
      <c r="H1591" s="248">
        <v>-1.6200000000000001</v>
      </c>
      <c r="I1591" s="249"/>
      <c r="J1591" s="245"/>
      <c r="K1591" s="245"/>
      <c r="L1591" s="250"/>
      <c r="M1591" s="251"/>
      <c r="N1591" s="252"/>
      <c r="O1591" s="252"/>
      <c r="P1591" s="252"/>
      <c r="Q1591" s="252"/>
      <c r="R1591" s="252"/>
      <c r="S1591" s="252"/>
      <c r="T1591" s="253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4" t="s">
        <v>195</v>
      </c>
      <c r="AU1591" s="254" t="s">
        <v>82</v>
      </c>
      <c r="AV1591" s="14" t="s">
        <v>82</v>
      </c>
      <c r="AW1591" s="14" t="s">
        <v>35</v>
      </c>
      <c r="AX1591" s="14" t="s">
        <v>73</v>
      </c>
      <c r="AY1591" s="254" t="s">
        <v>185</v>
      </c>
    </row>
    <row r="1592" s="13" customFormat="1">
      <c r="A1592" s="13"/>
      <c r="B1592" s="233"/>
      <c r="C1592" s="234"/>
      <c r="D1592" s="235" t="s">
        <v>195</v>
      </c>
      <c r="E1592" s="236" t="s">
        <v>19</v>
      </c>
      <c r="F1592" s="237" t="s">
        <v>1748</v>
      </c>
      <c r="G1592" s="234"/>
      <c r="H1592" s="236" t="s">
        <v>19</v>
      </c>
      <c r="I1592" s="238"/>
      <c r="J1592" s="234"/>
      <c r="K1592" s="234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195</v>
      </c>
      <c r="AU1592" s="243" t="s">
        <v>82</v>
      </c>
      <c r="AV1592" s="13" t="s">
        <v>80</v>
      </c>
      <c r="AW1592" s="13" t="s">
        <v>35</v>
      </c>
      <c r="AX1592" s="13" t="s">
        <v>73</v>
      </c>
      <c r="AY1592" s="243" t="s">
        <v>185</v>
      </c>
    </row>
    <row r="1593" s="14" customFormat="1">
      <c r="A1593" s="14"/>
      <c r="B1593" s="244"/>
      <c r="C1593" s="245"/>
      <c r="D1593" s="235" t="s">
        <v>195</v>
      </c>
      <c r="E1593" s="246" t="s">
        <v>19</v>
      </c>
      <c r="F1593" s="247" t="s">
        <v>1749</v>
      </c>
      <c r="G1593" s="245"/>
      <c r="H1593" s="248">
        <v>9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195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185</v>
      </c>
    </row>
    <row r="1594" s="14" customFormat="1">
      <c r="A1594" s="14"/>
      <c r="B1594" s="244"/>
      <c r="C1594" s="245"/>
      <c r="D1594" s="235" t="s">
        <v>195</v>
      </c>
      <c r="E1594" s="246" t="s">
        <v>19</v>
      </c>
      <c r="F1594" s="247" t="s">
        <v>1750</v>
      </c>
      <c r="G1594" s="245"/>
      <c r="H1594" s="248">
        <v>-1.3500000000000001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195</v>
      </c>
      <c r="AU1594" s="254" t="s">
        <v>82</v>
      </c>
      <c r="AV1594" s="14" t="s">
        <v>82</v>
      </c>
      <c r="AW1594" s="14" t="s">
        <v>35</v>
      </c>
      <c r="AX1594" s="14" t="s">
        <v>73</v>
      </c>
      <c r="AY1594" s="254" t="s">
        <v>185</v>
      </c>
    </row>
    <row r="1595" s="13" customFormat="1">
      <c r="A1595" s="13"/>
      <c r="B1595" s="233"/>
      <c r="C1595" s="234"/>
      <c r="D1595" s="235" t="s">
        <v>195</v>
      </c>
      <c r="E1595" s="236" t="s">
        <v>19</v>
      </c>
      <c r="F1595" s="237" t="s">
        <v>1587</v>
      </c>
      <c r="G1595" s="234"/>
      <c r="H1595" s="236" t="s">
        <v>19</v>
      </c>
      <c r="I1595" s="238"/>
      <c r="J1595" s="234"/>
      <c r="K1595" s="234"/>
      <c r="L1595" s="239"/>
      <c r="M1595" s="240"/>
      <c r="N1595" s="241"/>
      <c r="O1595" s="241"/>
      <c r="P1595" s="241"/>
      <c r="Q1595" s="241"/>
      <c r="R1595" s="241"/>
      <c r="S1595" s="241"/>
      <c r="T1595" s="24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3" t="s">
        <v>195</v>
      </c>
      <c r="AU1595" s="243" t="s">
        <v>82</v>
      </c>
      <c r="AV1595" s="13" t="s">
        <v>80</v>
      </c>
      <c r="AW1595" s="13" t="s">
        <v>35</v>
      </c>
      <c r="AX1595" s="13" t="s">
        <v>73</v>
      </c>
      <c r="AY1595" s="243" t="s">
        <v>185</v>
      </c>
    </row>
    <row r="1596" s="14" customFormat="1">
      <c r="A1596" s="14"/>
      <c r="B1596" s="244"/>
      <c r="C1596" s="245"/>
      <c r="D1596" s="235" t="s">
        <v>195</v>
      </c>
      <c r="E1596" s="246" t="s">
        <v>19</v>
      </c>
      <c r="F1596" s="247" t="s">
        <v>1751</v>
      </c>
      <c r="G1596" s="245"/>
      <c r="H1596" s="248">
        <v>12.15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195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185</v>
      </c>
    </row>
    <row r="1597" s="14" customFormat="1">
      <c r="A1597" s="14"/>
      <c r="B1597" s="244"/>
      <c r="C1597" s="245"/>
      <c r="D1597" s="235" t="s">
        <v>195</v>
      </c>
      <c r="E1597" s="246" t="s">
        <v>19</v>
      </c>
      <c r="F1597" s="247" t="s">
        <v>1745</v>
      </c>
      <c r="G1597" s="245"/>
      <c r="H1597" s="248">
        <v>-3.2400000000000002</v>
      </c>
      <c r="I1597" s="249"/>
      <c r="J1597" s="245"/>
      <c r="K1597" s="245"/>
      <c r="L1597" s="250"/>
      <c r="M1597" s="251"/>
      <c r="N1597" s="252"/>
      <c r="O1597" s="252"/>
      <c r="P1597" s="252"/>
      <c r="Q1597" s="252"/>
      <c r="R1597" s="252"/>
      <c r="S1597" s="252"/>
      <c r="T1597" s="25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4" t="s">
        <v>195</v>
      </c>
      <c r="AU1597" s="254" t="s">
        <v>82</v>
      </c>
      <c r="AV1597" s="14" t="s">
        <v>82</v>
      </c>
      <c r="AW1597" s="14" t="s">
        <v>35</v>
      </c>
      <c r="AX1597" s="14" t="s">
        <v>73</v>
      </c>
      <c r="AY1597" s="254" t="s">
        <v>185</v>
      </c>
    </row>
    <row r="1598" s="13" customFormat="1">
      <c r="A1598" s="13"/>
      <c r="B1598" s="233"/>
      <c r="C1598" s="234"/>
      <c r="D1598" s="235" t="s">
        <v>195</v>
      </c>
      <c r="E1598" s="236" t="s">
        <v>19</v>
      </c>
      <c r="F1598" s="237" t="s">
        <v>1752</v>
      </c>
      <c r="G1598" s="234"/>
      <c r="H1598" s="236" t="s">
        <v>19</v>
      </c>
      <c r="I1598" s="238"/>
      <c r="J1598" s="234"/>
      <c r="K1598" s="234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195</v>
      </c>
      <c r="AU1598" s="243" t="s">
        <v>82</v>
      </c>
      <c r="AV1598" s="13" t="s">
        <v>80</v>
      </c>
      <c r="AW1598" s="13" t="s">
        <v>35</v>
      </c>
      <c r="AX1598" s="13" t="s">
        <v>73</v>
      </c>
      <c r="AY1598" s="243" t="s">
        <v>185</v>
      </c>
    </row>
    <row r="1599" s="14" customFormat="1">
      <c r="A1599" s="14"/>
      <c r="B1599" s="244"/>
      <c r="C1599" s="245"/>
      <c r="D1599" s="235" t="s">
        <v>195</v>
      </c>
      <c r="E1599" s="246" t="s">
        <v>19</v>
      </c>
      <c r="F1599" s="247" t="s">
        <v>1753</v>
      </c>
      <c r="G1599" s="245"/>
      <c r="H1599" s="248">
        <v>2.028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195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185</v>
      </c>
    </row>
    <row r="1600" s="13" customFormat="1">
      <c r="A1600" s="13"/>
      <c r="B1600" s="233"/>
      <c r="C1600" s="234"/>
      <c r="D1600" s="235" t="s">
        <v>195</v>
      </c>
      <c r="E1600" s="236" t="s">
        <v>19</v>
      </c>
      <c r="F1600" s="237" t="s">
        <v>1589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195</v>
      </c>
      <c r="AU1600" s="243" t="s">
        <v>82</v>
      </c>
      <c r="AV1600" s="13" t="s">
        <v>80</v>
      </c>
      <c r="AW1600" s="13" t="s">
        <v>35</v>
      </c>
      <c r="AX1600" s="13" t="s">
        <v>73</v>
      </c>
      <c r="AY1600" s="243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1754</v>
      </c>
      <c r="G1601" s="245"/>
      <c r="H1601" s="248">
        <v>16.236000000000001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4" customFormat="1">
      <c r="A1602" s="14"/>
      <c r="B1602" s="244"/>
      <c r="C1602" s="245"/>
      <c r="D1602" s="235" t="s">
        <v>195</v>
      </c>
      <c r="E1602" s="246" t="s">
        <v>19</v>
      </c>
      <c r="F1602" s="247" t="s">
        <v>1747</v>
      </c>
      <c r="G1602" s="245"/>
      <c r="H1602" s="248">
        <v>-1.6200000000000001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195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185</v>
      </c>
    </row>
    <row r="1603" s="15" customFormat="1">
      <c r="A1603" s="15"/>
      <c r="B1603" s="255"/>
      <c r="C1603" s="256"/>
      <c r="D1603" s="235" t="s">
        <v>195</v>
      </c>
      <c r="E1603" s="257" t="s">
        <v>19</v>
      </c>
      <c r="F1603" s="258" t="s">
        <v>226</v>
      </c>
      <c r="G1603" s="256"/>
      <c r="H1603" s="259">
        <v>60.851999999999997</v>
      </c>
      <c r="I1603" s="260"/>
      <c r="J1603" s="256"/>
      <c r="K1603" s="256"/>
      <c r="L1603" s="261"/>
      <c r="M1603" s="262"/>
      <c r="N1603" s="263"/>
      <c r="O1603" s="263"/>
      <c r="P1603" s="263"/>
      <c r="Q1603" s="263"/>
      <c r="R1603" s="263"/>
      <c r="S1603" s="263"/>
      <c r="T1603" s="264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65" t="s">
        <v>195</v>
      </c>
      <c r="AU1603" s="265" t="s">
        <v>82</v>
      </c>
      <c r="AV1603" s="15" t="s">
        <v>135</v>
      </c>
      <c r="AW1603" s="15" t="s">
        <v>35</v>
      </c>
      <c r="AX1603" s="15" t="s">
        <v>80</v>
      </c>
      <c r="AY1603" s="265" t="s">
        <v>185</v>
      </c>
    </row>
    <row r="1604" s="14" customFormat="1">
      <c r="A1604" s="14"/>
      <c r="B1604" s="244"/>
      <c r="C1604" s="245"/>
      <c r="D1604" s="235" t="s">
        <v>195</v>
      </c>
      <c r="E1604" s="245"/>
      <c r="F1604" s="247" t="s">
        <v>2146</v>
      </c>
      <c r="G1604" s="245"/>
      <c r="H1604" s="248">
        <v>66.936999999999998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195</v>
      </c>
      <c r="AU1604" s="254" t="s">
        <v>82</v>
      </c>
      <c r="AV1604" s="14" t="s">
        <v>82</v>
      </c>
      <c r="AW1604" s="14" t="s">
        <v>4</v>
      </c>
      <c r="AX1604" s="14" t="s">
        <v>80</v>
      </c>
      <c r="AY1604" s="254" t="s">
        <v>185</v>
      </c>
    </row>
    <row r="1605" s="2" customFormat="1" ht="16.5" customHeight="1">
      <c r="A1605" s="40"/>
      <c r="B1605" s="41"/>
      <c r="C1605" s="215" t="s">
        <v>2147</v>
      </c>
      <c r="D1605" s="215" t="s">
        <v>187</v>
      </c>
      <c r="E1605" s="216" t="s">
        <v>2148</v>
      </c>
      <c r="F1605" s="217" t="s">
        <v>2149</v>
      </c>
      <c r="G1605" s="218" t="s">
        <v>240</v>
      </c>
      <c r="H1605" s="219">
        <v>1.05</v>
      </c>
      <c r="I1605" s="220"/>
      <c r="J1605" s="221">
        <f>ROUND(I1605*H1605,2)</f>
        <v>0</v>
      </c>
      <c r="K1605" s="217" t="s">
        <v>191</v>
      </c>
      <c r="L1605" s="46"/>
      <c r="M1605" s="222" t="s">
        <v>19</v>
      </c>
      <c r="N1605" s="223" t="s">
        <v>44</v>
      </c>
      <c r="O1605" s="86"/>
      <c r="P1605" s="224">
        <f>O1605*H1605</f>
        <v>0</v>
      </c>
      <c r="Q1605" s="224">
        <v>0.00063000000000000003</v>
      </c>
      <c r="R1605" s="224">
        <f>Q1605*H1605</f>
        <v>0.00066150000000000009</v>
      </c>
      <c r="S1605" s="224">
        <v>0</v>
      </c>
      <c r="T1605" s="225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6" t="s">
        <v>339</v>
      </c>
      <c r="AT1605" s="226" t="s">
        <v>187</v>
      </c>
      <c r="AU1605" s="226" t="s">
        <v>82</v>
      </c>
      <c r="AY1605" s="19" t="s">
        <v>185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19" t="s">
        <v>80</v>
      </c>
      <c r="BK1605" s="227">
        <f>ROUND(I1605*H1605,2)</f>
        <v>0</v>
      </c>
      <c r="BL1605" s="19" t="s">
        <v>339</v>
      </c>
      <c r="BM1605" s="226" t="s">
        <v>2150</v>
      </c>
    </row>
    <row r="1606" s="2" customFormat="1">
      <c r="A1606" s="40"/>
      <c r="B1606" s="41"/>
      <c r="C1606" s="42"/>
      <c r="D1606" s="228" t="s">
        <v>193</v>
      </c>
      <c r="E1606" s="42"/>
      <c r="F1606" s="229" t="s">
        <v>2151</v>
      </c>
      <c r="G1606" s="42"/>
      <c r="H1606" s="42"/>
      <c r="I1606" s="230"/>
      <c r="J1606" s="42"/>
      <c r="K1606" s="42"/>
      <c r="L1606" s="46"/>
      <c r="M1606" s="231"/>
      <c r="N1606" s="232"/>
      <c r="O1606" s="86"/>
      <c r="P1606" s="86"/>
      <c r="Q1606" s="86"/>
      <c r="R1606" s="86"/>
      <c r="S1606" s="86"/>
      <c r="T1606" s="87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193</v>
      </c>
      <c r="AU1606" s="19" t="s">
        <v>82</v>
      </c>
    </row>
    <row r="1607" s="13" customFormat="1">
      <c r="A1607" s="13"/>
      <c r="B1607" s="233"/>
      <c r="C1607" s="234"/>
      <c r="D1607" s="235" t="s">
        <v>195</v>
      </c>
      <c r="E1607" s="236" t="s">
        <v>19</v>
      </c>
      <c r="F1607" s="237" t="s">
        <v>1775</v>
      </c>
      <c r="G1607" s="234"/>
      <c r="H1607" s="236" t="s">
        <v>19</v>
      </c>
      <c r="I1607" s="238"/>
      <c r="J1607" s="234"/>
      <c r="K1607" s="234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3" t="s">
        <v>195</v>
      </c>
      <c r="AU1607" s="243" t="s">
        <v>82</v>
      </c>
      <c r="AV1607" s="13" t="s">
        <v>80</v>
      </c>
      <c r="AW1607" s="13" t="s">
        <v>35</v>
      </c>
      <c r="AX1607" s="13" t="s">
        <v>73</v>
      </c>
      <c r="AY1607" s="243" t="s">
        <v>185</v>
      </c>
    </row>
    <row r="1608" s="14" customFormat="1">
      <c r="A1608" s="14"/>
      <c r="B1608" s="244"/>
      <c r="C1608" s="245"/>
      <c r="D1608" s="235" t="s">
        <v>195</v>
      </c>
      <c r="E1608" s="246" t="s">
        <v>19</v>
      </c>
      <c r="F1608" s="247" t="s">
        <v>2152</v>
      </c>
      <c r="G1608" s="245"/>
      <c r="H1608" s="248">
        <v>1.05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195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185</v>
      </c>
    </row>
    <row r="1609" s="15" customFormat="1">
      <c r="A1609" s="15"/>
      <c r="B1609" s="255"/>
      <c r="C1609" s="256"/>
      <c r="D1609" s="235" t="s">
        <v>195</v>
      </c>
      <c r="E1609" s="257" t="s">
        <v>19</v>
      </c>
      <c r="F1609" s="258" t="s">
        <v>226</v>
      </c>
      <c r="G1609" s="256"/>
      <c r="H1609" s="259">
        <v>1.05</v>
      </c>
      <c r="I1609" s="260"/>
      <c r="J1609" s="256"/>
      <c r="K1609" s="256"/>
      <c r="L1609" s="261"/>
      <c r="M1609" s="262"/>
      <c r="N1609" s="263"/>
      <c r="O1609" s="263"/>
      <c r="P1609" s="263"/>
      <c r="Q1609" s="263"/>
      <c r="R1609" s="263"/>
      <c r="S1609" s="263"/>
      <c r="T1609" s="264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65" t="s">
        <v>195</v>
      </c>
      <c r="AU1609" s="265" t="s">
        <v>82</v>
      </c>
      <c r="AV1609" s="15" t="s">
        <v>135</v>
      </c>
      <c r="AW1609" s="15" t="s">
        <v>35</v>
      </c>
      <c r="AX1609" s="15" t="s">
        <v>80</v>
      </c>
      <c r="AY1609" s="265" t="s">
        <v>185</v>
      </c>
    </row>
    <row r="1610" s="2" customFormat="1" ht="16.5" customHeight="1">
      <c r="A1610" s="40"/>
      <c r="B1610" s="41"/>
      <c r="C1610" s="272" t="s">
        <v>2153</v>
      </c>
      <c r="D1610" s="272" t="s">
        <v>520</v>
      </c>
      <c r="E1610" s="273" t="s">
        <v>2154</v>
      </c>
      <c r="F1610" s="274" t="s">
        <v>2155</v>
      </c>
      <c r="G1610" s="275" t="s">
        <v>240</v>
      </c>
      <c r="H1610" s="276">
        <v>1.155</v>
      </c>
      <c r="I1610" s="277"/>
      <c r="J1610" s="278">
        <f>ROUND(I1610*H1610,2)</f>
        <v>0</v>
      </c>
      <c r="K1610" s="274" t="s">
        <v>191</v>
      </c>
      <c r="L1610" s="279"/>
      <c r="M1610" s="280" t="s">
        <v>19</v>
      </c>
      <c r="N1610" s="281" t="s">
        <v>44</v>
      </c>
      <c r="O1610" s="86"/>
      <c r="P1610" s="224">
        <f>O1610*H1610</f>
        <v>0</v>
      </c>
      <c r="Q1610" s="224">
        <v>0.01</v>
      </c>
      <c r="R1610" s="224">
        <f>Q1610*H1610</f>
        <v>0.011550000000000001</v>
      </c>
      <c r="S1610" s="224">
        <v>0</v>
      </c>
      <c r="T1610" s="225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26" t="s">
        <v>627</v>
      </c>
      <c r="AT1610" s="226" t="s">
        <v>520</v>
      </c>
      <c r="AU1610" s="226" t="s">
        <v>82</v>
      </c>
      <c r="AY1610" s="19" t="s">
        <v>185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19" t="s">
        <v>80</v>
      </c>
      <c r="BK1610" s="227">
        <f>ROUND(I1610*H1610,2)</f>
        <v>0</v>
      </c>
      <c r="BL1610" s="19" t="s">
        <v>339</v>
      </c>
      <c r="BM1610" s="226" t="s">
        <v>2156</v>
      </c>
    </row>
    <row r="1611" s="13" customFormat="1">
      <c r="A1611" s="13"/>
      <c r="B1611" s="233"/>
      <c r="C1611" s="234"/>
      <c r="D1611" s="235" t="s">
        <v>195</v>
      </c>
      <c r="E1611" s="236" t="s">
        <v>19</v>
      </c>
      <c r="F1611" s="237" t="s">
        <v>1775</v>
      </c>
      <c r="G1611" s="234"/>
      <c r="H1611" s="236" t="s">
        <v>19</v>
      </c>
      <c r="I1611" s="238"/>
      <c r="J1611" s="234"/>
      <c r="K1611" s="234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195</v>
      </c>
      <c r="AU1611" s="243" t="s">
        <v>82</v>
      </c>
      <c r="AV1611" s="13" t="s">
        <v>80</v>
      </c>
      <c r="AW1611" s="13" t="s">
        <v>35</v>
      </c>
      <c r="AX1611" s="13" t="s">
        <v>73</v>
      </c>
      <c r="AY1611" s="243" t="s">
        <v>185</v>
      </c>
    </row>
    <row r="1612" s="14" customFormat="1">
      <c r="A1612" s="14"/>
      <c r="B1612" s="244"/>
      <c r="C1612" s="245"/>
      <c r="D1612" s="235" t="s">
        <v>195</v>
      </c>
      <c r="E1612" s="246" t="s">
        <v>19</v>
      </c>
      <c r="F1612" s="247" t="s">
        <v>2152</v>
      </c>
      <c r="G1612" s="245"/>
      <c r="H1612" s="248">
        <v>1.05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195</v>
      </c>
      <c r="AU1612" s="254" t="s">
        <v>82</v>
      </c>
      <c r="AV1612" s="14" t="s">
        <v>82</v>
      </c>
      <c r="AW1612" s="14" t="s">
        <v>35</v>
      </c>
      <c r="AX1612" s="14" t="s">
        <v>73</v>
      </c>
      <c r="AY1612" s="254" t="s">
        <v>185</v>
      </c>
    </row>
    <row r="1613" s="15" customFormat="1">
      <c r="A1613" s="15"/>
      <c r="B1613" s="255"/>
      <c r="C1613" s="256"/>
      <c r="D1613" s="235" t="s">
        <v>195</v>
      </c>
      <c r="E1613" s="257" t="s">
        <v>19</v>
      </c>
      <c r="F1613" s="258" t="s">
        <v>226</v>
      </c>
      <c r="G1613" s="256"/>
      <c r="H1613" s="259">
        <v>1.05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195</v>
      </c>
      <c r="AU1613" s="265" t="s">
        <v>82</v>
      </c>
      <c r="AV1613" s="15" t="s">
        <v>135</v>
      </c>
      <c r="AW1613" s="15" t="s">
        <v>35</v>
      </c>
      <c r="AX1613" s="15" t="s">
        <v>80</v>
      </c>
      <c r="AY1613" s="265" t="s">
        <v>185</v>
      </c>
    </row>
    <row r="1614" s="14" customFormat="1">
      <c r="A1614" s="14"/>
      <c r="B1614" s="244"/>
      <c r="C1614" s="245"/>
      <c r="D1614" s="235" t="s">
        <v>195</v>
      </c>
      <c r="E1614" s="245"/>
      <c r="F1614" s="247" t="s">
        <v>2157</v>
      </c>
      <c r="G1614" s="245"/>
      <c r="H1614" s="248">
        <v>1.155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195</v>
      </c>
      <c r="AU1614" s="254" t="s">
        <v>82</v>
      </c>
      <c r="AV1614" s="14" t="s">
        <v>82</v>
      </c>
      <c r="AW1614" s="14" t="s">
        <v>4</v>
      </c>
      <c r="AX1614" s="14" t="s">
        <v>80</v>
      </c>
      <c r="AY1614" s="254" t="s">
        <v>185</v>
      </c>
    </row>
    <row r="1615" s="2" customFormat="1" ht="16.5" customHeight="1">
      <c r="A1615" s="40"/>
      <c r="B1615" s="41"/>
      <c r="C1615" s="215" t="s">
        <v>2158</v>
      </c>
      <c r="D1615" s="215" t="s">
        <v>187</v>
      </c>
      <c r="E1615" s="216" t="s">
        <v>2159</v>
      </c>
      <c r="F1615" s="217" t="s">
        <v>2160</v>
      </c>
      <c r="G1615" s="218" t="s">
        <v>499</v>
      </c>
      <c r="H1615" s="219">
        <v>33.530000000000001</v>
      </c>
      <c r="I1615" s="220"/>
      <c r="J1615" s="221">
        <f>ROUND(I1615*H1615,2)</f>
        <v>0</v>
      </c>
      <c r="K1615" s="217" t="s">
        <v>191</v>
      </c>
      <c r="L1615" s="46"/>
      <c r="M1615" s="222" t="s">
        <v>19</v>
      </c>
      <c r="N1615" s="223" t="s">
        <v>44</v>
      </c>
      <c r="O1615" s="86"/>
      <c r="P1615" s="224">
        <f>O1615*H1615</f>
        <v>0</v>
      </c>
      <c r="Q1615" s="224">
        <v>0.00050000000000000001</v>
      </c>
      <c r="R1615" s="224">
        <f>Q1615*H1615</f>
        <v>0.016765000000000002</v>
      </c>
      <c r="S1615" s="224">
        <v>0</v>
      </c>
      <c r="T1615" s="225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26" t="s">
        <v>339</v>
      </c>
      <c r="AT1615" s="226" t="s">
        <v>187</v>
      </c>
      <c r="AU1615" s="226" t="s">
        <v>82</v>
      </c>
      <c r="AY1615" s="19" t="s">
        <v>185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19" t="s">
        <v>80</v>
      </c>
      <c r="BK1615" s="227">
        <f>ROUND(I1615*H1615,2)</f>
        <v>0</v>
      </c>
      <c r="BL1615" s="19" t="s">
        <v>339</v>
      </c>
      <c r="BM1615" s="226" t="s">
        <v>2161</v>
      </c>
    </row>
    <row r="1616" s="2" customFormat="1">
      <c r="A1616" s="40"/>
      <c r="B1616" s="41"/>
      <c r="C1616" s="42"/>
      <c r="D1616" s="228" t="s">
        <v>193</v>
      </c>
      <c r="E1616" s="42"/>
      <c r="F1616" s="229" t="s">
        <v>2162</v>
      </c>
      <c r="G1616" s="42"/>
      <c r="H1616" s="42"/>
      <c r="I1616" s="230"/>
      <c r="J1616" s="42"/>
      <c r="K1616" s="42"/>
      <c r="L1616" s="46"/>
      <c r="M1616" s="231"/>
      <c r="N1616" s="232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193</v>
      </c>
      <c r="AU1616" s="19" t="s">
        <v>82</v>
      </c>
    </row>
    <row r="1617" s="13" customFormat="1">
      <c r="A1617" s="13"/>
      <c r="B1617" s="233"/>
      <c r="C1617" s="234"/>
      <c r="D1617" s="235" t="s">
        <v>195</v>
      </c>
      <c r="E1617" s="236" t="s">
        <v>19</v>
      </c>
      <c r="F1617" s="237" t="s">
        <v>1482</v>
      </c>
      <c r="G1617" s="234"/>
      <c r="H1617" s="236" t="s">
        <v>19</v>
      </c>
      <c r="I1617" s="238"/>
      <c r="J1617" s="234"/>
      <c r="K1617" s="234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195</v>
      </c>
      <c r="AU1617" s="243" t="s">
        <v>82</v>
      </c>
      <c r="AV1617" s="13" t="s">
        <v>80</v>
      </c>
      <c r="AW1617" s="13" t="s">
        <v>35</v>
      </c>
      <c r="AX1617" s="13" t="s">
        <v>73</v>
      </c>
      <c r="AY1617" s="243" t="s">
        <v>185</v>
      </c>
    </row>
    <row r="1618" s="13" customFormat="1">
      <c r="A1618" s="13"/>
      <c r="B1618" s="233"/>
      <c r="C1618" s="234"/>
      <c r="D1618" s="235" t="s">
        <v>195</v>
      </c>
      <c r="E1618" s="236" t="s">
        <v>19</v>
      </c>
      <c r="F1618" s="237" t="s">
        <v>1612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195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2163</v>
      </c>
      <c r="G1619" s="245"/>
      <c r="H1619" s="248">
        <v>9.0600000000000005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4" customFormat="1">
      <c r="A1620" s="14"/>
      <c r="B1620" s="244"/>
      <c r="C1620" s="245"/>
      <c r="D1620" s="235" t="s">
        <v>195</v>
      </c>
      <c r="E1620" s="246" t="s">
        <v>19</v>
      </c>
      <c r="F1620" s="247" t="s">
        <v>2091</v>
      </c>
      <c r="G1620" s="245"/>
      <c r="H1620" s="248">
        <v>-1.8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195</v>
      </c>
      <c r="AU1620" s="254" t="s">
        <v>82</v>
      </c>
      <c r="AV1620" s="14" t="s">
        <v>82</v>
      </c>
      <c r="AW1620" s="14" t="s">
        <v>35</v>
      </c>
      <c r="AX1620" s="14" t="s">
        <v>73</v>
      </c>
      <c r="AY1620" s="254" t="s">
        <v>185</v>
      </c>
    </row>
    <row r="1621" s="13" customFormat="1">
      <c r="A1621" s="13"/>
      <c r="B1621" s="233"/>
      <c r="C1621" s="234"/>
      <c r="D1621" s="235" t="s">
        <v>195</v>
      </c>
      <c r="E1621" s="236" t="s">
        <v>19</v>
      </c>
      <c r="F1621" s="237" t="s">
        <v>1614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195</v>
      </c>
      <c r="AU1621" s="243" t="s">
        <v>82</v>
      </c>
      <c r="AV1621" s="13" t="s">
        <v>80</v>
      </c>
      <c r="AW1621" s="13" t="s">
        <v>35</v>
      </c>
      <c r="AX1621" s="13" t="s">
        <v>73</v>
      </c>
      <c r="AY1621" s="243" t="s">
        <v>185</v>
      </c>
    </row>
    <row r="1622" s="14" customFormat="1">
      <c r="A1622" s="14"/>
      <c r="B1622" s="244"/>
      <c r="C1622" s="245"/>
      <c r="D1622" s="235" t="s">
        <v>195</v>
      </c>
      <c r="E1622" s="246" t="s">
        <v>19</v>
      </c>
      <c r="F1622" s="247" t="s">
        <v>2164</v>
      </c>
      <c r="G1622" s="245"/>
      <c r="H1622" s="248">
        <v>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195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185</v>
      </c>
    </row>
    <row r="1623" s="14" customFormat="1">
      <c r="A1623" s="14"/>
      <c r="B1623" s="244"/>
      <c r="C1623" s="245"/>
      <c r="D1623" s="235" t="s">
        <v>195</v>
      </c>
      <c r="E1623" s="246" t="s">
        <v>19</v>
      </c>
      <c r="F1623" s="247" t="s">
        <v>2097</v>
      </c>
      <c r="G1623" s="245"/>
      <c r="H1623" s="248">
        <v>-0.90000000000000002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195</v>
      </c>
      <c r="AU1623" s="254" t="s">
        <v>82</v>
      </c>
      <c r="AV1623" s="14" t="s">
        <v>82</v>
      </c>
      <c r="AW1623" s="14" t="s">
        <v>35</v>
      </c>
      <c r="AX1623" s="14" t="s">
        <v>73</v>
      </c>
      <c r="AY1623" s="254" t="s">
        <v>185</v>
      </c>
    </row>
    <row r="1624" s="13" customFormat="1">
      <c r="A1624" s="13"/>
      <c r="B1624" s="233"/>
      <c r="C1624" s="234"/>
      <c r="D1624" s="235" t="s">
        <v>195</v>
      </c>
      <c r="E1624" s="236" t="s">
        <v>19</v>
      </c>
      <c r="F1624" s="237" t="s">
        <v>1748</v>
      </c>
      <c r="G1624" s="234"/>
      <c r="H1624" s="236" t="s">
        <v>19</v>
      </c>
      <c r="I1624" s="238"/>
      <c r="J1624" s="234"/>
      <c r="K1624" s="234"/>
      <c r="L1624" s="239"/>
      <c r="M1624" s="240"/>
      <c r="N1624" s="241"/>
      <c r="O1624" s="241"/>
      <c r="P1624" s="241"/>
      <c r="Q1624" s="241"/>
      <c r="R1624" s="241"/>
      <c r="S1624" s="241"/>
      <c r="T1624" s="24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3" t="s">
        <v>195</v>
      </c>
      <c r="AU1624" s="243" t="s">
        <v>82</v>
      </c>
      <c r="AV1624" s="13" t="s">
        <v>80</v>
      </c>
      <c r="AW1624" s="13" t="s">
        <v>35</v>
      </c>
      <c r="AX1624" s="13" t="s">
        <v>73</v>
      </c>
      <c r="AY1624" s="243" t="s">
        <v>185</v>
      </c>
    </row>
    <row r="1625" s="14" customFormat="1">
      <c r="A1625" s="14"/>
      <c r="B1625" s="244"/>
      <c r="C1625" s="245"/>
      <c r="D1625" s="235" t="s">
        <v>195</v>
      </c>
      <c r="E1625" s="246" t="s">
        <v>19</v>
      </c>
      <c r="F1625" s="247" t="s">
        <v>2165</v>
      </c>
      <c r="G1625" s="245"/>
      <c r="H1625" s="248">
        <v>6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195</v>
      </c>
      <c r="AU1625" s="254" t="s">
        <v>82</v>
      </c>
      <c r="AV1625" s="14" t="s">
        <v>82</v>
      </c>
      <c r="AW1625" s="14" t="s">
        <v>35</v>
      </c>
      <c r="AX1625" s="14" t="s">
        <v>73</v>
      </c>
      <c r="AY1625" s="254" t="s">
        <v>185</v>
      </c>
    </row>
    <row r="1626" s="14" customFormat="1">
      <c r="A1626" s="14"/>
      <c r="B1626" s="244"/>
      <c r="C1626" s="245"/>
      <c r="D1626" s="235" t="s">
        <v>195</v>
      </c>
      <c r="E1626" s="246" t="s">
        <v>19</v>
      </c>
      <c r="F1626" s="247" t="s">
        <v>2097</v>
      </c>
      <c r="G1626" s="245"/>
      <c r="H1626" s="248">
        <v>-0.90000000000000002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195</v>
      </c>
      <c r="AU1626" s="254" t="s">
        <v>82</v>
      </c>
      <c r="AV1626" s="14" t="s">
        <v>82</v>
      </c>
      <c r="AW1626" s="14" t="s">
        <v>35</v>
      </c>
      <c r="AX1626" s="14" t="s">
        <v>73</v>
      </c>
      <c r="AY1626" s="254" t="s">
        <v>185</v>
      </c>
    </row>
    <row r="1627" s="13" customFormat="1">
      <c r="A1627" s="13"/>
      <c r="B1627" s="233"/>
      <c r="C1627" s="234"/>
      <c r="D1627" s="235" t="s">
        <v>195</v>
      </c>
      <c r="E1627" s="236" t="s">
        <v>19</v>
      </c>
      <c r="F1627" s="237" t="s">
        <v>1587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195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185</v>
      </c>
    </row>
    <row r="1628" s="14" customFormat="1">
      <c r="A1628" s="14"/>
      <c r="B1628" s="244"/>
      <c r="C1628" s="245"/>
      <c r="D1628" s="235" t="s">
        <v>195</v>
      </c>
      <c r="E1628" s="246" t="s">
        <v>19</v>
      </c>
      <c r="F1628" s="247" t="s">
        <v>2166</v>
      </c>
      <c r="G1628" s="245"/>
      <c r="H1628" s="248">
        <v>6.75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195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185</v>
      </c>
    </row>
    <row r="1629" s="14" customFormat="1">
      <c r="A1629" s="14"/>
      <c r="B1629" s="244"/>
      <c r="C1629" s="245"/>
      <c r="D1629" s="235" t="s">
        <v>195</v>
      </c>
      <c r="E1629" s="246" t="s">
        <v>19</v>
      </c>
      <c r="F1629" s="247" t="s">
        <v>2091</v>
      </c>
      <c r="G1629" s="245"/>
      <c r="H1629" s="248">
        <v>-1.8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195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185</v>
      </c>
    </row>
    <row r="1630" s="13" customFormat="1">
      <c r="A1630" s="13"/>
      <c r="B1630" s="233"/>
      <c r="C1630" s="234"/>
      <c r="D1630" s="235" t="s">
        <v>195</v>
      </c>
      <c r="E1630" s="236" t="s">
        <v>19</v>
      </c>
      <c r="F1630" s="237" t="s">
        <v>1589</v>
      </c>
      <c r="G1630" s="234"/>
      <c r="H1630" s="236" t="s">
        <v>19</v>
      </c>
      <c r="I1630" s="238"/>
      <c r="J1630" s="234"/>
      <c r="K1630" s="234"/>
      <c r="L1630" s="239"/>
      <c r="M1630" s="240"/>
      <c r="N1630" s="241"/>
      <c r="O1630" s="241"/>
      <c r="P1630" s="241"/>
      <c r="Q1630" s="241"/>
      <c r="R1630" s="241"/>
      <c r="S1630" s="241"/>
      <c r="T1630" s="24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3" t="s">
        <v>195</v>
      </c>
      <c r="AU1630" s="243" t="s">
        <v>82</v>
      </c>
      <c r="AV1630" s="13" t="s">
        <v>80</v>
      </c>
      <c r="AW1630" s="13" t="s">
        <v>35</v>
      </c>
      <c r="AX1630" s="13" t="s">
        <v>73</v>
      </c>
      <c r="AY1630" s="243" t="s">
        <v>185</v>
      </c>
    </row>
    <row r="1631" s="14" customFormat="1">
      <c r="A1631" s="14"/>
      <c r="B1631" s="244"/>
      <c r="C1631" s="245"/>
      <c r="D1631" s="235" t="s">
        <v>195</v>
      </c>
      <c r="E1631" s="246" t="s">
        <v>19</v>
      </c>
      <c r="F1631" s="247" t="s">
        <v>2167</v>
      </c>
      <c r="G1631" s="245"/>
      <c r="H1631" s="248">
        <v>9.0199999999999996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195</v>
      </c>
      <c r="AU1631" s="254" t="s">
        <v>82</v>
      </c>
      <c r="AV1631" s="14" t="s">
        <v>82</v>
      </c>
      <c r="AW1631" s="14" t="s">
        <v>35</v>
      </c>
      <c r="AX1631" s="14" t="s">
        <v>73</v>
      </c>
      <c r="AY1631" s="254" t="s">
        <v>185</v>
      </c>
    </row>
    <row r="1632" s="14" customFormat="1">
      <c r="A1632" s="14"/>
      <c r="B1632" s="244"/>
      <c r="C1632" s="245"/>
      <c r="D1632" s="235" t="s">
        <v>195</v>
      </c>
      <c r="E1632" s="246" t="s">
        <v>19</v>
      </c>
      <c r="F1632" s="247" t="s">
        <v>2097</v>
      </c>
      <c r="G1632" s="245"/>
      <c r="H1632" s="248">
        <v>-0.90000000000000002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195</v>
      </c>
      <c r="AU1632" s="254" t="s">
        <v>82</v>
      </c>
      <c r="AV1632" s="14" t="s">
        <v>82</v>
      </c>
      <c r="AW1632" s="14" t="s">
        <v>35</v>
      </c>
      <c r="AX1632" s="14" t="s">
        <v>73</v>
      </c>
      <c r="AY1632" s="254" t="s">
        <v>185</v>
      </c>
    </row>
    <row r="1633" s="15" customFormat="1">
      <c r="A1633" s="15"/>
      <c r="B1633" s="255"/>
      <c r="C1633" s="256"/>
      <c r="D1633" s="235" t="s">
        <v>195</v>
      </c>
      <c r="E1633" s="257" t="s">
        <v>19</v>
      </c>
      <c r="F1633" s="258" t="s">
        <v>226</v>
      </c>
      <c r="G1633" s="256"/>
      <c r="H1633" s="259">
        <v>33.530000000000001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195</v>
      </c>
      <c r="AU1633" s="265" t="s">
        <v>82</v>
      </c>
      <c r="AV1633" s="15" t="s">
        <v>135</v>
      </c>
      <c r="AW1633" s="15" t="s">
        <v>35</v>
      </c>
      <c r="AX1633" s="15" t="s">
        <v>80</v>
      </c>
      <c r="AY1633" s="265" t="s">
        <v>185</v>
      </c>
    </row>
    <row r="1634" s="2" customFormat="1" ht="24.15" customHeight="1">
      <c r="A1634" s="40"/>
      <c r="B1634" s="41"/>
      <c r="C1634" s="215" t="s">
        <v>2168</v>
      </c>
      <c r="D1634" s="215" t="s">
        <v>187</v>
      </c>
      <c r="E1634" s="216" t="s">
        <v>2169</v>
      </c>
      <c r="F1634" s="217" t="s">
        <v>2170</v>
      </c>
      <c r="G1634" s="218" t="s">
        <v>457</v>
      </c>
      <c r="H1634" s="266"/>
      <c r="I1634" s="220"/>
      <c r="J1634" s="221">
        <f>ROUND(I1634*H1634,2)</f>
        <v>0</v>
      </c>
      <c r="K1634" s="217" t="s">
        <v>191</v>
      </c>
      <c r="L1634" s="46"/>
      <c r="M1634" s="222" t="s">
        <v>19</v>
      </c>
      <c r="N1634" s="223" t="s">
        <v>44</v>
      </c>
      <c r="O1634" s="86"/>
      <c r="P1634" s="224">
        <f>O1634*H1634</f>
        <v>0</v>
      </c>
      <c r="Q1634" s="224">
        <v>0</v>
      </c>
      <c r="R1634" s="224">
        <f>Q1634*H1634</f>
        <v>0</v>
      </c>
      <c r="S1634" s="224">
        <v>0</v>
      </c>
      <c r="T1634" s="225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26" t="s">
        <v>339</v>
      </c>
      <c r="AT1634" s="226" t="s">
        <v>187</v>
      </c>
      <c r="AU1634" s="226" t="s">
        <v>82</v>
      </c>
      <c r="AY1634" s="19" t="s">
        <v>185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19" t="s">
        <v>80</v>
      </c>
      <c r="BK1634" s="227">
        <f>ROUND(I1634*H1634,2)</f>
        <v>0</v>
      </c>
      <c r="BL1634" s="19" t="s">
        <v>339</v>
      </c>
      <c r="BM1634" s="226" t="s">
        <v>2171</v>
      </c>
    </row>
    <row r="1635" s="2" customFormat="1">
      <c r="A1635" s="40"/>
      <c r="B1635" s="41"/>
      <c r="C1635" s="42"/>
      <c r="D1635" s="228" t="s">
        <v>193</v>
      </c>
      <c r="E1635" s="42"/>
      <c r="F1635" s="229" t="s">
        <v>2172</v>
      </c>
      <c r="G1635" s="42"/>
      <c r="H1635" s="42"/>
      <c r="I1635" s="230"/>
      <c r="J1635" s="42"/>
      <c r="K1635" s="42"/>
      <c r="L1635" s="46"/>
      <c r="M1635" s="231"/>
      <c r="N1635" s="232"/>
      <c r="O1635" s="86"/>
      <c r="P1635" s="86"/>
      <c r="Q1635" s="86"/>
      <c r="R1635" s="86"/>
      <c r="S1635" s="86"/>
      <c r="T1635" s="87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T1635" s="19" t="s">
        <v>193</v>
      </c>
      <c r="AU1635" s="19" t="s">
        <v>82</v>
      </c>
    </row>
    <row r="1636" s="12" customFormat="1" ht="22.8" customHeight="1">
      <c r="A1636" s="12"/>
      <c r="B1636" s="199"/>
      <c r="C1636" s="200"/>
      <c r="D1636" s="201" t="s">
        <v>72</v>
      </c>
      <c r="E1636" s="213" t="s">
        <v>1451</v>
      </c>
      <c r="F1636" s="213" t="s">
        <v>1452</v>
      </c>
      <c r="G1636" s="200"/>
      <c r="H1636" s="200"/>
      <c r="I1636" s="203"/>
      <c r="J1636" s="214">
        <f>BK1636</f>
        <v>0</v>
      </c>
      <c r="K1636" s="200"/>
      <c r="L1636" s="205"/>
      <c r="M1636" s="206"/>
      <c r="N1636" s="207"/>
      <c r="O1636" s="207"/>
      <c r="P1636" s="208">
        <f>SUM(P1637:P1744)</f>
        <v>0</v>
      </c>
      <c r="Q1636" s="207"/>
      <c r="R1636" s="208">
        <f>SUM(R1637:R1744)</f>
        <v>0.25270049999999999</v>
      </c>
      <c r="S1636" s="207"/>
      <c r="T1636" s="209">
        <f>SUM(T1637:T1744)</f>
        <v>0</v>
      </c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R1636" s="210" t="s">
        <v>82</v>
      </c>
      <c r="AT1636" s="211" t="s">
        <v>72</v>
      </c>
      <c r="AU1636" s="211" t="s">
        <v>80</v>
      </c>
      <c r="AY1636" s="210" t="s">
        <v>185</v>
      </c>
      <c r="BK1636" s="212">
        <f>SUM(BK1637:BK1744)</f>
        <v>0</v>
      </c>
    </row>
    <row r="1637" s="2" customFormat="1" ht="24.15" customHeight="1">
      <c r="A1637" s="40"/>
      <c r="B1637" s="41"/>
      <c r="C1637" s="215" t="s">
        <v>2173</v>
      </c>
      <c r="D1637" s="215" t="s">
        <v>187</v>
      </c>
      <c r="E1637" s="216" t="s">
        <v>1454</v>
      </c>
      <c r="F1637" s="217" t="s">
        <v>1455</v>
      </c>
      <c r="G1637" s="218" t="s">
        <v>240</v>
      </c>
      <c r="H1637" s="219">
        <v>915.93600000000004</v>
      </c>
      <c r="I1637" s="220"/>
      <c r="J1637" s="221">
        <f>ROUND(I1637*H1637,2)</f>
        <v>0</v>
      </c>
      <c r="K1637" s="217" t="s">
        <v>191</v>
      </c>
      <c r="L1637" s="46"/>
      <c r="M1637" s="222" t="s">
        <v>19</v>
      </c>
      <c r="N1637" s="223" t="s">
        <v>44</v>
      </c>
      <c r="O1637" s="86"/>
      <c r="P1637" s="224">
        <f>O1637*H1637</f>
        <v>0</v>
      </c>
      <c r="Q1637" s="224">
        <v>0.00025999999999999998</v>
      </c>
      <c r="R1637" s="224">
        <f>Q1637*H1637</f>
        <v>0.23814336</v>
      </c>
      <c r="S1637" s="224">
        <v>0</v>
      </c>
      <c r="T1637" s="225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26" t="s">
        <v>339</v>
      </c>
      <c r="AT1637" s="226" t="s">
        <v>187</v>
      </c>
      <c r="AU1637" s="226" t="s">
        <v>82</v>
      </c>
      <c r="AY1637" s="19" t="s">
        <v>185</v>
      </c>
      <c r="BE1637" s="227">
        <f>IF(N1637="základní",J1637,0)</f>
        <v>0</v>
      </c>
      <c r="BF1637" s="227">
        <f>IF(N1637="snížená",J1637,0)</f>
        <v>0</v>
      </c>
      <c r="BG1637" s="227">
        <f>IF(N1637="zákl. přenesená",J1637,0)</f>
        <v>0</v>
      </c>
      <c r="BH1637" s="227">
        <f>IF(N1637="sníž. přenesená",J1637,0)</f>
        <v>0</v>
      </c>
      <c r="BI1637" s="227">
        <f>IF(N1637="nulová",J1637,0)</f>
        <v>0</v>
      </c>
      <c r="BJ1637" s="19" t="s">
        <v>80</v>
      </c>
      <c r="BK1637" s="227">
        <f>ROUND(I1637*H1637,2)</f>
        <v>0</v>
      </c>
      <c r="BL1637" s="19" t="s">
        <v>339</v>
      </c>
      <c r="BM1637" s="226" t="s">
        <v>2174</v>
      </c>
    </row>
    <row r="1638" s="2" customFormat="1">
      <c r="A1638" s="40"/>
      <c r="B1638" s="41"/>
      <c r="C1638" s="42"/>
      <c r="D1638" s="228" t="s">
        <v>193</v>
      </c>
      <c r="E1638" s="42"/>
      <c r="F1638" s="229" t="s">
        <v>1457</v>
      </c>
      <c r="G1638" s="42"/>
      <c r="H1638" s="42"/>
      <c r="I1638" s="230"/>
      <c r="J1638" s="42"/>
      <c r="K1638" s="42"/>
      <c r="L1638" s="46"/>
      <c r="M1638" s="231"/>
      <c r="N1638" s="232"/>
      <c r="O1638" s="86"/>
      <c r="P1638" s="86"/>
      <c r="Q1638" s="86"/>
      <c r="R1638" s="86"/>
      <c r="S1638" s="86"/>
      <c r="T1638" s="87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193</v>
      </c>
      <c r="AU1638" s="19" t="s">
        <v>82</v>
      </c>
    </row>
    <row r="1639" s="13" customFormat="1">
      <c r="A1639" s="13"/>
      <c r="B1639" s="233"/>
      <c r="C1639" s="234"/>
      <c r="D1639" s="235" t="s">
        <v>195</v>
      </c>
      <c r="E1639" s="236" t="s">
        <v>19</v>
      </c>
      <c r="F1639" s="237" t="s">
        <v>1482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195</v>
      </c>
      <c r="AU1639" s="243" t="s">
        <v>82</v>
      </c>
      <c r="AV1639" s="13" t="s">
        <v>80</v>
      </c>
      <c r="AW1639" s="13" t="s">
        <v>35</v>
      </c>
      <c r="AX1639" s="13" t="s">
        <v>73</v>
      </c>
      <c r="AY1639" s="243" t="s">
        <v>185</v>
      </c>
    </row>
    <row r="1640" s="13" customFormat="1">
      <c r="A1640" s="13"/>
      <c r="B1640" s="233"/>
      <c r="C1640" s="234"/>
      <c r="D1640" s="235" t="s">
        <v>195</v>
      </c>
      <c r="E1640" s="236" t="s">
        <v>19</v>
      </c>
      <c r="F1640" s="237" t="s">
        <v>1607</v>
      </c>
      <c r="G1640" s="234"/>
      <c r="H1640" s="236" t="s">
        <v>19</v>
      </c>
      <c r="I1640" s="238"/>
      <c r="J1640" s="234"/>
      <c r="K1640" s="234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195</v>
      </c>
      <c r="AU1640" s="243" t="s">
        <v>82</v>
      </c>
      <c r="AV1640" s="13" t="s">
        <v>80</v>
      </c>
      <c r="AW1640" s="13" t="s">
        <v>35</v>
      </c>
      <c r="AX1640" s="13" t="s">
        <v>73</v>
      </c>
      <c r="AY1640" s="243" t="s">
        <v>185</v>
      </c>
    </row>
    <row r="1641" s="14" customFormat="1">
      <c r="A1641" s="14"/>
      <c r="B1641" s="244"/>
      <c r="C1641" s="245"/>
      <c r="D1641" s="235" t="s">
        <v>195</v>
      </c>
      <c r="E1641" s="246" t="s">
        <v>19</v>
      </c>
      <c r="F1641" s="247" t="s">
        <v>2175</v>
      </c>
      <c r="G1641" s="245"/>
      <c r="H1641" s="248">
        <v>229.726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195</v>
      </c>
      <c r="AU1641" s="254" t="s">
        <v>82</v>
      </c>
      <c r="AV1641" s="14" t="s">
        <v>82</v>
      </c>
      <c r="AW1641" s="14" t="s">
        <v>35</v>
      </c>
      <c r="AX1641" s="14" t="s">
        <v>73</v>
      </c>
      <c r="AY1641" s="254" t="s">
        <v>185</v>
      </c>
    </row>
    <row r="1642" s="14" customFormat="1">
      <c r="A1642" s="14"/>
      <c r="B1642" s="244"/>
      <c r="C1642" s="245"/>
      <c r="D1642" s="235" t="s">
        <v>195</v>
      </c>
      <c r="E1642" s="246" t="s">
        <v>19</v>
      </c>
      <c r="F1642" s="247" t="s">
        <v>2176</v>
      </c>
      <c r="G1642" s="245"/>
      <c r="H1642" s="248">
        <v>-27.899999999999999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195</v>
      </c>
      <c r="AU1642" s="254" t="s">
        <v>82</v>
      </c>
      <c r="AV1642" s="14" t="s">
        <v>82</v>
      </c>
      <c r="AW1642" s="14" t="s">
        <v>35</v>
      </c>
      <c r="AX1642" s="14" t="s">
        <v>73</v>
      </c>
      <c r="AY1642" s="254" t="s">
        <v>185</v>
      </c>
    </row>
    <row r="1643" s="14" customFormat="1">
      <c r="A1643" s="14"/>
      <c r="B1643" s="244"/>
      <c r="C1643" s="245"/>
      <c r="D1643" s="235" t="s">
        <v>195</v>
      </c>
      <c r="E1643" s="246" t="s">
        <v>19</v>
      </c>
      <c r="F1643" s="247" t="s">
        <v>2177</v>
      </c>
      <c r="G1643" s="245"/>
      <c r="H1643" s="248">
        <v>-45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195</v>
      </c>
      <c r="AU1643" s="254" t="s">
        <v>82</v>
      </c>
      <c r="AV1643" s="14" t="s">
        <v>82</v>
      </c>
      <c r="AW1643" s="14" t="s">
        <v>35</v>
      </c>
      <c r="AX1643" s="14" t="s">
        <v>73</v>
      </c>
      <c r="AY1643" s="254" t="s">
        <v>185</v>
      </c>
    </row>
    <row r="1644" s="14" customFormat="1">
      <c r="A1644" s="14"/>
      <c r="B1644" s="244"/>
      <c r="C1644" s="245"/>
      <c r="D1644" s="235" t="s">
        <v>195</v>
      </c>
      <c r="E1644" s="246" t="s">
        <v>19</v>
      </c>
      <c r="F1644" s="247" t="s">
        <v>2178</v>
      </c>
      <c r="G1644" s="245"/>
      <c r="H1644" s="248">
        <v>-5.4000000000000004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195</v>
      </c>
      <c r="AU1644" s="254" t="s">
        <v>82</v>
      </c>
      <c r="AV1644" s="14" t="s">
        <v>82</v>
      </c>
      <c r="AW1644" s="14" t="s">
        <v>35</v>
      </c>
      <c r="AX1644" s="14" t="s">
        <v>73</v>
      </c>
      <c r="AY1644" s="254" t="s">
        <v>185</v>
      </c>
    </row>
    <row r="1645" s="14" customFormat="1">
      <c r="A1645" s="14"/>
      <c r="B1645" s="244"/>
      <c r="C1645" s="245"/>
      <c r="D1645" s="235" t="s">
        <v>195</v>
      </c>
      <c r="E1645" s="246" t="s">
        <v>19</v>
      </c>
      <c r="F1645" s="247" t="s">
        <v>2179</v>
      </c>
      <c r="G1645" s="245"/>
      <c r="H1645" s="248">
        <v>-5.4539999999999997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195</v>
      </c>
      <c r="AU1645" s="254" t="s">
        <v>82</v>
      </c>
      <c r="AV1645" s="14" t="s">
        <v>82</v>
      </c>
      <c r="AW1645" s="14" t="s">
        <v>35</v>
      </c>
      <c r="AX1645" s="14" t="s">
        <v>73</v>
      </c>
      <c r="AY1645" s="254" t="s">
        <v>185</v>
      </c>
    </row>
    <row r="1646" s="13" customFormat="1">
      <c r="A1646" s="13"/>
      <c r="B1646" s="233"/>
      <c r="C1646" s="234"/>
      <c r="D1646" s="235" t="s">
        <v>195</v>
      </c>
      <c r="E1646" s="236" t="s">
        <v>19</v>
      </c>
      <c r="F1646" s="237" t="s">
        <v>1612</v>
      </c>
      <c r="G1646" s="234"/>
      <c r="H1646" s="236" t="s">
        <v>19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195</v>
      </c>
      <c r="AU1646" s="243" t="s">
        <v>82</v>
      </c>
      <c r="AV1646" s="13" t="s">
        <v>80</v>
      </c>
      <c r="AW1646" s="13" t="s">
        <v>35</v>
      </c>
      <c r="AX1646" s="13" t="s">
        <v>73</v>
      </c>
      <c r="AY1646" s="243" t="s">
        <v>185</v>
      </c>
    </row>
    <row r="1647" s="14" customFormat="1">
      <c r="A1647" s="14"/>
      <c r="B1647" s="244"/>
      <c r="C1647" s="245"/>
      <c r="D1647" s="235" t="s">
        <v>195</v>
      </c>
      <c r="E1647" s="246" t="s">
        <v>19</v>
      </c>
      <c r="F1647" s="247" t="s">
        <v>2180</v>
      </c>
      <c r="G1647" s="245"/>
      <c r="H1647" s="248">
        <v>11.778000000000001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195</v>
      </c>
      <c r="AU1647" s="254" t="s">
        <v>82</v>
      </c>
      <c r="AV1647" s="14" t="s">
        <v>82</v>
      </c>
      <c r="AW1647" s="14" t="s">
        <v>35</v>
      </c>
      <c r="AX1647" s="14" t="s">
        <v>73</v>
      </c>
      <c r="AY1647" s="254" t="s">
        <v>185</v>
      </c>
    </row>
    <row r="1648" s="14" customFormat="1">
      <c r="A1648" s="14"/>
      <c r="B1648" s="244"/>
      <c r="C1648" s="245"/>
      <c r="D1648" s="235" t="s">
        <v>195</v>
      </c>
      <c r="E1648" s="246" t="s">
        <v>19</v>
      </c>
      <c r="F1648" s="247" t="s">
        <v>2181</v>
      </c>
      <c r="G1648" s="245"/>
      <c r="H1648" s="248">
        <v>-0.39600000000000002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195</v>
      </c>
      <c r="AU1648" s="254" t="s">
        <v>82</v>
      </c>
      <c r="AV1648" s="14" t="s">
        <v>82</v>
      </c>
      <c r="AW1648" s="14" t="s">
        <v>35</v>
      </c>
      <c r="AX1648" s="14" t="s">
        <v>73</v>
      </c>
      <c r="AY1648" s="254" t="s">
        <v>185</v>
      </c>
    </row>
    <row r="1649" s="13" customFormat="1">
      <c r="A1649" s="13"/>
      <c r="B1649" s="233"/>
      <c r="C1649" s="234"/>
      <c r="D1649" s="235" t="s">
        <v>195</v>
      </c>
      <c r="E1649" s="236" t="s">
        <v>19</v>
      </c>
      <c r="F1649" s="237" t="s">
        <v>1614</v>
      </c>
      <c r="G1649" s="234"/>
      <c r="H1649" s="236" t="s">
        <v>19</v>
      </c>
      <c r="I1649" s="238"/>
      <c r="J1649" s="234"/>
      <c r="K1649" s="234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195</v>
      </c>
      <c r="AU1649" s="243" t="s">
        <v>82</v>
      </c>
      <c r="AV1649" s="13" t="s">
        <v>80</v>
      </c>
      <c r="AW1649" s="13" t="s">
        <v>35</v>
      </c>
      <c r="AX1649" s="13" t="s">
        <v>73</v>
      </c>
      <c r="AY1649" s="243" t="s">
        <v>185</v>
      </c>
    </row>
    <row r="1650" s="14" customFormat="1">
      <c r="A1650" s="14"/>
      <c r="B1650" s="244"/>
      <c r="C1650" s="245"/>
      <c r="D1650" s="235" t="s">
        <v>195</v>
      </c>
      <c r="E1650" s="246" t="s">
        <v>19</v>
      </c>
      <c r="F1650" s="247" t="s">
        <v>2182</v>
      </c>
      <c r="G1650" s="245"/>
      <c r="H1650" s="248">
        <v>11.699999999999999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195</v>
      </c>
      <c r="AU1650" s="254" t="s">
        <v>82</v>
      </c>
      <c r="AV1650" s="14" t="s">
        <v>82</v>
      </c>
      <c r="AW1650" s="14" t="s">
        <v>35</v>
      </c>
      <c r="AX1650" s="14" t="s">
        <v>73</v>
      </c>
      <c r="AY1650" s="254" t="s">
        <v>185</v>
      </c>
    </row>
    <row r="1651" s="14" customFormat="1">
      <c r="A1651" s="14"/>
      <c r="B1651" s="244"/>
      <c r="C1651" s="245"/>
      <c r="D1651" s="235" t="s">
        <v>195</v>
      </c>
      <c r="E1651" s="246" t="s">
        <v>19</v>
      </c>
      <c r="F1651" s="247" t="s">
        <v>2183</v>
      </c>
      <c r="G1651" s="245"/>
      <c r="H1651" s="248">
        <v>-0.19800000000000001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195</v>
      </c>
      <c r="AU1651" s="254" t="s">
        <v>82</v>
      </c>
      <c r="AV1651" s="14" t="s">
        <v>82</v>
      </c>
      <c r="AW1651" s="14" t="s">
        <v>35</v>
      </c>
      <c r="AX1651" s="14" t="s">
        <v>73</v>
      </c>
      <c r="AY1651" s="254" t="s">
        <v>185</v>
      </c>
    </row>
    <row r="1652" s="13" customFormat="1">
      <c r="A1652" s="13"/>
      <c r="B1652" s="233"/>
      <c r="C1652" s="234"/>
      <c r="D1652" s="235" t="s">
        <v>195</v>
      </c>
      <c r="E1652" s="236" t="s">
        <v>19</v>
      </c>
      <c r="F1652" s="237" t="s">
        <v>1748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195</v>
      </c>
      <c r="AU1652" s="243" t="s">
        <v>82</v>
      </c>
      <c r="AV1652" s="13" t="s">
        <v>80</v>
      </c>
      <c r="AW1652" s="13" t="s">
        <v>35</v>
      </c>
      <c r="AX1652" s="13" t="s">
        <v>73</v>
      </c>
      <c r="AY1652" s="243" t="s">
        <v>185</v>
      </c>
    </row>
    <row r="1653" s="14" customFormat="1">
      <c r="A1653" s="14"/>
      <c r="B1653" s="244"/>
      <c r="C1653" s="245"/>
      <c r="D1653" s="235" t="s">
        <v>195</v>
      </c>
      <c r="E1653" s="246" t="s">
        <v>19</v>
      </c>
      <c r="F1653" s="247" t="s">
        <v>2184</v>
      </c>
      <c r="G1653" s="245"/>
      <c r="H1653" s="248">
        <v>6.6349999999999998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195</v>
      </c>
      <c r="AU1653" s="254" t="s">
        <v>82</v>
      </c>
      <c r="AV1653" s="14" t="s">
        <v>82</v>
      </c>
      <c r="AW1653" s="14" t="s">
        <v>35</v>
      </c>
      <c r="AX1653" s="14" t="s">
        <v>73</v>
      </c>
      <c r="AY1653" s="254" t="s">
        <v>185</v>
      </c>
    </row>
    <row r="1654" s="14" customFormat="1">
      <c r="A1654" s="14"/>
      <c r="B1654" s="244"/>
      <c r="C1654" s="245"/>
      <c r="D1654" s="235" t="s">
        <v>195</v>
      </c>
      <c r="E1654" s="246" t="s">
        <v>19</v>
      </c>
      <c r="F1654" s="247" t="s">
        <v>2185</v>
      </c>
      <c r="G1654" s="245"/>
      <c r="H1654" s="248">
        <v>-0.46800000000000003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195</v>
      </c>
      <c r="AU1654" s="254" t="s">
        <v>82</v>
      </c>
      <c r="AV1654" s="14" t="s">
        <v>82</v>
      </c>
      <c r="AW1654" s="14" t="s">
        <v>35</v>
      </c>
      <c r="AX1654" s="14" t="s">
        <v>73</v>
      </c>
      <c r="AY1654" s="254" t="s">
        <v>185</v>
      </c>
    </row>
    <row r="1655" s="13" customFormat="1">
      <c r="A1655" s="13"/>
      <c r="B1655" s="233"/>
      <c r="C1655" s="234"/>
      <c r="D1655" s="235" t="s">
        <v>195</v>
      </c>
      <c r="E1655" s="236" t="s">
        <v>19</v>
      </c>
      <c r="F1655" s="237" t="s">
        <v>1587</v>
      </c>
      <c r="G1655" s="234"/>
      <c r="H1655" s="236" t="s">
        <v>19</v>
      </c>
      <c r="I1655" s="238"/>
      <c r="J1655" s="234"/>
      <c r="K1655" s="234"/>
      <c r="L1655" s="239"/>
      <c r="M1655" s="240"/>
      <c r="N1655" s="241"/>
      <c r="O1655" s="241"/>
      <c r="P1655" s="241"/>
      <c r="Q1655" s="241"/>
      <c r="R1655" s="241"/>
      <c r="S1655" s="241"/>
      <c r="T1655" s="242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3" t="s">
        <v>195</v>
      </c>
      <c r="AU1655" s="243" t="s">
        <v>82</v>
      </c>
      <c r="AV1655" s="13" t="s">
        <v>80</v>
      </c>
      <c r="AW1655" s="13" t="s">
        <v>35</v>
      </c>
      <c r="AX1655" s="13" t="s">
        <v>73</v>
      </c>
      <c r="AY1655" s="243" t="s">
        <v>185</v>
      </c>
    </row>
    <row r="1656" s="14" customFormat="1">
      <c r="A1656" s="14"/>
      <c r="B1656" s="244"/>
      <c r="C1656" s="245"/>
      <c r="D1656" s="235" t="s">
        <v>195</v>
      </c>
      <c r="E1656" s="246" t="s">
        <v>19</v>
      </c>
      <c r="F1656" s="247" t="s">
        <v>2186</v>
      </c>
      <c r="G1656" s="245"/>
      <c r="H1656" s="248">
        <v>8.8989999999999991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195</v>
      </c>
      <c r="AU1656" s="254" t="s">
        <v>82</v>
      </c>
      <c r="AV1656" s="14" t="s">
        <v>82</v>
      </c>
      <c r="AW1656" s="14" t="s">
        <v>35</v>
      </c>
      <c r="AX1656" s="14" t="s">
        <v>73</v>
      </c>
      <c r="AY1656" s="254" t="s">
        <v>185</v>
      </c>
    </row>
    <row r="1657" s="14" customFormat="1">
      <c r="A1657" s="14"/>
      <c r="B1657" s="244"/>
      <c r="C1657" s="245"/>
      <c r="D1657" s="235" t="s">
        <v>195</v>
      </c>
      <c r="E1657" s="246" t="s">
        <v>19</v>
      </c>
      <c r="F1657" s="247" t="s">
        <v>2181</v>
      </c>
      <c r="G1657" s="245"/>
      <c r="H1657" s="248">
        <v>-0.39600000000000002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195</v>
      </c>
      <c r="AU1657" s="254" t="s">
        <v>82</v>
      </c>
      <c r="AV1657" s="14" t="s">
        <v>82</v>
      </c>
      <c r="AW1657" s="14" t="s">
        <v>35</v>
      </c>
      <c r="AX1657" s="14" t="s">
        <v>73</v>
      </c>
      <c r="AY1657" s="254" t="s">
        <v>185</v>
      </c>
    </row>
    <row r="1658" s="13" customFormat="1">
      <c r="A1658" s="13"/>
      <c r="B1658" s="233"/>
      <c r="C1658" s="234"/>
      <c r="D1658" s="235" t="s">
        <v>195</v>
      </c>
      <c r="E1658" s="236" t="s">
        <v>19</v>
      </c>
      <c r="F1658" s="237" t="s">
        <v>1589</v>
      </c>
      <c r="G1658" s="234"/>
      <c r="H1658" s="236" t="s">
        <v>19</v>
      </c>
      <c r="I1658" s="238"/>
      <c r="J1658" s="234"/>
      <c r="K1658" s="234"/>
      <c r="L1658" s="239"/>
      <c r="M1658" s="240"/>
      <c r="N1658" s="241"/>
      <c r="O1658" s="241"/>
      <c r="P1658" s="241"/>
      <c r="Q1658" s="241"/>
      <c r="R1658" s="241"/>
      <c r="S1658" s="241"/>
      <c r="T1658" s="24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3" t="s">
        <v>195</v>
      </c>
      <c r="AU1658" s="243" t="s">
        <v>82</v>
      </c>
      <c r="AV1658" s="13" t="s">
        <v>80</v>
      </c>
      <c r="AW1658" s="13" t="s">
        <v>35</v>
      </c>
      <c r="AX1658" s="13" t="s">
        <v>73</v>
      </c>
      <c r="AY1658" s="243" t="s">
        <v>185</v>
      </c>
    </row>
    <row r="1659" s="14" customFormat="1">
      <c r="A1659" s="14"/>
      <c r="B1659" s="244"/>
      <c r="C1659" s="245"/>
      <c r="D1659" s="235" t="s">
        <v>195</v>
      </c>
      <c r="E1659" s="246" t="s">
        <v>19</v>
      </c>
      <c r="F1659" s="247" t="s">
        <v>2187</v>
      </c>
      <c r="G1659" s="245"/>
      <c r="H1659" s="248">
        <v>11.154</v>
      </c>
      <c r="I1659" s="249"/>
      <c r="J1659" s="245"/>
      <c r="K1659" s="245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4" t="s">
        <v>195</v>
      </c>
      <c r="AU1659" s="254" t="s">
        <v>82</v>
      </c>
      <c r="AV1659" s="14" t="s">
        <v>82</v>
      </c>
      <c r="AW1659" s="14" t="s">
        <v>35</v>
      </c>
      <c r="AX1659" s="14" t="s">
        <v>73</v>
      </c>
      <c r="AY1659" s="254" t="s">
        <v>185</v>
      </c>
    </row>
    <row r="1660" s="14" customFormat="1">
      <c r="A1660" s="14"/>
      <c r="B1660" s="244"/>
      <c r="C1660" s="245"/>
      <c r="D1660" s="235" t="s">
        <v>195</v>
      </c>
      <c r="E1660" s="246" t="s">
        <v>19</v>
      </c>
      <c r="F1660" s="247" t="s">
        <v>2183</v>
      </c>
      <c r="G1660" s="245"/>
      <c r="H1660" s="248">
        <v>-0.19800000000000001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195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185</v>
      </c>
    </row>
    <row r="1661" s="13" customFormat="1">
      <c r="A1661" s="13"/>
      <c r="B1661" s="233"/>
      <c r="C1661" s="234"/>
      <c r="D1661" s="235" t="s">
        <v>195</v>
      </c>
      <c r="E1661" s="236" t="s">
        <v>19</v>
      </c>
      <c r="F1661" s="237" t="s">
        <v>1618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195</v>
      </c>
      <c r="AU1661" s="243" t="s">
        <v>82</v>
      </c>
      <c r="AV1661" s="13" t="s">
        <v>80</v>
      </c>
      <c r="AW1661" s="13" t="s">
        <v>35</v>
      </c>
      <c r="AX1661" s="13" t="s">
        <v>73</v>
      </c>
      <c r="AY1661" s="243" t="s">
        <v>185</v>
      </c>
    </row>
    <row r="1662" s="14" customFormat="1">
      <c r="A1662" s="14"/>
      <c r="B1662" s="244"/>
      <c r="C1662" s="245"/>
      <c r="D1662" s="235" t="s">
        <v>195</v>
      </c>
      <c r="E1662" s="246" t="s">
        <v>19</v>
      </c>
      <c r="F1662" s="247" t="s">
        <v>2188</v>
      </c>
      <c r="G1662" s="245"/>
      <c r="H1662" s="248">
        <v>60.621000000000002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195</v>
      </c>
      <c r="AU1662" s="254" t="s">
        <v>82</v>
      </c>
      <c r="AV1662" s="14" t="s">
        <v>82</v>
      </c>
      <c r="AW1662" s="14" t="s">
        <v>35</v>
      </c>
      <c r="AX1662" s="14" t="s">
        <v>73</v>
      </c>
      <c r="AY1662" s="254" t="s">
        <v>185</v>
      </c>
    </row>
    <row r="1663" s="14" customFormat="1">
      <c r="A1663" s="14"/>
      <c r="B1663" s="244"/>
      <c r="C1663" s="245"/>
      <c r="D1663" s="235" t="s">
        <v>195</v>
      </c>
      <c r="E1663" s="246" t="s">
        <v>19</v>
      </c>
      <c r="F1663" s="247" t="s">
        <v>1620</v>
      </c>
      <c r="G1663" s="245"/>
      <c r="H1663" s="248">
        <v>2.3999999999999999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195</v>
      </c>
      <c r="AU1663" s="254" t="s">
        <v>82</v>
      </c>
      <c r="AV1663" s="14" t="s">
        <v>82</v>
      </c>
      <c r="AW1663" s="14" t="s">
        <v>35</v>
      </c>
      <c r="AX1663" s="14" t="s">
        <v>73</v>
      </c>
      <c r="AY1663" s="254" t="s">
        <v>185</v>
      </c>
    </row>
    <row r="1664" s="14" customFormat="1">
      <c r="A1664" s="14"/>
      <c r="B1664" s="244"/>
      <c r="C1664" s="245"/>
      <c r="D1664" s="235" t="s">
        <v>195</v>
      </c>
      <c r="E1664" s="246" t="s">
        <v>19</v>
      </c>
      <c r="F1664" s="247" t="s">
        <v>2189</v>
      </c>
      <c r="G1664" s="245"/>
      <c r="H1664" s="248">
        <v>-9.75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195</v>
      </c>
      <c r="AU1664" s="254" t="s">
        <v>82</v>
      </c>
      <c r="AV1664" s="14" t="s">
        <v>82</v>
      </c>
      <c r="AW1664" s="14" t="s">
        <v>35</v>
      </c>
      <c r="AX1664" s="14" t="s">
        <v>73</v>
      </c>
      <c r="AY1664" s="254" t="s">
        <v>185</v>
      </c>
    </row>
    <row r="1665" s="13" customFormat="1">
      <c r="A1665" s="13"/>
      <c r="B1665" s="233"/>
      <c r="C1665" s="234"/>
      <c r="D1665" s="235" t="s">
        <v>195</v>
      </c>
      <c r="E1665" s="236" t="s">
        <v>19</v>
      </c>
      <c r="F1665" s="237" t="s">
        <v>1622</v>
      </c>
      <c r="G1665" s="234"/>
      <c r="H1665" s="236" t="s">
        <v>19</v>
      </c>
      <c r="I1665" s="238"/>
      <c r="J1665" s="234"/>
      <c r="K1665" s="234"/>
      <c r="L1665" s="239"/>
      <c r="M1665" s="240"/>
      <c r="N1665" s="241"/>
      <c r="O1665" s="241"/>
      <c r="P1665" s="241"/>
      <c r="Q1665" s="241"/>
      <c r="R1665" s="241"/>
      <c r="S1665" s="241"/>
      <c r="T1665" s="24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3" t="s">
        <v>195</v>
      </c>
      <c r="AU1665" s="243" t="s">
        <v>82</v>
      </c>
      <c r="AV1665" s="13" t="s">
        <v>80</v>
      </c>
      <c r="AW1665" s="13" t="s">
        <v>35</v>
      </c>
      <c r="AX1665" s="13" t="s">
        <v>73</v>
      </c>
      <c r="AY1665" s="243" t="s">
        <v>185</v>
      </c>
    </row>
    <row r="1666" s="14" customFormat="1">
      <c r="A1666" s="14"/>
      <c r="B1666" s="244"/>
      <c r="C1666" s="245"/>
      <c r="D1666" s="235" t="s">
        <v>195</v>
      </c>
      <c r="E1666" s="246" t="s">
        <v>19</v>
      </c>
      <c r="F1666" s="247" t="s">
        <v>2190</v>
      </c>
      <c r="G1666" s="245"/>
      <c r="H1666" s="248">
        <v>62.078000000000003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4" t="s">
        <v>195</v>
      </c>
      <c r="AU1666" s="254" t="s">
        <v>82</v>
      </c>
      <c r="AV1666" s="14" t="s">
        <v>82</v>
      </c>
      <c r="AW1666" s="14" t="s">
        <v>35</v>
      </c>
      <c r="AX1666" s="14" t="s">
        <v>73</v>
      </c>
      <c r="AY1666" s="254" t="s">
        <v>185</v>
      </c>
    </row>
    <row r="1667" s="14" customFormat="1">
      <c r="A1667" s="14"/>
      <c r="B1667" s="244"/>
      <c r="C1667" s="245"/>
      <c r="D1667" s="235" t="s">
        <v>195</v>
      </c>
      <c r="E1667" s="246" t="s">
        <v>19</v>
      </c>
      <c r="F1667" s="247" t="s">
        <v>1624</v>
      </c>
      <c r="G1667" s="245"/>
      <c r="H1667" s="248">
        <v>3.7799999999999998</v>
      </c>
      <c r="I1667" s="249"/>
      <c r="J1667" s="245"/>
      <c r="K1667" s="245"/>
      <c r="L1667" s="250"/>
      <c r="M1667" s="251"/>
      <c r="N1667" s="252"/>
      <c r="O1667" s="252"/>
      <c r="P1667" s="252"/>
      <c r="Q1667" s="252"/>
      <c r="R1667" s="252"/>
      <c r="S1667" s="252"/>
      <c r="T1667" s="253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4" t="s">
        <v>195</v>
      </c>
      <c r="AU1667" s="254" t="s">
        <v>82</v>
      </c>
      <c r="AV1667" s="14" t="s">
        <v>82</v>
      </c>
      <c r="AW1667" s="14" t="s">
        <v>35</v>
      </c>
      <c r="AX1667" s="14" t="s">
        <v>73</v>
      </c>
      <c r="AY1667" s="254" t="s">
        <v>185</v>
      </c>
    </row>
    <row r="1668" s="14" customFormat="1">
      <c r="A1668" s="14"/>
      <c r="B1668" s="244"/>
      <c r="C1668" s="245"/>
      <c r="D1668" s="235" t="s">
        <v>195</v>
      </c>
      <c r="E1668" s="246" t="s">
        <v>19</v>
      </c>
      <c r="F1668" s="247" t="s">
        <v>2191</v>
      </c>
      <c r="G1668" s="245"/>
      <c r="H1668" s="248">
        <v>-12.15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195</v>
      </c>
      <c r="AU1668" s="254" t="s">
        <v>82</v>
      </c>
      <c r="AV1668" s="14" t="s">
        <v>82</v>
      </c>
      <c r="AW1668" s="14" t="s">
        <v>35</v>
      </c>
      <c r="AX1668" s="14" t="s">
        <v>73</v>
      </c>
      <c r="AY1668" s="254" t="s">
        <v>185</v>
      </c>
    </row>
    <row r="1669" s="14" customFormat="1">
      <c r="A1669" s="14"/>
      <c r="B1669" s="244"/>
      <c r="C1669" s="245"/>
      <c r="D1669" s="235" t="s">
        <v>195</v>
      </c>
      <c r="E1669" s="246" t="s">
        <v>19</v>
      </c>
      <c r="F1669" s="247" t="s">
        <v>2192</v>
      </c>
      <c r="G1669" s="245"/>
      <c r="H1669" s="248">
        <v>-1.6799999999999999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195</v>
      </c>
      <c r="AU1669" s="254" t="s">
        <v>82</v>
      </c>
      <c r="AV1669" s="14" t="s">
        <v>82</v>
      </c>
      <c r="AW1669" s="14" t="s">
        <v>35</v>
      </c>
      <c r="AX1669" s="14" t="s">
        <v>73</v>
      </c>
      <c r="AY1669" s="254" t="s">
        <v>185</v>
      </c>
    </row>
    <row r="1670" s="13" customFormat="1">
      <c r="A1670" s="13"/>
      <c r="B1670" s="233"/>
      <c r="C1670" s="234"/>
      <c r="D1670" s="235" t="s">
        <v>195</v>
      </c>
      <c r="E1670" s="236" t="s">
        <v>19</v>
      </c>
      <c r="F1670" s="237" t="s">
        <v>1626</v>
      </c>
      <c r="G1670" s="234"/>
      <c r="H1670" s="236" t="s">
        <v>19</v>
      </c>
      <c r="I1670" s="238"/>
      <c r="J1670" s="234"/>
      <c r="K1670" s="234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195</v>
      </c>
      <c r="AU1670" s="243" t="s">
        <v>82</v>
      </c>
      <c r="AV1670" s="13" t="s">
        <v>80</v>
      </c>
      <c r="AW1670" s="13" t="s">
        <v>35</v>
      </c>
      <c r="AX1670" s="13" t="s">
        <v>73</v>
      </c>
      <c r="AY1670" s="243" t="s">
        <v>185</v>
      </c>
    </row>
    <row r="1671" s="14" customFormat="1">
      <c r="A1671" s="14"/>
      <c r="B1671" s="244"/>
      <c r="C1671" s="245"/>
      <c r="D1671" s="235" t="s">
        <v>195</v>
      </c>
      <c r="E1671" s="246" t="s">
        <v>19</v>
      </c>
      <c r="F1671" s="247" t="s">
        <v>2193</v>
      </c>
      <c r="G1671" s="245"/>
      <c r="H1671" s="248">
        <v>62.030999999999999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195</v>
      </c>
      <c r="AU1671" s="254" t="s">
        <v>82</v>
      </c>
      <c r="AV1671" s="14" t="s">
        <v>82</v>
      </c>
      <c r="AW1671" s="14" t="s">
        <v>35</v>
      </c>
      <c r="AX1671" s="14" t="s">
        <v>73</v>
      </c>
      <c r="AY1671" s="254" t="s">
        <v>185</v>
      </c>
    </row>
    <row r="1672" s="14" customFormat="1">
      <c r="A1672" s="14"/>
      <c r="B1672" s="244"/>
      <c r="C1672" s="245"/>
      <c r="D1672" s="235" t="s">
        <v>195</v>
      </c>
      <c r="E1672" s="246" t="s">
        <v>19</v>
      </c>
      <c r="F1672" s="247" t="s">
        <v>1624</v>
      </c>
      <c r="G1672" s="245"/>
      <c r="H1672" s="248">
        <v>3.7799999999999998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195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185</v>
      </c>
    </row>
    <row r="1673" s="14" customFormat="1">
      <c r="A1673" s="14"/>
      <c r="B1673" s="244"/>
      <c r="C1673" s="245"/>
      <c r="D1673" s="235" t="s">
        <v>195</v>
      </c>
      <c r="E1673" s="246" t="s">
        <v>19</v>
      </c>
      <c r="F1673" s="247" t="s">
        <v>2191</v>
      </c>
      <c r="G1673" s="245"/>
      <c r="H1673" s="248">
        <v>-12.15</v>
      </c>
      <c r="I1673" s="249"/>
      <c r="J1673" s="245"/>
      <c r="K1673" s="245"/>
      <c r="L1673" s="250"/>
      <c r="M1673" s="251"/>
      <c r="N1673" s="252"/>
      <c r="O1673" s="252"/>
      <c r="P1673" s="252"/>
      <c r="Q1673" s="252"/>
      <c r="R1673" s="252"/>
      <c r="S1673" s="252"/>
      <c r="T1673" s="253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4" t="s">
        <v>195</v>
      </c>
      <c r="AU1673" s="254" t="s">
        <v>82</v>
      </c>
      <c r="AV1673" s="14" t="s">
        <v>82</v>
      </c>
      <c r="AW1673" s="14" t="s">
        <v>35</v>
      </c>
      <c r="AX1673" s="14" t="s">
        <v>73</v>
      </c>
      <c r="AY1673" s="254" t="s">
        <v>185</v>
      </c>
    </row>
    <row r="1674" s="14" customFormat="1">
      <c r="A1674" s="14"/>
      <c r="B1674" s="244"/>
      <c r="C1674" s="245"/>
      <c r="D1674" s="235" t="s">
        <v>195</v>
      </c>
      <c r="E1674" s="246" t="s">
        <v>19</v>
      </c>
      <c r="F1674" s="247" t="s">
        <v>2192</v>
      </c>
      <c r="G1674" s="245"/>
      <c r="H1674" s="248">
        <v>-1.6799999999999999</v>
      </c>
      <c r="I1674" s="249"/>
      <c r="J1674" s="245"/>
      <c r="K1674" s="245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4" t="s">
        <v>195</v>
      </c>
      <c r="AU1674" s="254" t="s">
        <v>82</v>
      </c>
      <c r="AV1674" s="14" t="s">
        <v>82</v>
      </c>
      <c r="AW1674" s="14" t="s">
        <v>35</v>
      </c>
      <c r="AX1674" s="14" t="s">
        <v>73</v>
      </c>
      <c r="AY1674" s="254" t="s">
        <v>185</v>
      </c>
    </row>
    <row r="1675" s="13" customFormat="1">
      <c r="A1675" s="13"/>
      <c r="B1675" s="233"/>
      <c r="C1675" s="234"/>
      <c r="D1675" s="235" t="s">
        <v>195</v>
      </c>
      <c r="E1675" s="236" t="s">
        <v>19</v>
      </c>
      <c r="F1675" s="237" t="s">
        <v>1628</v>
      </c>
      <c r="G1675" s="234"/>
      <c r="H1675" s="236" t="s">
        <v>19</v>
      </c>
      <c r="I1675" s="238"/>
      <c r="J1675" s="234"/>
      <c r="K1675" s="234"/>
      <c r="L1675" s="239"/>
      <c r="M1675" s="240"/>
      <c r="N1675" s="241"/>
      <c r="O1675" s="241"/>
      <c r="P1675" s="241"/>
      <c r="Q1675" s="241"/>
      <c r="R1675" s="241"/>
      <c r="S1675" s="241"/>
      <c r="T1675" s="242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3" t="s">
        <v>195</v>
      </c>
      <c r="AU1675" s="243" t="s">
        <v>82</v>
      </c>
      <c r="AV1675" s="13" t="s">
        <v>80</v>
      </c>
      <c r="AW1675" s="13" t="s">
        <v>35</v>
      </c>
      <c r="AX1675" s="13" t="s">
        <v>73</v>
      </c>
      <c r="AY1675" s="243" t="s">
        <v>185</v>
      </c>
    </row>
    <row r="1676" s="14" customFormat="1">
      <c r="A1676" s="14"/>
      <c r="B1676" s="244"/>
      <c r="C1676" s="245"/>
      <c r="D1676" s="235" t="s">
        <v>195</v>
      </c>
      <c r="E1676" s="246" t="s">
        <v>19</v>
      </c>
      <c r="F1676" s="247" t="s">
        <v>2194</v>
      </c>
      <c r="G1676" s="245"/>
      <c r="H1676" s="248">
        <v>48.112000000000002</v>
      </c>
      <c r="I1676" s="249"/>
      <c r="J1676" s="245"/>
      <c r="K1676" s="245"/>
      <c r="L1676" s="250"/>
      <c r="M1676" s="251"/>
      <c r="N1676" s="252"/>
      <c r="O1676" s="252"/>
      <c r="P1676" s="252"/>
      <c r="Q1676" s="252"/>
      <c r="R1676" s="252"/>
      <c r="S1676" s="252"/>
      <c r="T1676" s="253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4" t="s">
        <v>195</v>
      </c>
      <c r="AU1676" s="254" t="s">
        <v>82</v>
      </c>
      <c r="AV1676" s="14" t="s">
        <v>82</v>
      </c>
      <c r="AW1676" s="14" t="s">
        <v>35</v>
      </c>
      <c r="AX1676" s="14" t="s">
        <v>73</v>
      </c>
      <c r="AY1676" s="254" t="s">
        <v>185</v>
      </c>
    </row>
    <row r="1677" s="14" customFormat="1">
      <c r="A1677" s="14"/>
      <c r="B1677" s="244"/>
      <c r="C1677" s="245"/>
      <c r="D1677" s="235" t="s">
        <v>195</v>
      </c>
      <c r="E1677" s="246" t="s">
        <v>19</v>
      </c>
      <c r="F1677" s="247" t="s">
        <v>1630</v>
      </c>
      <c r="G1677" s="245"/>
      <c r="H1677" s="248">
        <v>2.1000000000000001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195</v>
      </c>
      <c r="AU1677" s="254" t="s">
        <v>82</v>
      </c>
      <c r="AV1677" s="14" t="s">
        <v>82</v>
      </c>
      <c r="AW1677" s="14" t="s">
        <v>35</v>
      </c>
      <c r="AX1677" s="14" t="s">
        <v>73</v>
      </c>
      <c r="AY1677" s="254" t="s">
        <v>185</v>
      </c>
    </row>
    <row r="1678" s="14" customFormat="1">
      <c r="A1678" s="14"/>
      <c r="B1678" s="244"/>
      <c r="C1678" s="245"/>
      <c r="D1678" s="235" t="s">
        <v>195</v>
      </c>
      <c r="E1678" s="246" t="s">
        <v>19</v>
      </c>
      <c r="F1678" s="247" t="s">
        <v>2195</v>
      </c>
      <c r="G1678" s="245"/>
      <c r="H1678" s="248">
        <v>-8.5679999999999996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195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185</v>
      </c>
    </row>
    <row r="1679" s="13" customFormat="1">
      <c r="A1679" s="13"/>
      <c r="B1679" s="233"/>
      <c r="C1679" s="234"/>
      <c r="D1679" s="235" t="s">
        <v>195</v>
      </c>
      <c r="E1679" s="236" t="s">
        <v>19</v>
      </c>
      <c r="F1679" s="237" t="s">
        <v>1632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195</v>
      </c>
      <c r="AU1679" s="243" t="s">
        <v>82</v>
      </c>
      <c r="AV1679" s="13" t="s">
        <v>80</v>
      </c>
      <c r="AW1679" s="13" t="s">
        <v>35</v>
      </c>
      <c r="AX1679" s="13" t="s">
        <v>73</v>
      </c>
      <c r="AY1679" s="243" t="s">
        <v>185</v>
      </c>
    </row>
    <row r="1680" s="14" customFormat="1">
      <c r="A1680" s="14"/>
      <c r="B1680" s="244"/>
      <c r="C1680" s="245"/>
      <c r="D1680" s="235" t="s">
        <v>195</v>
      </c>
      <c r="E1680" s="246" t="s">
        <v>19</v>
      </c>
      <c r="F1680" s="247" t="s">
        <v>2196</v>
      </c>
      <c r="G1680" s="245"/>
      <c r="H1680" s="248">
        <v>48.856000000000002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195</v>
      </c>
      <c r="AU1680" s="254" t="s">
        <v>82</v>
      </c>
      <c r="AV1680" s="14" t="s">
        <v>82</v>
      </c>
      <c r="AW1680" s="14" t="s">
        <v>35</v>
      </c>
      <c r="AX1680" s="14" t="s">
        <v>73</v>
      </c>
      <c r="AY1680" s="254" t="s">
        <v>185</v>
      </c>
    </row>
    <row r="1681" s="14" customFormat="1">
      <c r="A1681" s="14"/>
      <c r="B1681" s="244"/>
      <c r="C1681" s="245"/>
      <c r="D1681" s="235" t="s">
        <v>195</v>
      </c>
      <c r="E1681" s="246" t="s">
        <v>19</v>
      </c>
      <c r="F1681" s="247" t="s">
        <v>1630</v>
      </c>
      <c r="G1681" s="245"/>
      <c r="H1681" s="248">
        <v>2.1000000000000001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195</v>
      </c>
      <c r="AU1681" s="254" t="s">
        <v>82</v>
      </c>
      <c r="AV1681" s="14" t="s">
        <v>82</v>
      </c>
      <c r="AW1681" s="14" t="s">
        <v>35</v>
      </c>
      <c r="AX1681" s="14" t="s">
        <v>73</v>
      </c>
      <c r="AY1681" s="254" t="s">
        <v>185</v>
      </c>
    </row>
    <row r="1682" s="14" customFormat="1">
      <c r="A1682" s="14"/>
      <c r="B1682" s="244"/>
      <c r="C1682" s="245"/>
      <c r="D1682" s="235" t="s">
        <v>195</v>
      </c>
      <c r="E1682" s="246" t="s">
        <v>19</v>
      </c>
      <c r="F1682" s="247" t="s">
        <v>2197</v>
      </c>
      <c r="G1682" s="245"/>
      <c r="H1682" s="248">
        <v>-6.75</v>
      </c>
      <c r="I1682" s="249"/>
      <c r="J1682" s="245"/>
      <c r="K1682" s="245"/>
      <c r="L1682" s="250"/>
      <c r="M1682" s="251"/>
      <c r="N1682" s="252"/>
      <c r="O1682" s="252"/>
      <c r="P1682" s="252"/>
      <c r="Q1682" s="252"/>
      <c r="R1682" s="252"/>
      <c r="S1682" s="252"/>
      <c r="T1682" s="253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4" t="s">
        <v>195</v>
      </c>
      <c r="AU1682" s="254" t="s">
        <v>82</v>
      </c>
      <c r="AV1682" s="14" t="s">
        <v>82</v>
      </c>
      <c r="AW1682" s="14" t="s">
        <v>35</v>
      </c>
      <c r="AX1682" s="14" t="s">
        <v>73</v>
      </c>
      <c r="AY1682" s="254" t="s">
        <v>185</v>
      </c>
    </row>
    <row r="1683" s="14" customFormat="1">
      <c r="A1683" s="14"/>
      <c r="B1683" s="244"/>
      <c r="C1683" s="245"/>
      <c r="D1683" s="235" t="s">
        <v>195</v>
      </c>
      <c r="E1683" s="246" t="s">
        <v>19</v>
      </c>
      <c r="F1683" s="247" t="s">
        <v>2198</v>
      </c>
      <c r="G1683" s="245"/>
      <c r="H1683" s="248">
        <v>-0.90000000000000002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195</v>
      </c>
      <c r="AU1683" s="254" t="s">
        <v>82</v>
      </c>
      <c r="AV1683" s="14" t="s">
        <v>82</v>
      </c>
      <c r="AW1683" s="14" t="s">
        <v>35</v>
      </c>
      <c r="AX1683" s="14" t="s">
        <v>73</v>
      </c>
      <c r="AY1683" s="254" t="s">
        <v>185</v>
      </c>
    </row>
    <row r="1684" s="13" customFormat="1">
      <c r="A1684" s="13"/>
      <c r="B1684" s="233"/>
      <c r="C1684" s="234"/>
      <c r="D1684" s="235" t="s">
        <v>195</v>
      </c>
      <c r="E1684" s="236" t="s">
        <v>19</v>
      </c>
      <c r="F1684" s="237" t="s">
        <v>1634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195</v>
      </c>
      <c r="AU1684" s="243" t="s">
        <v>82</v>
      </c>
      <c r="AV1684" s="13" t="s">
        <v>80</v>
      </c>
      <c r="AW1684" s="13" t="s">
        <v>35</v>
      </c>
      <c r="AX1684" s="13" t="s">
        <v>73</v>
      </c>
      <c r="AY1684" s="243" t="s">
        <v>185</v>
      </c>
    </row>
    <row r="1685" s="14" customFormat="1">
      <c r="A1685" s="14"/>
      <c r="B1685" s="244"/>
      <c r="C1685" s="245"/>
      <c r="D1685" s="235" t="s">
        <v>195</v>
      </c>
      <c r="E1685" s="246" t="s">
        <v>19</v>
      </c>
      <c r="F1685" s="247" t="s">
        <v>2194</v>
      </c>
      <c r="G1685" s="245"/>
      <c r="H1685" s="248">
        <v>48.112000000000002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195</v>
      </c>
      <c r="AU1685" s="254" t="s">
        <v>82</v>
      </c>
      <c r="AV1685" s="14" t="s">
        <v>82</v>
      </c>
      <c r="AW1685" s="14" t="s">
        <v>35</v>
      </c>
      <c r="AX1685" s="14" t="s">
        <v>73</v>
      </c>
      <c r="AY1685" s="254" t="s">
        <v>185</v>
      </c>
    </row>
    <row r="1686" s="14" customFormat="1">
      <c r="A1686" s="14"/>
      <c r="B1686" s="244"/>
      <c r="C1686" s="245"/>
      <c r="D1686" s="235" t="s">
        <v>195</v>
      </c>
      <c r="E1686" s="246" t="s">
        <v>19</v>
      </c>
      <c r="F1686" s="247" t="s">
        <v>1630</v>
      </c>
      <c r="G1686" s="245"/>
      <c r="H1686" s="248">
        <v>2.1000000000000001</v>
      </c>
      <c r="I1686" s="249"/>
      <c r="J1686" s="245"/>
      <c r="K1686" s="245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4" t="s">
        <v>195</v>
      </c>
      <c r="AU1686" s="254" t="s">
        <v>82</v>
      </c>
      <c r="AV1686" s="14" t="s">
        <v>82</v>
      </c>
      <c r="AW1686" s="14" t="s">
        <v>35</v>
      </c>
      <c r="AX1686" s="14" t="s">
        <v>73</v>
      </c>
      <c r="AY1686" s="254" t="s">
        <v>185</v>
      </c>
    </row>
    <row r="1687" s="14" customFormat="1">
      <c r="A1687" s="14"/>
      <c r="B1687" s="244"/>
      <c r="C1687" s="245"/>
      <c r="D1687" s="235" t="s">
        <v>195</v>
      </c>
      <c r="E1687" s="246" t="s">
        <v>19</v>
      </c>
      <c r="F1687" s="247" t="s">
        <v>2195</v>
      </c>
      <c r="G1687" s="245"/>
      <c r="H1687" s="248">
        <v>-8.5679999999999996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195</v>
      </c>
      <c r="AU1687" s="254" t="s">
        <v>82</v>
      </c>
      <c r="AV1687" s="14" t="s">
        <v>82</v>
      </c>
      <c r="AW1687" s="14" t="s">
        <v>35</v>
      </c>
      <c r="AX1687" s="14" t="s">
        <v>73</v>
      </c>
      <c r="AY1687" s="254" t="s">
        <v>185</v>
      </c>
    </row>
    <row r="1688" s="14" customFormat="1">
      <c r="A1688" s="14"/>
      <c r="B1688" s="244"/>
      <c r="C1688" s="245"/>
      <c r="D1688" s="235" t="s">
        <v>195</v>
      </c>
      <c r="E1688" s="246" t="s">
        <v>19</v>
      </c>
      <c r="F1688" s="247" t="s">
        <v>2198</v>
      </c>
      <c r="G1688" s="245"/>
      <c r="H1688" s="248">
        <v>-0.90000000000000002</v>
      </c>
      <c r="I1688" s="249"/>
      <c r="J1688" s="245"/>
      <c r="K1688" s="245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4" t="s">
        <v>195</v>
      </c>
      <c r="AU1688" s="254" t="s">
        <v>82</v>
      </c>
      <c r="AV1688" s="14" t="s">
        <v>82</v>
      </c>
      <c r="AW1688" s="14" t="s">
        <v>35</v>
      </c>
      <c r="AX1688" s="14" t="s">
        <v>73</v>
      </c>
      <c r="AY1688" s="254" t="s">
        <v>185</v>
      </c>
    </row>
    <row r="1689" s="13" customFormat="1">
      <c r="A1689" s="13"/>
      <c r="B1689" s="233"/>
      <c r="C1689" s="234"/>
      <c r="D1689" s="235" t="s">
        <v>195</v>
      </c>
      <c r="E1689" s="236" t="s">
        <v>19</v>
      </c>
      <c r="F1689" s="237" t="s">
        <v>1635</v>
      </c>
      <c r="G1689" s="234"/>
      <c r="H1689" s="236" t="s">
        <v>19</v>
      </c>
      <c r="I1689" s="238"/>
      <c r="J1689" s="234"/>
      <c r="K1689" s="234"/>
      <c r="L1689" s="239"/>
      <c r="M1689" s="240"/>
      <c r="N1689" s="241"/>
      <c r="O1689" s="241"/>
      <c r="P1689" s="241"/>
      <c r="Q1689" s="241"/>
      <c r="R1689" s="241"/>
      <c r="S1689" s="241"/>
      <c r="T1689" s="24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3" t="s">
        <v>195</v>
      </c>
      <c r="AU1689" s="243" t="s">
        <v>82</v>
      </c>
      <c r="AV1689" s="13" t="s">
        <v>80</v>
      </c>
      <c r="AW1689" s="13" t="s">
        <v>35</v>
      </c>
      <c r="AX1689" s="13" t="s">
        <v>73</v>
      </c>
      <c r="AY1689" s="243" t="s">
        <v>185</v>
      </c>
    </row>
    <row r="1690" s="14" customFormat="1">
      <c r="A1690" s="14"/>
      <c r="B1690" s="244"/>
      <c r="C1690" s="245"/>
      <c r="D1690" s="235" t="s">
        <v>195</v>
      </c>
      <c r="E1690" s="246" t="s">
        <v>19</v>
      </c>
      <c r="F1690" s="247" t="s">
        <v>2199</v>
      </c>
      <c r="G1690" s="245"/>
      <c r="H1690" s="248">
        <v>69.254000000000005</v>
      </c>
      <c r="I1690" s="249"/>
      <c r="J1690" s="245"/>
      <c r="K1690" s="245"/>
      <c r="L1690" s="250"/>
      <c r="M1690" s="251"/>
      <c r="N1690" s="252"/>
      <c r="O1690" s="252"/>
      <c r="P1690" s="252"/>
      <c r="Q1690" s="252"/>
      <c r="R1690" s="252"/>
      <c r="S1690" s="252"/>
      <c r="T1690" s="253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4" t="s">
        <v>195</v>
      </c>
      <c r="AU1690" s="254" t="s">
        <v>82</v>
      </c>
      <c r="AV1690" s="14" t="s">
        <v>82</v>
      </c>
      <c r="AW1690" s="14" t="s">
        <v>35</v>
      </c>
      <c r="AX1690" s="14" t="s">
        <v>73</v>
      </c>
      <c r="AY1690" s="254" t="s">
        <v>185</v>
      </c>
    </row>
    <row r="1691" s="14" customFormat="1">
      <c r="A1691" s="14"/>
      <c r="B1691" s="244"/>
      <c r="C1691" s="245"/>
      <c r="D1691" s="235" t="s">
        <v>195</v>
      </c>
      <c r="E1691" s="246" t="s">
        <v>19</v>
      </c>
      <c r="F1691" s="247" t="s">
        <v>1637</v>
      </c>
      <c r="G1691" s="245"/>
      <c r="H1691" s="248">
        <v>3</v>
      </c>
      <c r="I1691" s="249"/>
      <c r="J1691" s="245"/>
      <c r="K1691" s="245"/>
      <c r="L1691" s="250"/>
      <c r="M1691" s="251"/>
      <c r="N1691" s="252"/>
      <c r="O1691" s="252"/>
      <c r="P1691" s="252"/>
      <c r="Q1691" s="252"/>
      <c r="R1691" s="252"/>
      <c r="S1691" s="252"/>
      <c r="T1691" s="253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4" t="s">
        <v>195</v>
      </c>
      <c r="AU1691" s="254" t="s">
        <v>82</v>
      </c>
      <c r="AV1691" s="14" t="s">
        <v>82</v>
      </c>
      <c r="AW1691" s="14" t="s">
        <v>35</v>
      </c>
      <c r="AX1691" s="14" t="s">
        <v>73</v>
      </c>
      <c r="AY1691" s="254" t="s">
        <v>185</v>
      </c>
    </row>
    <row r="1692" s="14" customFormat="1">
      <c r="A1692" s="14"/>
      <c r="B1692" s="244"/>
      <c r="C1692" s="245"/>
      <c r="D1692" s="235" t="s">
        <v>195</v>
      </c>
      <c r="E1692" s="246" t="s">
        <v>19</v>
      </c>
      <c r="F1692" s="247" t="s">
        <v>2200</v>
      </c>
      <c r="G1692" s="245"/>
      <c r="H1692" s="248">
        <v>-33.317999999999998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195</v>
      </c>
      <c r="AU1692" s="254" t="s">
        <v>82</v>
      </c>
      <c r="AV1692" s="14" t="s">
        <v>82</v>
      </c>
      <c r="AW1692" s="14" t="s">
        <v>35</v>
      </c>
      <c r="AX1692" s="14" t="s">
        <v>73</v>
      </c>
      <c r="AY1692" s="254" t="s">
        <v>185</v>
      </c>
    </row>
    <row r="1693" s="13" customFormat="1">
      <c r="A1693" s="13"/>
      <c r="B1693" s="233"/>
      <c r="C1693" s="234"/>
      <c r="D1693" s="235" t="s">
        <v>195</v>
      </c>
      <c r="E1693" s="236" t="s">
        <v>19</v>
      </c>
      <c r="F1693" s="237" t="s">
        <v>1639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195</v>
      </c>
      <c r="AU1693" s="243" t="s">
        <v>82</v>
      </c>
      <c r="AV1693" s="13" t="s">
        <v>80</v>
      </c>
      <c r="AW1693" s="13" t="s">
        <v>35</v>
      </c>
      <c r="AX1693" s="13" t="s">
        <v>73</v>
      </c>
      <c r="AY1693" s="243" t="s">
        <v>185</v>
      </c>
    </row>
    <row r="1694" s="14" customFormat="1">
      <c r="A1694" s="14"/>
      <c r="B1694" s="244"/>
      <c r="C1694" s="245"/>
      <c r="D1694" s="235" t="s">
        <v>195</v>
      </c>
      <c r="E1694" s="246" t="s">
        <v>19</v>
      </c>
      <c r="F1694" s="247" t="s">
        <v>2201</v>
      </c>
      <c r="G1694" s="245"/>
      <c r="H1694" s="248">
        <v>67.673000000000002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195</v>
      </c>
      <c r="AU1694" s="254" t="s">
        <v>82</v>
      </c>
      <c r="AV1694" s="14" t="s">
        <v>82</v>
      </c>
      <c r="AW1694" s="14" t="s">
        <v>35</v>
      </c>
      <c r="AX1694" s="14" t="s">
        <v>73</v>
      </c>
      <c r="AY1694" s="254" t="s">
        <v>185</v>
      </c>
    </row>
    <row r="1695" s="14" customFormat="1">
      <c r="A1695" s="14"/>
      <c r="B1695" s="244"/>
      <c r="C1695" s="245"/>
      <c r="D1695" s="235" t="s">
        <v>195</v>
      </c>
      <c r="E1695" s="246" t="s">
        <v>19</v>
      </c>
      <c r="F1695" s="247" t="s">
        <v>1637</v>
      </c>
      <c r="G1695" s="245"/>
      <c r="H1695" s="248">
        <v>3</v>
      </c>
      <c r="I1695" s="249"/>
      <c r="J1695" s="245"/>
      <c r="K1695" s="245"/>
      <c r="L1695" s="250"/>
      <c r="M1695" s="251"/>
      <c r="N1695" s="252"/>
      <c r="O1695" s="252"/>
      <c r="P1695" s="252"/>
      <c r="Q1695" s="252"/>
      <c r="R1695" s="252"/>
      <c r="S1695" s="252"/>
      <c r="T1695" s="253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4" t="s">
        <v>195</v>
      </c>
      <c r="AU1695" s="254" t="s">
        <v>82</v>
      </c>
      <c r="AV1695" s="14" t="s">
        <v>82</v>
      </c>
      <c r="AW1695" s="14" t="s">
        <v>35</v>
      </c>
      <c r="AX1695" s="14" t="s">
        <v>73</v>
      </c>
      <c r="AY1695" s="254" t="s">
        <v>185</v>
      </c>
    </row>
    <row r="1696" s="14" customFormat="1">
      <c r="A1696" s="14"/>
      <c r="B1696" s="244"/>
      <c r="C1696" s="245"/>
      <c r="D1696" s="235" t="s">
        <v>195</v>
      </c>
      <c r="E1696" s="246" t="s">
        <v>19</v>
      </c>
      <c r="F1696" s="247" t="s">
        <v>2202</v>
      </c>
      <c r="G1696" s="245"/>
      <c r="H1696" s="248">
        <v>-17.568000000000001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195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185</v>
      </c>
    </row>
    <row r="1697" s="13" customFormat="1">
      <c r="A1697" s="13"/>
      <c r="B1697" s="233"/>
      <c r="C1697" s="234"/>
      <c r="D1697" s="235" t="s">
        <v>195</v>
      </c>
      <c r="E1697" s="236" t="s">
        <v>19</v>
      </c>
      <c r="F1697" s="237" t="s">
        <v>1641</v>
      </c>
      <c r="G1697" s="234"/>
      <c r="H1697" s="236" t="s">
        <v>19</v>
      </c>
      <c r="I1697" s="238"/>
      <c r="J1697" s="234"/>
      <c r="K1697" s="234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3" t="s">
        <v>195</v>
      </c>
      <c r="AU1697" s="243" t="s">
        <v>82</v>
      </c>
      <c r="AV1697" s="13" t="s">
        <v>80</v>
      </c>
      <c r="AW1697" s="13" t="s">
        <v>35</v>
      </c>
      <c r="AX1697" s="13" t="s">
        <v>73</v>
      </c>
      <c r="AY1697" s="243" t="s">
        <v>185</v>
      </c>
    </row>
    <row r="1698" s="14" customFormat="1">
      <c r="A1698" s="14"/>
      <c r="B1698" s="244"/>
      <c r="C1698" s="245"/>
      <c r="D1698" s="235" t="s">
        <v>195</v>
      </c>
      <c r="E1698" s="246" t="s">
        <v>19</v>
      </c>
      <c r="F1698" s="247" t="s">
        <v>2203</v>
      </c>
      <c r="G1698" s="245"/>
      <c r="H1698" s="248">
        <v>51.180999999999997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195</v>
      </c>
      <c r="AU1698" s="254" t="s">
        <v>82</v>
      </c>
      <c r="AV1698" s="14" t="s">
        <v>82</v>
      </c>
      <c r="AW1698" s="14" t="s">
        <v>35</v>
      </c>
      <c r="AX1698" s="14" t="s">
        <v>73</v>
      </c>
      <c r="AY1698" s="254" t="s">
        <v>185</v>
      </c>
    </row>
    <row r="1699" s="14" customFormat="1">
      <c r="A1699" s="14"/>
      <c r="B1699" s="244"/>
      <c r="C1699" s="245"/>
      <c r="D1699" s="235" t="s">
        <v>195</v>
      </c>
      <c r="E1699" s="246" t="s">
        <v>19</v>
      </c>
      <c r="F1699" s="247" t="s">
        <v>1630</v>
      </c>
      <c r="G1699" s="245"/>
      <c r="H1699" s="248">
        <v>2.1000000000000001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195</v>
      </c>
      <c r="AU1699" s="254" t="s">
        <v>82</v>
      </c>
      <c r="AV1699" s="14" t="s">
        <v>82</v>
      </c>
      <c r="AW1699" s="14" t="s">
        <v>35</v>
      </c>
      <c r="AX1699" s="14" t="s">
        <v>73</v>
      </c>
      <c r="AY1699" s="254" t="s">
        <v>185</v>
      </c>
    </row>
    <row r="1700" s="14" customFormat="1">
      <c r="A1700" s="14"/>
      <c r="B1700" s="244"/>
      <c r="C1700" s="245"/>
      <c r="D1700" s="235" t="s">
        <v>195</v>
      </c>
      <c r="E1700" s="246" t="s">
        <v>19</v>
      </c>
      <c r="F1700" s="247" t="s">
        <v>2197</v>
      </c>
      <c r="G1700" s="245"/>
      <c r="H1700" s="248">
        <v>-6.75</v>
      </c>
      <c r="I1700" s="249"/>
      <c r="J1700" s="245"/>
      <c r="K1700" s="245"/>
      <c r="L1700" s="250"/>
      <c r="M1700" s="251"/>
      <c r="N1700" s="252"/>
      <c r="O1700" s="252"/>
      <c r="P1700" s="252"/>
      <c r="Q1700" s="252"/>
      <c r="R1700" s="252"/>
      <c r="S1700" s="252"/>
      <c r="T1700" s="253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4" t="s">
        <v>195</v>
      </c>
      <c r="AU1700" s="254" t="s">
        <v>82</v>
      </c>
      <c r="AV1700" s="14" t="s">
        <v>82</v>
      </c>
      <c r="AW1700" s="14" t="s">
        <v>35</v>
      </c>
      <c r="AX1700" s="14" t="s">
        <v>73</v>
      </c>
      <c r="AY1700" s="254" t="s">
        <v>185</v>
      </c>
    </row>
    <row r="1701" s="13" customFormat="1">
      <c r="A1701" s="13"/>
      <c r="B1701" s="233"/>
      <c r="C1701" s="234"/>
      <c r="D1701" s="235" t="s">
        <v>195</v>
      </c>
      <c r="E1701" s="236" t="s">
        <v>19</v>
      </c>
      <c r="F1701" s="237" t="s">
        <v>1643</v>
      </c>
      <c r="G1701" s="234"/>
      <c r="H1701" s="236" t="s">
        <v>19</v>
      </c>
      <c r="I1701" s="238"/>
      <c r="J1701" s="234"/>
      <c r="K1701" s="234"/>
      <c r="L1701" s="239"/>
      <c r="M1701" s="240"/>
      <c r="N1701" s="241"/>
      <c r="O1701" s="241"/>
      <c r="P1701" s="241"/>
      <c r="Q1701" s="241"/>
      <c r="R1701" s="241"/>
      <c r="S1701" s="241"/>
      <c r="T1701" s="24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3" t="s">
        <v>195</v>
      </c>
      <c r="AU1701" s="243" t="s">
        <v>82</v>
      </c>
      <c r="AV1701" s="13" t="s">
        <v>80</v>
      </c>
      <c r="AW1701" s="13" t="s">
        <v>35</v>
      </c>
      <c r="AX1701" s="13" t="s">
        <v>73</v>
      </c>
      <c r="AY1701" s="243" t="s">
        <v>185</v>
      </c>
    </row>
    <row r="1702" s="14" customFormat="1">
      <c r="A1702" s="14"/>
      <c r="B1702" s="244"/>
      <c r="C1702" s="245"/>
      <c r="D1702" s="235" t="s">
        <v>195</v>
      </c>
      <c r="E1702" s="246" t="s">
        <v>19</v>
      </c>
      <c r="F1702" s="247" t="s">
        <v>2204</v>
      </c>
      <c r="G1702" s="245"/>
      <c r="H1702" s="248">
        <v>59.116999999999997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195</v>
      </c>
      <c r="AU1702" s="254" t="s">
        <v>82</v>
      </c>
      <c r="AV1702" s="14" t="s">
        <v>82</v>
      </c>
      <c r="AW1702" s="14" t="s">
        <v>35</v>
      </c>
      <c r="AX1702" s="14" t="s">
        <v>73</v>
      </c>
      <c r="AY1702" s="254" t="s">
        <v>185</v>
      </c>
    </row>
    <row r="1703" s="14" customFormat="1">
      <c r="A1703" s="14"/>
      <c r="B1703" s="244"/>
      <c r="C1703" s="245"/>
      <c r="D1703" s="235" t="s">
        <v>195</v>
      </c>
      <c r="E1703" s="246" t="s">
        <v>19</v>
      </c>
      <c r="F1703" s="247" t="s">
        <v>1645</v>
      </c>
      <c r="G1703" s="245"/>
      <c r="H1703" s="248">
        <v>3.48</v>
      </c>
      <c r="I1703" s="249"/>
      <c r="J1703" s="245"/>
      <c r="K1703" s="245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4" t="s">
        <v>195</v>
      </c>
      <c r="AU1703" s="254" t="s">
        <v>82</v>
      </c>
      <c r="AV1703" s="14" t="s">
        <v>82</v>
      </c>
      <c r="AW1703" s="14" t="s">
        <v>35</v>
      </c>
      <c r="AX1703" s="14" t="s">
        <v>73</v>
      </c>
      <c r="AY1703" s="254" t="s">
        <v>185</v>
      </c>
    </row>
    <row r="1704" s="14" customFormat="1">
      <c r="A1704" s="14"/>
      <c r="B1704" s="244"/>
      <c r="C1704" s="245"/>
      <c r="D1704" s="235" t="s">
        <v>195</v>
      </c>
      <c r="E1704" s="246" t="s">
        <v>19</v>
      </c>
      <c r="F1704" s="247" t="s">
        <v>2205</v>
      </c>
      <c r="G1704" s="245"/>
      <c r="H1704" s="248">
        <v>-8.0999999999999996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195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185</v>
      </c>
    </row>
    <row r="1705" s="13" customFormat="1">
      <c r="A1705" s="13"/>
      <c r="B1705" s="233"/>
      <c r="C1705" s="234"/>
      <c r="D1705" s="235" t="s">
        <v>195</v>
      </c>
      <c r="E1705" s="236" t="s">
        <v>19</v>
      </c>
      <c r="F1705" s="237" t="s">
        <v>1647</v>
      </c>
      <c r="G1705" s="234"/>
      <c r="H1705" s="236" t="s">
        <v>19</v>
      </c>
      <c r="I1705" s="238"/>
      <c r="J1705" s="234"/>
      <c r="K1705" s="234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3" t="s">
        <v>195</v>
      </c>
      <c r="AU1705" s="243" t="s">
        <v>82</v>
      </c>
      <c r="AV1705" s="13" t="s">
        <v>80</v>
      </c>
      <c r="AW1705" s="13" t="s">
        <v>35</v>
      </c>
      <c r="AX1705" s="13" t="s">
        <v>73</v>
      </c>
      <c r="AY1705" s="243" t="s">
        <v>185</v>
      </c>
    </row>
    <row r="1706" s="14" customFormat="1">
      <c r="A1706" s="14"/>
      <c r="B1706" s="244"/>
      <c r="C1706" s="245"/>
      <c r="D1706" s="235" t="s">
        <v>195</v>
      </c>
      <c r="E1706" s="246" t="s">
        <v>19</v>
      </c>
      <c r="F1706" s="247" t="s">
        <v>2206</v>
      </c>
      <c r="G1706" s="245"/>
      <c r="H1706" s="248">
        <v>59.116999999999997</v>
      </c>
      <c r="I1706" s="249"/>
      <c r="J1706" s="245"/>
      <c r="K1706" s="245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4" t="s">
        <v>195</v>
      </c>
      <c r="AU1706" s="254" t="s">
        <v>82</v>
      </c>
      <c r="AV1706" s="14" t="s">
        <v>82</v>
      </c>
      <c r="AW1706" s="14" t="s">
        <v>35</v>
      </c>
      <c r="AX1706" s="14" t="s">
        <v>73</v>
      </c>
      <c r="AY1706" s="254" t="s">
        <v>185</v>
      </c>
    </row>
    <row r="1707" s="14" customFormat="1">
      <c r="A1707" s="14"/>
      <c r="B1707" s="244"/>
      <c r="C1707" s="245"/>
      <c r="D1707" s="235" t="s">
        <v>195</v>
      </c>
      <c r="E1707" s="246" t="s">
        <v>19</v>
      </c>
      <c r="F1707" s="247" t="s">
        <v>1649</v>
      </c>
      <c r="G1707" s="245"/>
      <c r="H1707" s="248">
        <v>3.48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195</v>
      </c>
      <c r="AU1707" s="254" t="s">
        <v>82</v>
      </c>
      <c r="AV1707" s="14" t="s">
        <v>82</v>
      </c>
      <c r="AW1707" s="14" t="s">
        <v>35</v>
      </c>
      <c r="AX1707" s="14" t="s">
        <v>73</v>
      </c>
      <c r="AY1707" s="254" t="s">
        <v>185</v>
      </c>
    </row>
    <row r="1708" s="14" customFormat="1">
      <c r="A1708" s="14"/>
      <c r="B1708" s="244"/>
      <c r="C1708" s="245"/>
      <c r="D1708" s="235" t="s">
        <v>195</v>
      </c>
      <c r="E1708" s="246" t="s">
        <v>19</v>
      </c>
      <c r="F1708" s="247" t="s">
        <v>2207</v>
      </c>
      <c r="G1708" s="245"/>
      <c r="H1708" s="248">
        <v>-8.0999999999999996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195</v>
      </c>
      <c r="AU1708" s="254" t="s">
        <v>82</v>
      </c>
      <c r="AV1708" s="14" t="s">
        <v>82</v>
      </c>
      <c r="AW1708" s="14" t="s">
        <v>35</v>
      </c>
      <c r="AX1708" s="14" t="s">
        <v>73</v>
      </c>
      <c r="AY1708" s="254" t="s">
        <v>185</v>
      </c>
    </row>
    <row r="1709" s="13" customFormat="1">
      <c r="A1709" s="13"/>
      <c r="B1709" s="233"/>
      <c r="C1709" s="234"/>
      <c r="D1709" s="235" t="s">
        <v>195</v>
      </c>
      <c r="E1709" s="236" t="s">
        <v>19</v>
      </c>
      <c r="F1709" s="237" t="s">
        <v>1651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195</v>
      </c>
      <c r="AU1709" s="243" t="s">
        <v>82</v>
      </c>
      <c r="AV1709" s="13" t="s">
        <v>80</v>
      </c>
      <c r="AW1709" s="13" t="s">
        <v>35</v>
      </c>
      <c r="AX1709" s="13" t="s">
        <v>73</v>
      </c>
      <c r="AY1709" s="243" t="s">
        <v>185</v>
      </c>
    </row>
    <row r="1710" s="14" customFormat="1">
      <c r="A1710" s="14"/>
      <c r="B1710" s="244"/>
      <c r="C1710" s="245"/>
      <c r="D1710" s="235" t="s">
        <v>195</v>
      </c>
      <c r="E1710" s="246" t="s">
        <v>19</v>
      </c>
      <c r="F1710" s="247" t="s">
        <v>2208</v>
      </c>
      <c r="G1710" s="245"/>
      <c r="H1710" s="248">
        <v>51.521999999999998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195</v>
      </c>
      <c r="AU1710" s="254" t="s">
        <v>82</v>
      </c>
      <c r="AV1710" s="14" t="s">
        <v>82</v>
      </c>
      <c r="AW1710" s="14" t="s">
        <v>35</v>
      </c>
      <c r="AX1710" s="14" t="s">
        <v>73</v>
      </c>
      <c r="AY1710" s="254" t="s">
        <v>185</v>
      </c>
    </row>
    <row r="1711" s="14" customFormat="1">
      <c r="A1711" s="14"/>
      <c r="B1711" s="244"/>
      <c r="C1711" s="245"/>
      <c r="D1711" s="235" t="s">
        <v>195</v>
      </c>
      <c r="E1711" s="246" t="s">
        <v>19</v>
      </c>
      <c r="F1711" s="247" t="s">
        <v>1630</v>
      </c>
      <c r="G1711" s="245"/>
      <c r="H1711" s="248">
        <v>2.1000000000000001</v>
      </c>
      <c r="I1711" s="249"/>
      <c r="J1711" s="245"/>
      <c r="K1711" s="245"/>
      <c r="L1711" s="250"/>
      <c r="M1711" s="251"/>
      <c r="N1711" s="252"/>
      <c r="O1711" s="252"/>
      <c r="P1711" s="252"/>
      <c r="Q1711" s="252"/>
      <c r="R1711" s="252"/>
      <c r="S1711" s="252"/>
      <c r="T1711" s="253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4" t="s">
        <v>195</v>
      </c>
      <c r="AU1711" s="254" t="s">
        <v>82</v>
      </c>
      <c r="AV1711" s="14" t="s">
        <v>82</v>
      </c>
      <c r="AW1711" s="14" t="s">
        <v>35</v>
      </c>
      <c r="AX1711" s="14" t="s">
        <v>73</v>
      </c>
      <c r="AY1711" s="254" t="s">
        <v>185</v>
      </c>
    </row>
    <row r="1712" s="14" customFormat="1">
      <c r="A1712" s="14"/>
      <c r="B1712" s="244"/>
      <c r="C1712" s="245"/>
      <c r="D1712" s="235" t="s">
        <v>195</v>
      </c>
      <c r="E1712" s="246" t="s">
        <v>19</v>
      </c>
      <c r="F1712" s="247" t="s">
        <v>2197</v>
      </c>
      <c r="G1712" s="245"/>
      <c r="H1712" s="248">
        <v>-6.75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195</v>
      </c>
      <c r="AU1712" s="254" t="s">
        <v>82</v>
      </c>
      <c r="AV1712" s="14" t="s">
        <v>82</v>
      </c>
      <c r="AW1712" s="14" t="s">
        <v>35</v>
      </c>
      <c r="AX1712" s="14" t="s">
        <v>73</v>
      </c>
      <c r="AY1712" s="254" t="s">
        <v>185</v>
      </c>
    </row>
    <row r="1713" s="13" customFormat="1">
      <c r="A1713" s="13"/>
      <c r="B1713" s="233"/>
      <c r="C1713" s="234"/>
      <c r="D1713" s="235" t="s">
        <v>195</v>
      </c>
      <c r="E1713" s="236" t="s">
        <v>19</v>
      </c>
      <c r="F1713" s="237" t="s">
        <v>1653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195</v>
      </c>
      <c r="AU1713" s="243" t="s">
        <v>82</v>
      </c>
      <c r="AV1713" s="13" t="s">
        <v>80</v>
      </c>
      <c r="AW1713" s="13" t="s">
        <v>35</v>
      </c>
      <c r="AX1713" s="13" t="s">
        <v>73</v>
      </c>
      <c r="AY1713" s="243" t="s">
        <v>185</v>
      </c>
    </row>
    <row r="1714" s="14" customFormat="1">
      <c r="A1714" s="14"/>
      <c r="B1714" s="244"/>
      <c r="C1714" s="245"/>
      <c r="D1714" s="235" t="s">
        <v>195</v>
      </c>
      <c r="E1714" s="246" t="s">
        <v>19</v>
      </c>
      <c r="F1714" s="247" t="s">
        <v>2209</v>
      </c>
      <c r="G1714" s="245"/>
      <c r="H1714" s="248">
        <v>50.344000000000001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195</v>
      </c>
      <c r="AU1714" s="254" t="s">
        <v>82</v>
      </c>
      <c r="AV1714" s="14" t="s">
        <v>82</v>
      </c>
      <c r="AW1714" s="14" t="s">
        <v>35</v>
      </c>
      <c r="AX1714" s="14" t="s">
        <v>73</v>
      </c>
      <c r="AY1714" s="254" t="s">
        <v>185</v>
      </c>
    </row>
    <row r="1715" s="14" customFormat="1">
      <c r="A1715" s="14"/>
      <c r="B1715" s="244"/>
      <c r="C1715" s="245"/>
      <c r="D1715" s="235" t="s">
        <v>195</v>
      </c>
      <c r="E1715" s="246" t="s">
        <v>19</v>
      </c>
      <c r="F1715" s="247" t="s">
        <v>1630</v>
      </c>
      <c r="G1715" s="245"/>
      <c r="H1715" s="248">
        <v>2.1000000000000001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195</v>
      </c>
      <c r="AU1715" s="254" t="s">
        <v>82</v>
      </c>
      <c r="AV1715" s="14" t="s">
        <v>82</v>
      </c>
      <c r="AW1715" s="14" t="s">
        <v>35</v>
      </c>
      <c r="AX1715" s="14" t="s">
        <v>73</v>
      </c>
      <c r="AY1715" s="254" t="s">
        <v>185</v>
      </c>
    </row>
    <row r="1716" s="14" customFormat="1">
      <c r="A1716" s="14"/>
      <c r="B1716" s="244"/>
      <c r="C1716" s="245"/>
      <c r="D1716" s="235" t="s">
        <v>195</v>
      </c>
      <c r="E1716" s="246" t="s">
        <v>19</v>
      </c>
      <c r="F1716" s="247" t="s">
        <v>2197</v>
      </c>
      <c r="G1716" s="245"/>
      <c r="H1716" s="248">
        <v>-6.75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195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185</v>
      </c>
    </row>
    <row r="1717" s="13" customFormat="1">
      <c r="A1717" s="13"/>
      <c r="B1717" s="233"/>
      <c r="C1717" s="234"/>
      <c r="D1717" s="235" t="s">
        <v>195</v>
      </c>
      <c r="E1717" s="236" t="s">
        <v>19</v>
      </c>
      <c r="F1717" s="237" t="s">
        <v>1655</v>
      </c>
      <c r="G1717" s="234"/>
      <c r="H1717" s="236" t="s">
        <v>19</v>
      </c>
      <c r="I1717" s="238"/>
      <c r="J1717" s="234"/>
      <c r="K1717" s="234"/>
      <c r="L1717" s="239"/>
      <c r="M1717" s="240"/>
      <c r="N1717" s="241"/>
      <c r="O1717" s="241"/>
      <c r="P1717" s="241"/>
      <c r="Q1717" s="241"/>
      <c r="R1717" s="241"/>
      <c r="S1717" s="241"/>
      <c r="T1717" s="242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3" t="s">
        <v>195</v>
      </c>
      <c r="AU1717" s="243" t="s">
        <v>82</v>
      </c>
      <c r="AV1717" s="13" t="s">
        <v>80</v>
      </c>
      <c r="AW1717" s="13" t="s">
        <v>35</v>
      </c>
      <c r="AX1717" s="13" t="s">
        <v>73</v>
      </c>
      <c r="AY1717" s="243" t="s">
        <v>185</v>
      </c>
    </row>
    <row r="1718" s="14" customFormat="1">
      <c r="A1718" s="14"/>
      <c r="B1718" s="244"/>
      <c r="C1718" s="245"/>
      <c r="D1718" s="235" t="s">
        <v>195</v>
      </c>
      <c r="E1718" s="246" t="s">
        <v>19</v>
      </c>
      <c r="F1718" s="247" t="s">
        <v>2210</v>
      </c>
      <c r="G1718" s="245"/>
      <c r="H1718" s="248">
        <v>50.963999999999999</v>
      </c>
      <c r="I1718" s="249"/>
      <c r="J1718" s="245"/>
      <c r="K1718" s="245"/>
      <c r="L1718" s="250"/>
      <c r="M1718" s="251"/>
      <c r="N1718" s="252"/>
      <c r="O1718" s="252"/>
      <c r="P1718" s="252"/>
      <c r="Q1718" s="252"/>
      <c r="R1718" s="252"/>
      <c r="S1718" s="252"/>
      <c r="T1718" s="253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4" t="s">
        <v>195</v>
      </c>
      <c r="AU1718" s="254" t="s">
        <v>82</v>
      </c>
      <c r="AV1718" s="14" t="s">
        <v>82</v>
      </c>
      <c r="AW1718" s="14" t="s">
        <v>35</v>
      </c>
      <c r="AX1718" s="14" t="s">
        <v>73</v>
      </c>
      <c r="AY1718" s="254" t="s">
        <v>185</v>
      </c>
    </row>
    <row r="1719" s="14" customFormat="1">
      <c r="A1719" s="14"/>
      <c r="B1719" s="244"/>
      <c r="C1719" s="245"/>
      <c r="D1719" s="235" t="s">
        <v>195</v>
      </c>
      <c r="E1719" s="246" t="s">
        <v>19</v>
      </c>
      <c r="F1719" s="247" t="s">
        <v>1630</v>
      </c>
      <c r="G1719" s="245"/>
      <c r="H1719" s="248">
        <v>2.1000000000000001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195</v>
      </c>
      <c r="AU1719" s="254" t="s">
        <v>82</v>
      </c>
      <c r="AV1719" s="14" t="s">
        <v>82</v>
      </c>
      <c r="AW1719" s="14" t="s">
        <v>35</v>
      </c>
      <c r="AX1719" s="14" t="s">
        <v>73</v>
      </c>
      <c r="AY1719" s="254" t="s">
        <v>185</v>
      </c>
    </row>
    <row r="1720" s="14" customFormat="1">
      <c r="A1720" s="14"/>
      <c r="B1720" s="244"/>
      <c r="C1720" s="245"/>
      <c r="D1720" s="235" t="s">
        <v>195</v>
      </c>
      <c r="E1720" s="246" t="s">
        <v>19</v>
      </c>
      <c r="F1720" s="247" t="s">
        <v>2197</v>
      </c>
      <c r="G1720" s="245"/>
      <c r="H1720" s="248">
        <v>-6.75</v>
      </c>
      <c r="I1720" s="249"/>
      <c r="J1720" s="245"/>
      <c r="K1720" s="245"/>
      <c r="L1720" s="250"/>
      <c r="M1720" s="251"/>
      <c r="N1720" s="252"/>
      <c r="O1720" s="252"/>
      <c r="P1720" s="252"/>
      <c r="Q1720" s="252"/>
      <c r="R1720" s="252"/>
      <c r="S1720" s="252"/>
      <c r="T1720" s="253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4" t="s">
        <v>195</v>
      </c>
      <c r="AU1720" s="254" t="s">
        <v>82</v>
      </c>
      <c r="AV1720" s="14" t="s">
        <v>82</v>
      </c>
      <c r="AW1720" s="14" t="s">
        <v>35</v>
      </c>
      <c r="AX1720" s="14" t="s">
        <v>73</v>
      </c>
      <c r="AY1720" s="254" t="s">
        <v>185</v>
      </c>
    </row>
    <row r="1721" s="13" customFormat="1">
      <c r="A1721" s="13"/>
      <c r="B1721" s="233"/>
      <c r="C1721" s="234"/>
      <c r="D1721" s="235" t="s">
        <v>195</v>
      </c>
      <c r="E1721" s="236" t="s">
        <v>19</v>
      </c>
      <c r="F1721" s="237" t="s">
        <v>1657</v>
      </c>
      <c r="G1721" s="234"/>
      <c r="H1721" s="236" t="s">
        <v>19</v>
      </c>
      <c r="I1721" s="238"/>
      <c r="J1721" s="234"/>
      <c r="K1721" s="234"/>
      <c r="L1721" s="239"/>
      <c r="M1721" s="240"/>
      <c r="N1721" s="241"/>
      <c r="O1721" s="241"/>
      <c r="P1721" s="241"/>
      <c r="Q1721" s="241"/>
      <c r="R1721" s="241"/>
      <c r="S1721" s="241"/>
      <c r="T1721" s="242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3" t="s">
        <v>195</v>
      </c>
      <c r="AU1721" s="243" t="s">
        <v>82</v>
      </c>
      <c r="AV1721" s="13" t="s">
        <v>80</v>
      </c>
      <c r="AW1721" s="13" t="s">
        <v>35</v>
      </c>
      <c r="AX1721" s="13" t="s">
        <v>73</v>
      </c>
      <c r="AY1721" s="243" t="s">
        <v>185</v>
      </c>
    </row>
    <row r="1722" s="14" customFormat="1">
      <c r="A1722" s="14"/>
      <c r="B1722" s="244"/>
      <c r="C1722" s="245"/>
      <c r="D1722" s="235" t="s">
        <v>195</v>
      </c>
      <c r="E1722" s="246" t="s">
        <v>19</v>
      </c>
      <c r="F1722" s="247" t="s">
        <v>2211</v>
      </c>
      <c r="G1722" s="245"/>
      <c r="H1722" s="248">
        <v>56.234000000000002</v>
      </c>
      <c r="I1722" s="249"/>
      <c r="J1722" s="245"/>
      <c r="K1722" s="245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4" t="s">
        <v>195</v>
      </c>
      <c r="AU1722" s="254" t="s">
        <v>82</v>
      </c>
      <c r="AV1722" s="14" t="s">
        <v>82</v>
      </c>
      <c r="AW1722" s="14" t="s">
        <v>35</v>
      </c>
      <c r="AX1722" s="14" t="s">
        <v>73</v>
      </c>
      <c r="AY1722" s="254" t="s">
        <v>185</v>
      </c>
    </row>
    <row r="1723" s="14" customFormat="1">
      <c r="A1723" s="14"/>
      <c r="B1723" s="244"/>
      <c r="C1723" s="245"/>
      <c r="D1723" s="235" t="s">
        <v>195</v>
      </c>
      <c r="E1723" s="246" t="s">
        <v>19</v>
      </c>
      <c r="F1723" s="247" t="s">
        <v>1630</v>
      </c>
      <c r="G1723" s="245"/>
      <c r="H1723" s="248">
        <v>2.1000000000000001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195</v>
      </c>
      <c r="AU1723" s="254" t="s">
        <v>82</v>
      </c>
      <c r="AV1723" s="14" t="s">
        <v>82</v>
      </c>
      <c r="AW1723" s="14" t="s">
        <v>35</v>
      </c>
      <c r="AX1723" s="14" t="s">
        <v>73</v>
      </c>
      <c r="AY1723" s="254" t="s">
        <v>185</v>
      </c>
    </row>
    <row r="1724" s="14" customFormat="1">
      <c r="A1724" s="14"/>
      <c r="B1724" s="244"/>
      <c r="C1724" s="245"/>
      <c r="D1724" s="235" t="s">
        <v>195</v>
      </c>
      <c r="E1724" s="246" t="s">
        <v>19</v>
      </c>
      <c r="F1724" s="247" t="s">
        <v>2197</v>
      </c>
      <c r="G1724" s="245"/>
      <c r="H1724" s="248">
        <v>-6.75</v>
      </c>
      <c r="I1724" s="249"/>
      <c r="J1724" s="245"/>
      <c r="K1724" s="245"/>
      <c r="L1724" s="250"/>
      <c r="M1724" s="251"/>
      <c r="N1724" s="252"/>
      <c r="O1724" s="252"/>
      <c r="P1724" s="252"/>
      <c r="Q1724" s="252"/>
      <c r="R1724" s="252"/>
      <c r="S1724" s="252"/>
      <c r="T1724" s="253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4" t="s">
        <v>195</v>
      </c>
      <c r="AU1724" s="254" t="s">
        <v>82</v>
      </c>
      <c r="AV1724" s="14" t="s">
        <v>82</v>
      </c>
      <c r="AW1724" s="14" t="s">
        <v>35</v>
      </c>
      <c r="AX1724" s="14" t="s">
        <v>73</v>
      </c>
      <c r="AY1724" s="254" t="s">
        <v>185</v>
      </c>
    </row>
    <row r="1725" s="16" customFormat="1">
      <c r="A1725" s="16"/>
      <c r="B1725" s="282"/>
      <c r="C1725" s="283"/>
      <c r="D1725" s="235" t="s">
        <v>195</v>
      </c>
      <c r="E1725" s="284" t="s">
        <v>19</v>
      </c>
      <c r="F1725" s="285" t="s">
        <v>727</v>
      </c>
      <c r="G1725" s="283"/>
      <c r="H1725" s="286">
        <v>915.48600000000044</v>
      </c>
      <c r="I1725" s="287"/>
      <c r="J1725" s="283"/>
      <c r="K1725" s="283"/>
      <c r="L1725" s="288"/>
      <c r="M1725" s="289"/>
      <c r="N1725" s="290"/>
      <c r="O1725" s="290"/>
      <c r="P1725" s="290"/>
      <c r="Q1725" s="290"/>
      <c r="R1725" s="290"/>
      <c r="S1725" s="290"/>
      <c r="T1725" s="291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T1725" s="292" t="s">
        <v>195</v>
      </c>
      <c r="AU1725" s="292" t="s">
        <v>82</v>
      </c>
      <c r="AV1725" s="16" t="s">
        <v>129</v>
      </c>
      <c r="AW1725" s="16" t="s">
        <v>35</v>
      </c>
      <c r="AX1725" s="16" t="s">
        <v>73</v>
      </c>
      <c r="AY1725" s="292" t="s">
        <v>185</v>
      </c>
    </row>
    <row r="1726" s="13" customFormat="1">
      <c r="A1726" s="13"/>
      <c r="B1726" s="233"/>
      <c r="C1726" s="234"/>
      <c r="D1726" s="235" t="s">
        <v>195</v>
      </c>
      <c r="E1726" s="236" t="s">
        <v>19</v>
      </c>
      <c r="F1726" s="237" t="s">
        <v>2212</v>
      </c>
      <c r="G1726" s="234"/>
      <c r="H1726" s="236" t="s">
        <v>19</v>
      </c>
      <c r="I1726" s="238"/>
      <c r="J1726" s="234"/>
      <c r="K1726" s="234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195</v>
      </c>
      <c r="AU1726" s="243" t="s">
        <v>82</v>
      </c>
      <c r="AV1726" s="13" t="s">
        <v>80</v>
      </c>
      <c r="AW1726" s="13" t="s">
        <v>35</v>
      </c>
      <c r="AX1726" s="13" t="s">
        <v>73</v>
      </c>
      <c r="AY1726" s="243" t="s">
        <v>185</v>
      </c>
    </row>
    <row r="1727" s="13" customFormat="1">
      <c r="A1727" s="13"/>
      <c r="B1727" s="233"/>
      <c r="C1727" s="234"/>
      <c r="D1727" s="235" t="s">
        <v>195</v>
      </c>
      <c r="E1727" s="236" t="s">
        <v>19</v>
      </c>
      <c r="F1727" s="237" t="s">
        <v>1587</v>
      </c>
      <c r="G1727" s="234"/>
      <c r="H1727" s="236" t="s">
        <v>19</v>
      </c>
      <c r="I1727" s="238"/>
      <c r="J1727" s="234"/>
      <c r="K1727" s="234"/>
      <c r="L1727" s="239"/>
      <c r="M1727" s="240"/>
      <c r="N1727" s="241"/>
      <c r="O1727" s="241"/>
      <c r="P1727" s="241"/>
      <c r="Q1727" s="241"/>
      <c r="R1727" s="241"/>
      <c r="S1727" s="241"/>
      <c r="T1727" s="24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3" t="s">
        <v>195</v>
      </c>
      <c r="AU1727" s="243" t="s">
        <v>82</v>
      </c>
      <c r="AV1727" s="13" t="s">
        <v>80</v>
      </c>
      <c r="AW1727" s="13" t="s">
        <v>35</v>
      </c>
      <c r="AX1727" s="13" t="s">
        <v>73</v>
      </c>
      <c r="AY1727" s="243" t="s">
        <v>185</v>
      </c>
    </row>
    <row r="1728" s="14" customFormat="1">
      <c r="A1728" s="14"/>
      <c r="B1728" s="244"/>
      <c r="C1728" s="245"/>
      <c r="D1728" s="235" t="s">
        <v>195</v>
      </c>
      <c r="E1728" s="246" t="s">
        <v>19</v>
      </c>
      <c r="F1728" s="247" t="s">
        <v>1588</v>
      </c>
      <c r="G1728" s="245"/>
      <c r="H1728" s="248">
        <v>0.17000000000000001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195</v>
      </c>
      <c r="AU1728" s="254" t="s">
        <v>82</v>
      </c>
      <c r="AV1728" s="14" t="s">
        <v>82</v>
      </c>
      <c r="AW1728" s="14" t="s">
        <v>35</v>
      </c>
      <c r="AX1728" s="14" t="s">
        <v>73</v>
      </c>
      <c r="AY1728" s="254" t="s">
        <v>185</v>
      </c>
    </row>
    <row r="1729" s="13" customFormat="1">
      <c r="A1729" s="13"/>
      <c r="B1729" s="233"/>
      <c r="C1729" s="234"/>
      <c r="D1729" s="235" t="s">
        <v>195</v>
      </c>
      <c r="E1729" s="236" t="s">
        <v>19</v>
      </c>
      <c r="F1729" s="237" t="s">
        <v>1589</v>
      </c>
      <c r="G1729" s="234"/>
      <c r="H1729" s="236" t="s">
        <v>19</v>
      </c>
      <c r="I1729" s="238"/>
      <c r="J1729" s="234"/>
      <c r="K1729" s="234"/>
      <c r="L1729" s="239"/>
      <c r="M1729" s="240"/>
      <c r="N1729" s="241"/>
      <c r="O1729" s="241"/>
      <c r="P1729" s="241"/>
      <c r="Q1729" s="241"/>
      <c r="R1729" s="241"/>
      <c r="S1729" s="241"/>
      <c r="T1729" s="242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3" t="s">
        <v>195</v>
      </c>
      <c r="AU1729" s="243" t="s">
        <v>82</v>
      </c>
      <c r="AV1729" s="13" t="s">
        <v>80</v>
      </c>
      <c r="AW1729" s="13" t="s">
        <v>35</v>
      </c>
      <c r="AX1729" s="13" t="s">
        <v>73</v>
      </c>
      <c r="AY1729" s="243" t="s">
        <v>185</v>
      </c>
    </row>
    <row r="1730" s="14" customFormat="1">
      <c r="A1730" s="14"/>
      <c r="B1730" s="244"/>
      <c r="C1730" s="245"/>
      <c r="D1730" s="235" t="s">
        <v>195</v>
      </c>
      <c r="E1730" s="246" t="s">
        <v>19</v>
      </c>
      <c r="F1730" s="247" t="s">
        <v>1590</v>
      </c>
      <c r="G1730" s="245"/>
      <c r="H1730" s="248">
        <v>0.28000000000000003</v>
      </c>
      <c r="I1730" s="249"/>
      <c r="J1730" s="245"/>
      <c r="K1730" s="245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4" t="s">
        <v>195</v>
      </c>
      <c r="AU1730" s="254" t="s">
        <v>82</v>
      </c>
      <c r="AV1730" s="14" t="s">
        <v>82</v>
      </c>
      <c r="AW1730" s="14" t="s">
        <v>35</v>
      </c>
      <c r="AX1730" s="14" t="s">
        <v>73</v>
      </c>
      <c r="AY1730" s="254" t="s">
        <v>185</v>
      </c>
    </row>
    <row r="1731" s="15" customFormat="1">
      <c r="A1731" s="15"/>
      <c r="B1731" s="255"/>
      <c r="C1731" s="256"/>
      <c r="D1731" s="235" t="s">
        <v>195</v>
      </c>
      <c r="E1731" s="257" t="s">
        <v>19</v>
      </c>
      <c r="F1731" s="258" t="s">
        <v>226</v>
      </c>
      <c r="G1731" s="256"/>
      <c r="H1731" s="259">
        <v>915.93600000000038</v>
      </c>
      <c r="I1731" s="260"/>
      <c r="J1731" s="256"/>
      <c r="K1731" s="256"/>
      <c r="L1731" s="261"/>
      <c r="M1731" s="262"/>
      <c r="N1731" s="263"/>
      <c r="O1731" s="263"/>
      <c r="P1731" s="263"/>
      <c r="Q1731" s="263"/>
      <c r="R1731" s="263"/>
      <c r="S1731" s="263"/>
      <c r="T1731" s="264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65" t="s">
        <v>195</v>
      </c>
      <c r="AU1731" s="265" t="s">
        <v>82</v>
      </c>
      <c r="AV1731" s="15" t="s">
        <v>135</v>
      </c>
      <c r="AW1731" s="15" t="s">
        <v>35</v>
      </c>
      <c r="AX1731" s="15" t="s">
        <v>80</v>
      </c>
      <c r="AY1731" s="265" t="s">
        <v>185</v>
      </c>
    </row>
    <row r="1732" s="2" customFormat="1" ht="24.15" customHeight="1">
      <c r="A1732" s="40"/>
      <c r="B1732" s="41"/>
      <c r="C1732" s="215" t="s">
        <v>2213</v>
      </c>
      <c r="D1732" s="215" t="s">
        <v>187</v>
      </c>
      <c r="E1732" s="216" t="s">
        <v>2214</v>
      </c>
      <c r="F1732" s="217" t="s">
        <v>2215</v>
      </c>
      <c r="G1732" s="218" t="s">
        <v>240</v>
      </c>
      <c r="H1732" s="219">
        <v>55.988999999999997</v>
      </c>
      <c r="I1732" s="220"/>
      <c r="J1732" s="221">
        <f>ROUND(I1732*H1732,2)</f>
        <v>0</v>
      </c>
      <c r="K1732" s="217" t="s">
        <v>191</v>
      </c>
      <c r="L1732" s="46"/>
      <c r="M1732" s="222" t="s">
        <v>19</v>
      </c>
      <c r="N1732" s="223" t="s">
        <v>44</v>
      </c>
      <c r="O1732" s="86"/>
      <c r="P1732" s="224">
        <f>O1732*H1732</f>
        <v>0</v>
      </c>
      <c r="Q1732" s="224">
        <v>0.00025999999999999998</v>
      </c>
      <c r="R1732" s="224">
        <f>Q1732*H1732</f>
        <v>0.014557139999999998</v>
      </c>
      <c r="S1732" s="224">
        <v>0</v>
      </c>
      <c r="T1732" s="225">
        <f>S1732*H1732</f>
        <v>0</v>
      </c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R1732" s="226" t="s">
        <v>339</v>
      </c>
      <c r="AT1732" s="226" t="s">
        <v>187</v>
      </c>
      <c r="AU1732" s="226" t="s">
        <v>82</v>
      </c>
      <c r="AY1732" s="19" t="s">
        <v>185</v>
      </c>
      <c r="BE1732" s="227">
        <f>IF(N1732="základní",J1732,0)</f>
        <v>0</v>
      </c>
      <c r="BF1732" s="227">
        <f>IF(N1732="snížená",J1732,0)</f>
        <v>0</v>
      </c>
      <c r="BG1732" s="227">
        <f>IF(N1732="zákl. přenesená",J1732,0)</f>
        <v>0</v>
      </c>
      <c r="BH1732" s="227">
        <f>IF(N1732="sníž. přenesená",J1732,0)</f>
        <v>0</v>
      </c>
      <c r="BI1732" s="227">
        <f>IF(N1732="nulová",J1732,0)</f>
        <v>0</v>
      </c>
      <c r="BJ1732" s="19" t="s">
        <v>80</v>
      </c>
      <c r="BK1732" s="227">
        <f>ROUND(I1732*H1732,2)</f>
        <v>0</v>
      </c>
      <c r="BL1732" s="19" t="s">
        <v>339</v>
      </c>
      <c r="BM1732" s="226" t="s">
        <v>2216</v>
      </c>
    </row>
    <row r="1733" s="2" customFormat="1">
      <c r="A1733" s="40"/>
      <c r="B1733" s="41"/>
      <c r="C1733" s="42"/>
      <c r="D1733" s="228" t="s">
        <v>193</v>
      </c>
      <c r="E1733" s="42"/>
      <c r="F1733" s="229" t="s">
        <v>2217</v>
      </c>
      <c r="G1733" s="42"/>
      <c r="H1733" s="42"/>
      <c r="I1733" s="230"/>
      <c r="J1733" s="42"/>
      <c r="K1733" s="42"/>
      <c r="L1733" s="46"/>
      <c r="M1733" s="231"/>
      <c r="N1733" s="232"/>
      <c r="O1733" s="86"/>
      <c r="P1733" s="86"/>
      <c r="Q1733" s="86"/>
      <c r="R1733" s="86"/>
      <c r="S1733" s="86"/>
      <c r="T1733" s="87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T1733" s="19" t="s">
        <v>193</v>
      </c>
      <c r="AU1733" s="19" t="s">
        <v>82</v>
      </c>
    </row>
    <row r="1734" s="13" customFormat="1">
      <c r="A1734" s="13"/>
      <c r="B1734" s="233"/>
      <c r="C1734" s="234"/>
      <c r="D1734" s="235" t="s">
        <v>195</v>
      </c>
      <c r="E1734" s="236" t="s">
        <v>19</v>
      </c>
      <c r="F1734" s="237" t="s">
        <v>1592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195</v>
      </c>
      <c r="AU1734" s="243" t="s">
        <v>82</v>
      </c>
      <c r="AV1734" s="13" t="s">
        <v>80</v>
      </c>
      <c r="AW1734" s="13" t="s">
        <v>35</v>
      </c>
      <c r="AX1734" s="13" t="s">
        <v>73</v>
      </c>
      <c r="AY1734" s="243" t="s">
        <v>185</v>
      </c>
    </row>
    <row r="1735" s="14" customFormat="1">
      <c r="A1735" s="14"/>
      <c r="B1735" s="244"/>
      <c r="C1735" s="245"/>
      <c r="D1735" s="235" t="s">
        <v>195</v>
      </c>
      <c r="E1735" s="246" t="s">
        <v>19</v>
      </c>
      <c r="F1735" s="247" t="s">
        <v>2218</v>
      </c>
      <c r="G1735" s="245"/>
      <c r="H1735" s="248">
        <v>44.975000000000001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195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185</v>
      </c>
    </row>
    <row r="1736" s="14" customFormat="1">
      <c r="A1736" s="14"/>
      <c r="B1736" s="244"/>
      <c r="C1736" s="245"/>
      <c r="D1736" s="235" t="s">
        <v>195</v>
      </c>
      <c r="E1736" s="246" t="s">
        <v>19</v>
      </c>
      <c r="F1736" s="247" t="s">
        <v>1516</v>
      </c>
      <c r="G1736" s="245"/>
      <c r="H1736" s="248">
        <v>1.05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195</v>
      </c>
      <c r="AU1736" s="254" t="s">
        <v>82</v>
      </c>
      <c r="AV1736" s="14" t="s">
        <v>82</v>
      </c>
      <c r="AW1736" s="14" t="s">
        <v>35</v>
      </c>
      <c r="AX1736" s="14" t="s">
        <v>73</v>
      </c>
      <c r="AY1736" s="254" t="s">
        <v>185</v>
      </c>
    </row>
    <row r="1737" s="14" customFormat="1">
      <c r="A1737" s="14"/>
      <c r="B1737" s="244"/>
      <c r="C1737" s="245"/>
      <c r="D1737" s="235" t="s">
        <v>195</v>
      </c>
      <c r="E1737" s="246" t="s">
        <v>19</v>
      </c>
      <c r="F1737" s="247" t="s">
        <v>744</v>
      </c>
      <c r="G1737" s="245"/>
      <c r="H1737" s="248">
        <v>1.1479999999999999</v>
      </c>
      <c r="I1737" s="249"/>
      <c r="J1737" s="245"/>
      <c r="K1737" s="245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4" t="s">
        <v>195</v>
      </c>
      <c r="AU1737" s="254" t="s">
        <v>82</v>
      </c>
      <c r="AV1737" s="14" t="s">
        <v>82</v>
      </c>
      <c r="AW1737" s="14" t="s">
        <v>35</v>
      </c>
      <c r="AX1737" s="14" t="s">
        <v>73</v>
      </c>
      <c r="AY1737" s="254" t="s">
        <v>185</v>
      </c>
    </row>
    <row r="1738" s="14" customFormat="1">
      <c r="A1738" s="14"/>
      <c r="B1738" s="244"/>
      <c r="C1738" s="245"/>
      <c r="D1738" s="235" t="s">
        <v>195</v>
      </c>
      <c r="E1738" s="246" t="s">
        <v>19</v>
      </c>
      <c r="F1738" s="247" t="s">
        <v>1594</v>
      </c>
      <c r="G1738" s="245"/>
      <c r="H1738" s="248">
        <v>-5.79</v>
      </c>
      <c r="I1738" s="249"/>
      <c r="J1738" s="245"/>
      <c r="K1738" s="245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4" t="s">
        <v>195</v>
      </c>
      <c r="AU1738" s="254" t="s">
        <v>82</v>
      </c>
      <c r="AV1738" s="14" t="s">
        <v>82</v>
      </c>
      <c r="AW1738" s="14" t="s">
        <v>35</v>
      </c>
      <c r="AX1738" s="14" t="s">
        <v>73</v>
      </c>
      <c r="AY1738" s="254" t="s">
        <v>185</v>
      </c>
    </row>
    <row r="1739" s="13" customFormat="1">
      <c r="A1739" s="13"/>
      <c r="B1739" s="233"/>
      <c r="C1739" s="234"/>
      <c r="D1739" s="235" t="s">
        <v>195</v>
      </c>
      <c r="E1739" s="236" t="s">
        <v>19</v>
      </c>
      <c r="F1739" s="237" t="s">
        <v>1595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195</v>
      </c>
      <c r="AU1739" s="243" t="s">
        <v>82</v>
      </c>
      <c r="AV1739" s="13" t="s">
        <v>80</v>
      </c>
      <c r="AW1739" s="13" t="s">
        <v>35</v>
      </c>
      <c r="AX1739" s="13" t="s">
        <v>73</v>
      </c>
      <c r="AY1739" s="243" t="s">
        <v>185</v>
      </c>
    </row>
    <row r="1740" s="14" customFormat="1">
      <c r="A1740" s="14"/>
      <c r="B1740" s="244"/>
      <c r="C1740" s="245"/>
      <c r="D1740" s="235" t="s">
        <v>195</v>
      </c>
      <c r="E1740" s="246" t="s">
        <v>19</v>
      </c>
      <c r="F1740" s="247" t="s">
        <v>1596</v>
      </c>
      <c r="G1740" s="245"/>
      <c r="H1740" s="248">
        <v>2.585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195</v>
      </c>
      <c r="AU1740" s="254" t="s">
        <v>82</v>
      </c>
      <c r="AV1740" s="14" t="s">
        <v>82</v>
      </c>
      <c r="AW1740" s="14" t="s">
        <v>35</v>
      </c>
      <c r="AX1740" s="14" t="s">
        <v>73</v>
      </c>
      <c r="AY1740" s="254" t="s">
        <v>185</v>
      </c>
    </row>
    <row r="1741" s="14" customFormat="1">
      <c r="A1741" s="14"/>
      <c r="B1741" s="244"/>
      <c r="C1741" s="245"/>
      <c r="D1741" s="235" t="s">
        <v>195</v>
      </c>
      <c r="E1741" s="246" t="s">
        <v>19</v>
      </c>
      <c r="F1741" s="247" t="s">
        <v>1597</v>
      </c>
      <c r="G1741" s="245"/>
      <c r="H1741" s="248">
        <v>3.5249999999999999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195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185</v>
      </c>
    </row>
    <row r="1742" s="14" customFormat="1">
      <c r="A1742" s="14"/>
      <c r="B1742" s="244"/>
      <c r="C1742" s="245"/>
      <c r="D1742" s="235" t="s">
        <v>195</v>
      </c>
      <c r="E1742" s="246" t="s">
        <v>19</v>
      </c>
      <c r="F1742" s="247" t="s">
        <v>1575</v>
      </c>
      <c r="G1742" s="245"/>
      <c r="H1742" s="248">
        <v>4.2480000000000002</v>
      </c>
      <c r="I1742" s="249"/>
      <c r="J1742" s="245"/>
      <c r="K1742" s="245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4" t="s">
        <v>195</v>
      </c>
      <c r="AU1742" s="254" t="s">
        <v>82</v>
      </c>
      <c r="AV1742" s="14" t="s">
        <v>82</v>
      </c>
      <c r="AW1742" s="14" t="s">
        <v>35</v>
      </c>
      <c r="AX1742" s="14" t="s">
        <v>73</v>
      </c>
      <c r="AY1742" s="254" t="s">
        <v>185</v>
      </c>
    </row>
    <row r="1743" s="14" customFormat="1">
      <c r="A1743" s="14"/>
      <c r="B1743" s="244"/>
      <c r="C1743" s="245"/>
      <c r="D1743" s="235" t="s">
        <v>195</v>
      </c>
      <c r="E1743" s="246" t="s">
        <v>19</v>
      </c>
      <c r="F1743" s="247" t="s">
        <v>1575</v>
      </c>
      <c r="G1743" s="245"/>
      <c r="H1743" s="248">
        <v>4.2480000000000002</v>
      </c>
      <c r="I1743" s="249"/>
      <c r="J1743" s="245"/>
      <c r="K1743" s="245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4" t="s">
        <v>195</v>
      </c>
      <c r="AU1743" s="254" t="s">
        <v>82</v>
      </c>
      <c r="AV1743" s="14" t="s">
        <v>82</v>
      </c>
      <c r="AW1743" s="14" t="s">
        <v>35</v>
      </c>
      <c r="AX1743" s="14" t="s">
        <v>73</v>
      </c>
      <c r="AY1743" s="254" t="s">
        <v>185</v>
      </c>
    </row>
    <row r="1744" s="15" customFormat="1">
      <c r="A1744" s="15"/>
      <c r="B1744" s="255"/>
      <c r="C1744" s="256"/>
      <c r="D1744" s="235" t="s">
        <v>195</v>
      </c>
      <c r="E1744" s="257" t="s">
        <v>19</v>
      </c>
      <c r="F1744" s="258" t="s">
        <v>226</v>
      </c>
      <c r="G1744" s="256"/>
      <c r="H1744" s="259">
        <v>55.988999999999997</v>
      </c>
      <c r="I1744" s="260"/>
      <c r="J1744" s="256"/>
      <c r="K1744" s="256"/>
      <c r="L1744" s="261"/>
      <c r="M1744" s="262"/>
      <c r="N1744" s="263"/>
      <c r="O1744" s="263"/>
      <c r="P1744" s="263"/>
      <c r="Q1744" s="263"/>
      <c r="R1744" s="263"/>
      <c r="S1744" s="263"/>
      <c r="T1744" s="264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5" t="s">
        <v>195</v>
      </c>
      <c r="AU1744" s="265" t="s">
        <v>82</v>
      </c>
      <c r="AV1744" s="15" t="s">
        <v>135</v>
      </c>
      <c r="AW1744" s="15" t="s">
        <v>35</v>
      </c>
      <c r="AX1744" s="15" t="s">
        <v>80</v>
      </c>
      <c r="AY1744" s="265" t="s">
        <v>185</v>
      </c>
    </row>
    <row r="1745" s="12" customFormat="1" ht="22.8" customHeight="1">
      <c r="A1745" s="12"/>
      <c r="B1745" s="199"/>
      <c r="C1745" s="200"/>
      <c r="D1745" s="201" t="s">
        <v>72</v>
      </c>
      <c r="E1745" s="213" t="s">
        <v>2219</v>
      </c>
      <c r="F1745" s="213" t="s">
        <v>2220</v>
      </c>
      <c r="G1745" s="200"/>
      <c r="H1745" s="200"/>
      <c r="I1745" s="203"/>
      <c r="J1745" s="214">
        <f>BK1745</f>
        <v>0</v>
      </c>
      <c r="K1745" s="200"/>
      <c r="L1745" s="205"/>
      <c r="M1745" s="206"/>
      <c r="N1745" s="207"/>
      <c r="O1745" s="207"/>
      <c r="P1745" s="208">
        <f>SUM(P1746:P1780)</f>
        <v>0</v>
      </c>
      <c r="Q1745" s="207"/>
      <c r="R1745" s="208">
        <f>SUM(R1746:R1780)</f>
        <v>0.044999999999999998</v>
      </c>
      <c r="S1745" s="207"/>
      <c r="T1745" s="209">
        <f>SUM(T1746:T1780)</f>
        <v>0</v>
      </c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R1745" s="210" t="s">
        <v>82</v>
      </c>
      <c r="AT1745" s="211" t="s">
        <v>72</v>
      </c>
      <c r="AU1745" s="211" t="s">
        <v>80</v>
      </c>
      <c r="AY1745" s="210" t="s">
        <v>185</v>
      </c>
      <c r="BK1745" s="212">
        <f>SUM(BK1746:BK1780)</f>
        <v>0</v>
      </c>
    </row>
    <row r="1746" s="2" customFormat="1" ht="24.15" customHeight="1">
      <c r="A1746" s="40"/>
      <c r="B1746" s="41"/>
      <c r="C1746" s="215" t="s">
        <v>2221</v>
      </c>
      <c r="D1746" s="215" t="s">
        <v>187</v>
      </c>
      <c r="E1746" s="216" t="s">
        <v>2222</v>
      </c>
      <c r="F1746" s="217" t="s">
        <v>2223</v>
      </c>
      <c r="G1746" s="218" t="s">
        <v>439</v>
      </c>
      <c r="H1746" s="219">
        <v>5</v>
      </c>
      <c r="I1746" s="220"/>
      <c r="J1746" s="221">
        <f>ROUND(I1746*H1746,2)</f>
        <v>0</v>
      </c>
      <c r="K1746" s="217" t="s">
        <v>2224</v>
      </c>
      <c r="L1746" s="46"/>
      <c r="M1746" s="222" t="s">
        <v>19</v>
      </c>
      <c r="N1746" s="223" t="s">
        <v>44</v>
      </c>
      <c r="O1746" s="86"/>
      <c r="P1746" s="224">
        <f>O1746*H1746</f>
        <v>0</v>
      </c>
      <c r="Q1746" s="224">
        <v>0</v>
      </c>
      <c r="R1746" s="224">
        <f>Q1746*H1746</f>
        <v>0</v>
      </c>
      <c r="S1746" s="224">
        <v>0</v>
      </c>
      <c r="T1746" s="225">
        <f>S1746*H1746</f>
        <v>0</v>
      </c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R1746" s="226" t="s">
        <v>339</v>
      </c>
      <c r="AT1746" s="226" t="s">
        <v>187</v>
      </c>
      <c r="AU1746" s="226" t="s">
        <v>82</v>
      </c>
      <c r="AY1746" s="19" t="s">
        <v>185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19" t="s">
        <v>80</v>
      </c>
      <c r="BK1746" s="227">
        <f>ROUND(I1746*H1746,2)</f>
        <v>0</v>
      </c>
      <c r="BL1746" s="19" t="s">
        <v>339</v>
      </c>
      <c r="BM1746" s="226" t="s">
        <v>2225</v>
      </c>
    </row>
    <row r="1747" s="2" customFormat="1">
      <c r="A1747" s="40"/>
      <c r="B1747" s="41"/>
      <c r="C1747" s="42"/>
      <c r="D1747" s="228" t="s">
        <v>193</v>
      </c>
      <c r="E1747" s="42"/>
      <c r="F1747" s="229" t="s">
        <v>2226</v>
      </c>
      <c r="G1747" s="42"/>
      <c r="H1747" s="42"/>
      <c r="I1747" s="230"/>
      <c r="J1747" s="42"/>
      <c r="K1747" s="42"/>
      <c r="L1747" s="46"/>
      <c r="M1747" s="231"/>
      <c r="N1747" s="232"/>
      <c r="O1747" s="86"/>
      <c r="P1747" s="86"/>
      <c r="Q1747" s="86"/>
      <c r="R1747" s="86"/>
      <c r="S1747" s="86"/>
      <c r="T1747" s="87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T1747" s="19" t="s">
        <v>193</v>
      </c>
      <c r="AU1747" s="19" t="s">
        <v>82</v>
      </c>
    </row>
    <row r="1748" s="13" customFormat="1">
      <c r="A1748" s="13"/>
      <c r="B1748" s="233"/>
      <c r="C1748" s="234"/>
      <c r="D1748" s="235" t="s">
        <v>195</v>
      </c>
      <c r="E1748" s="236" t="s">
        <v>19</v>
      </c>
      <c r="F1748" s="237" t="s">
        <v>2227</v>
      </c>
      <c r="G1748" s="234"/>
      <c r="H1748" s="236" t="s">
        <v>19</v>
      </c>
      <c r="I1748" s="238"/>
      <c r="J1748" s="234"/>
      <c r="K1748" s="234"/>
      <c r="L1748" s="239"/>
      <c r="M1748" s="240"/>
      <c r="N1748" s="241"/>
      <c r="O1748" s="241"/>
      <c r="P1748" s="241"/>
      <c r="Q1748" s="241"/>
      <c r="R1748" s="241"/>
      <c r="S1748" s="241"/>
      <c r="T1748" s="242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3" t="s">
        <v>195</v>
      </c>
      <c r="AU1748" s="243" t="s">
        <v>82</v>
      </c>
      <c r="AV1748" s="13" t="s">
        <v>80</v>
      </c>
      <c r="AW1748" s="13" t="s">
        <v>35</v>
      </c>
      <c r="AX1748" s="13" t="s">
        <v>73</v>
      </c>
      <c r="AY1748" s="243" t="s">
        <v>185</v>
      </c>
    </row>
    <row r="1749" s="13" customFormat="1">
      <c r="A1749" s="13"/>
      <c r="B1749" s="233"/>
      <c r="C1749" s="234"/>
      <c r="D1749" s="235" t="s">
        <v>195</v>
      </c>
      <c r="E1749" s="236" t="s">
        <v>19</v>
      </c>
      <c r="F1749" s="237" t="s">
        <v>2228</v>
      </c>
      <c r="G1749" s="234"/>
      <c r="H1749" s="236" t="s">
        <v>19</v>
      </c>
      <c r="I1749" s="238"/>
      <c r="J1749" s="234"/>
      <c r="K1749" s="234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195</v>
      </c>
      <c r="AU1749" s="243" t="s">
        <v>82</v>
      </c>
      <c r="AV1749" s="13" t="s">
        <v>80</v>
      </c>
      <c r="AW1749" s="13" t="s">
        <v>35</v>
      </c>
      <c r="AX1749" s="13" t="s">
        <v>73</v>
      </c>
      <c r="AY1749" s="243" t="s">
        <v>185</v>
      </c>
    </row>
    <row r="1750" s="14" customFormat="1">
      <c r="A1750" s="14"/>
      <c r="B1750" s="244"/>
      <c r="C1750" s="245"/>
      <c r="D1750" s="235" t="s">
        <v>195</v>
      </c>
      <c r="E1750" s="246" t="s">
        <v>19</v>
      </c>
      <c r="F1750" s="247" t="s">
        <v>250</v>
      </c>
      <c r="G1750" s="245"/>
      <c r="H1750" s="248">
        <v>5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195</v>
      </c>
      <c r="AU1750" s="254" t="s">
        <v>82</v>
      </c>
      <c r="AV1750" s="14" t="s">
        <v>82</v>
      </c>
      <c r="AW1750" s="14" t="s">
        <v>35</v>
      </c>
      <c r="AX1750" s="14" t="s">
        <v>73</v>
      </c>
      <c r="AY1750" s="254" t="s">
        <v>185</v>
      </c>
    </row>
    <row r="1751" s="15" customFormat="1">
      <c r="A1751" s="15"/>
      <c r="B1751" s="255"/>
      <c r="C1751" s="256"/>
      <c r="D1751" s="235" t="s">
        <v>195</v>
      </c>
      <c r="E1751" s="257" t="s">
        <v>19</v>
      </c>
      <c r="F1751" s="258" t="s">
        <v>226</v>
      </c>
      <c r="G1751" s="256"/>
      <c r="H1751" s="259">
        <v>5</v>
      </c>
      <c r="I1751" s="260"/>
      <c r="J1751" s="256"/>
      <c r="K1751" s="256"/>
      <c r="L1751" s="261"/>
      <c r="M1751" s="262"/>
      <c r="N1751" s="263"/>
      <c r="O1751" s="263"/>
      <c r="P1751" s="263"/>
      <c r="Q1751" s="263"/>
      <c r="R1751" s="263"/>
      <c r="S1751" s="263"/>
      <c r="T1751" s="264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65" t="s">
        <v>195</v>
      </c>
      <c r="AU1751" s="265" t="s">
        <v>82</v>
      </c>
      <c r="AV1751" s="15" t="s">
        <v>135</v>
      </c>
      <c r="AW1751" s="15" t="s">
        <v>35</v>
      </c>
      <c r="AX1751" s="15" t="s">
        <v>80</v>
      </c>
      <c r="AY1751" s="265" t="s">
        <v>185</v>
      </c>
    </row>
    <row r="1752" s="2" customFormat="1" ht="16.5" customHeight="1">
      <c r="A1752" s="40"/>
      <c r="B1752" s="41"/>
      <c r="C1752" s="272" t="s">
        <v>2229</v>
      </c>
      <c r="D1752" s="272" t="s">
        <v>520</v>
      </c>
      <c r="E1752" s="273" t="s">
        <v>2230</v>
      </c>
      <c r="F1752" s="274" t="s">
        <v>2231</v>
      </c>
      <c r="G1752" s="275" t="s">
        <v>240</v>
      </c>
      <c r="H1752" s="276">
        <v>15</v>
      </c>
      <c r="I1752" s="277"/>
      <c r="J1752" s="278">
        <f>ROUND(I1752*H1752,2)</f>
        <v>0</v>
      </c>
      <c r="K1752" s="274" t="s">
        <v>2224</v>
      </c>
      <c r="L1752" s="279"/>
      <c r="M1752" s="280" t="s">
        <v>19</v>
      </c>
      <c r="N1752" s="281" t="s">
        <v>44</v>
      </c>
      <c r="O1752" s="86"/>
      <c r="P1752" s="224">
        <f>O1752*H1752</f>
        <v>0</v>
      </c>
      <c r="Q1752" s="224">
        <v>0.001</v>
      </c>
      <c r="R1752" s="224">
        <f>Q1752*H1752</f>
        <v>0.014999999999999999</v>
      </c>
      <c r="S1752" s="224">
        <v>0</v>
      </c>
      <c r="T1752" s="225">
        <f>S1752*H1752</f>
        <v>0</v>
      </c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R1752" s="226" t="s">
        <v>627</v>
      </c>
      <c r="AT1752" s="226" t="s">
        <v>520</v>
      </c>
      <c r="AU1752" s="226" t="s">
        <v>82</v>
      </c>
      <c r="AY1752" s="19" t="s">
        <v>185</v>
      </c>
      <c r="BE1752" s="227">
        <f>IF(N1752="základní",J1752,0)</f>
        <v>0</v>
      </c>
      <c r="BF1752" s="227">
        <f>IF(N1752="snížená",J1752,0)</f>
        <v>0</v>
      </c>
      <c r="BG1752" s="227">
        <f>IF(N1752="zákl. přenesená",J1752,0)</f>
        <v>0</v>
      </c>
      <c r="BH1752" s="227">
        <f>IF(N1752="sníž. přenesená",J1752,0)</f>
        <v>0</v>
      </c>
      <c r="BI1752" s="227">
        <f>IF(N1752="nulová",J1752,0)</f>
        <v>0</v>
      </c>
      <c r="BJ1752" s="19" t="s">
        <v>80</v>
      </c>
      <c r="BK1752" s="227">
        <f>ROUND(I1752*H1752,2)</f>
        <v>0</v>
      </c>
      <c r="BL1752" s="19" t="s">
        <v>339</v>
      </c>
      <c r="BM1752" s="226" t="s">
        <v>2232</v>
      </c>
    </row>
    <row r="1753" s="13" customFormat="1">
      <c r="A1753" s="13"/>
      <c r="B1753" s="233"/>
      <c r="C1753" s="234"/>
      <c r="D1753" s="235" t="s">
        <v>195</v>
      </c>
      <c r="E1753" s="236" t="s">
        <v>19</v>
      </c>
      <c r="F1753" s="237" t="s">
        <v>2227</v>
      </c>
      <c r="G1753" s="234"/>
      <c r="H1753" s="236" t="s">
        <v>19</v>
      </c>
      <c r="I1753" s="238"/>
      <c r="J1753" s="234"/>
      <c r="K1753" s="234"/>
      <c r="L1753" s="239"/>
      <c r="M1753" s="240"/>
      <c r="N1753" s="241"/>
      <c r="O1753" s="241"/>
      <c r="P1753" s="241"/>
      <c r="Q1753" s="241"/>
      <c r="R1753" s="241"/>
      <c r="S1753" s="241"/>
      <c r="T1753" s="24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3" t="s">
        <v>195</v>
      </c>
      <c r="AU1753" s="243" t="s">
        <v>82</v>
      </c>
      <c r="AV1753" s="13" t="s">
        <v>80</v>
      </c>
      <c r="AW1753" s="13" t="s">
        <v>35</v>
      </c>
      <c r="AX1753" s="13" t="s">
        <v>73</v>
      </c>
      <c r="AY1753" s="243" t="s">
        <v>185</v>
      </c>
    </row>
    <row r="1754" s="13" customFormat="1">
      <c r="A1754" s="13"/>
      <c r="B1754" s="233"/>
      <c r="C1754" s="234"/>
      <c r="D1754" s="235" t="s">
        <v>195</v>
      </c>
      <c r="E1754" s="236" t="s">
        <v>19</v>
      </c>
      <c r="F1754" s="237" t="s">
        <v>2228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195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185</v>
      </c>
    </row>
    <row r="1755" s="14" customFormat="1">
      <c r="A1755" s="14"/>
      <c r="B1755" s="244"/>
      <c r="C1755" s="245"/>
      <c r="D1755" s="235" t="s">
        <v>195</v>
      </c>
      <c r="E1755" s="246" t="s">
        <v>19</v>
      </c>
      <c r="F1755" s="247" t="s">
        <v>2233</v>
      </c>
      <c r="G1755" s="245"/>
      <c r="H1755" s="248">
        <v>15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195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185</v>
      </c>
    </row>
    <row r="1756" s="15" customFormat="1">
      <c r="A1756" s="15"/>
      <c r="B1756" s="255"/>
      <c r="C1756" s="256"/>
      <c r="D1756" s="235" t="s">
        <v>195</v>
      </c>
      <c r="E1756" s="257" t="s">
        <v>19</v>
      </c>
      <c r="F1756" s="258" t="s">
        <v>226</v>
      </c>
      <c r="G1756" s="256"/>
      <c r="H1756" s="259">
        <v>15</v>
      </c>
      <c r="I1756" s="260"/>
      <c r="J1756" s="256"/>
      <c r="K1756" s="256"/>
      <c r="L1756" s="261"/>
      <c r="M1756" s="262"/>
      <c r="N1756" s="263"/>
      <c r="O1756" s="263"/>
      <c r="P1756" s="263"/>
      <c r="Q1756" s="263"/>
      <c r="R1756" s="263"/>
      <c r="S1756" s="263"/>
      <c r="T1756" s="264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65" t="s">
        <v>195</v>
      </c>
      <c r="AU1756" s="265" t="s">
        <v>82</v>
      </c>
      <c r="AV1756" s="15" t="s">
        <v>135</v>
      </c>
      <c r="AW1756" s="15" t="s">
        <v>35</v>
      </c>
      <c r="AX1756" s="15" t="s">
        <v>80</v>
      </c>
      <c r="AY1756" s="265" t="s">
        <v>185</v>
      </c>
    </row>
    <row r="1757" s="2" customFormat="1" ht="24.15" customHeight="1">
      <c r="A1757" s="40"/>
      <c r="B1757" s="41"/>
      <c r="C1757" s="215" t="s">
        <v>2234</v>
      </c>
      <c r="D1757" s="215" t="s">
        <v>187</v>
      </c>
      <c r="E1757" s="216" t="s">
        <v>2235</v>
      </c>
      <c r="F1757" s="217" t="s">
        <v>2236</v>
      </c>
      <c r="G1757" s="218" t="s">
        <v>439</v>
      </c>
      <c r="H1757" s="219">
        <v>1</v>
      </c>
      <c r="I1757" s="220"/>
      <c r="J1757" s="221">
        <f>ROUND(I1757*H1757,2)</f>
        <v>0</v>
      </c>
      <c r="K1757" s="217" t="s">
        <v>2224</v>
      </c>
      <c r="L1757" s="46"/>
      <c r="M1757" s="222" t="s">
        <v>19</v>
      </c>
      <c r="N1757" s="223" t="s">
        <v>44</v>
      </c>
      <c r="O1757" s="86"/>
      <c r="P1757" s="224">
        <f>O1757*H1757</f>
        <v>0</v>
      </c>
      <c r="Q1757" s="224">
        <v>0</v>
      </c>
      <c r="R1757" s="224">
        <f>Q1757*H1757</f>
        <v>0</v>
      </c>
      <c r="S1757" s="224">
        <v>0</v>
      </c>
      <c r="T1757" s="225">
        <f>S1757*H1757</f>
        <v>0</v>
      </c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R1757" s="226" t="s">
        <v>339</v>
      </c>
      <c r="AT1757" s="226" t="s">
        <v>187</v>
      </c>
      <c r="AU1757" s="226" t="s">
        <v>82</v>
      </c>
      <c r="AY1757" s="19" t="s">
        <v>185</v>
      </c>
      <c r="BE1757" s="227">
        <f>IF(N1757="základní",J1757,0)</f>
        <v>0</v>
      </c>
      <c r="BF1757" s="227">
        <f>IF(N1757="snížená",J1757,0)</f>
        <v>0</v>
      </c>
      <c r="BG1757" s="227">
        <f>IF(N1757="zákl. přenesená",J1757,0)</f>
        <v>0</v>
      </c>
      <c r="BH1757" s="227">
        <f>IF(N1757="sníž. přenesená",J1757,0)</f>
        <v>0</v>
      </c>
      <c r="BI1757" s="227">
        <f>IF(N1757="nulová",J1757,0)</f>
        <v>0</v>
      </c>
      <c r="BJ1757" s="19" t="s">
        <v>80</v>
      </c>
      <c r="BK1757" s="227">
        <f>ROUND(I1757*H1757,2)</f>
        <v>0</v>
      </c>
      <c r="BL1757" s="19" t="s">
        <v>339</v>
      </c>
      <c r="BM1757" s="226" t="s">
        <v>2237</v>
      </c>
    </row>
    <row r="1758" s="2" customFormat="1">
      <c r="A1758" s="40"/>
      <c r="B1758" s="41"/>
      <c r="C1758" s="42"/>
      <c r="D1758" s="228" t="s">
        <v>193</v>
      </c>
      <c r="E1758" s="42"/>
      <c r="F1758" s="229" t="s">
        <v>2238</v>
      </c>
      <c r="G1758" s="42"/>
      <c r="H1758" s="42"/>
      <c r="I1758" s="230"/>
      <c r="J1758" s="42"/>
      <c r="K1758" s="42"/>
      <c r="L1758" s="46"/>
      <c r="M1758" s="231"/>
      <c r="N1758" s="232"/>
      <c r="O1758" s="86"/>
      <c r="P1758" s="86"/>
      <c r="Q1758" s="86"/>
      <c r="R1758" s="86"/>
      <c r="S1758" s="86"/>
      <c r="T1758" s="87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T1758" s="19" t="s">
        <v>193</v>
      </c>
      <c r="AU1758" s="19" t="s">
        <v>82</v>
      </c>
    </row>
    <row r="1759" s="13" customFormat="1">
      <c r="A1759" s="13"/>
      <c r="B1759" s="233"/>
      <c r="C1759" s="234"/>
      <c r="D1759" s="235" t="s">
        <v>195</v>
      </c>
      <c r="E1759" s="236" t="s">
        <v>19</v>
      </c>
      <c r="F1759" s="237" t="s">
        <v>2227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195</v>
      </c>
      <c r="AU1759" s="243" t="s">
        <v>82</v>
      </c>
      <c r="AV1759" s="13" t="s">
        <v>80</v>
      </c>
      <c r="AW1759" s="13" t="s">
        <v>35</v>
      </c>
      <c r="AX1759" s="13" t="s">
        <v>73</v>
      </c>
      <c r="AY1759" s="243" t="s">
        <v>185</v>
      </c>
    </row>
    <row r="1760" s="13" customFormat="1">
      <c r="A1760" s="13"/>
      <c r="B1760" s="233"/>
      <c r="C1760" s="234"/>
      <c r="D1760" s="235" t="s">
        <v>195</v>
      </c>
      <c r="E1760" s="236" t="s">
        <v>19</v>
      </c>
      <c r="F1760" s="237" t="s">
        <v>2239</v>
      </c>
      <c r="G1760" s="234"/>
      <c r="H1760" s="236" t="s">
        <v>19</v>
      </c>
      <c r="I1760" s="238"/>
      <c r="J1760" s="234"/>
      <c r="K1760" s="234"/>
      <c r="L1760" s="239"/>
      <c r="M1760" s="240"/>
      <c r="N1760" s="241"/>
      <c r="O1760" s="241"/>
      <c r="P1760" s="241"/>
      <c r="Q1760" s="241"/>
      <c r="R1760" s="241"/>
      <c r="S1760" s="241"/>
      <c r="T1760" s="242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3" t="s">
        <v>195</v>
      </c>
      <c r="AU1760" s="243" t="s">
        <v>82</v>
      </c>
      <c r="AV1760" s="13" t="s">
        <v>80</v>
      </c>
      <c r="AW1760" s="13" t="s">
        <v>35</v>
      </c>
      <c r="AX1760" s="13" t="s">
        <v>73</v>
      </c>
      <c r="AY1760" s="243" t="s">
        <v>185</v>
      </c>
    </row>
    <row r="1761" s="14" customFormat="1">
      <c r="A1761" s="14"/>
      <c r="B1761" s="244"/>
      <c r="C1761" s="245"/>
      <c r="D1761" s="235" t="s">
        <v>195</v>
      </c>
      <c r="E1761" s="246" t="s">
        <v>19</v>
      </c>
      <c r="F1761" s="247" t="s">
        <v>80</v>
      </c>
      <c r="G1761" s="245"/>
      <c r="H1761" s="248">
        <v>1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195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185</v>
      </c>
    </row>
    <row r="1762" s="15" customFormat="1">
      <c r="A1762" s="15"/>
      <c r="B1762" s="255"/>
      <c r="C1762" s="256"/>
      <c r="D1762" s="235" t="s">
        <v>195</v>
      </c>
      <c r="E1762" s="257" t="s">
        <v>19</v>
      </c>
      <c r="F1762" s="258" t="s">
        <v>226</v>
      </c>
      <c r="G1762" s="256"/>
      <c r="H1762" s="259">
        <v>1</v>
      </c>
      <c r="I1762" s="260"/>
      <c r="J1762" s="256"/>
      <c r="K1762" s="256"/>
      <c r="L1762" s="261"/>
      <c r="M1762" s="262"/>
      <c r="N1762" s="263"/>
      <c r="O1762" s="263"/>
      <c r="P1762" s="263"/>
      <c r="Q1762" s="263"/>
      <c r="R1762" s="263"/>
      <c r="S1762" s="263"/>
      <c r="T1762" s="264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5" t="s">
        <v>195</v>
      </c>
      <c r="AU1762" s="265" t="s">
        <v>82</v>
      </c>
      <c r="AV1762" s="15" t="s">
        <v>135</v>
      </c>
      <c r="AW1762" s="15" t="s">
        <v>35</v>
      </c>
      <c r="AX1762" s="15" t="s">
        <v>80</v>
      </c>
      <c r="AY1762" s="265" t="s">
        <v>185</v>
      </c>
    </row>
    <row r="1763" s="2" customFormat="1" ht="16.5" customHeight="1">
      <c r="A1763" s="40"/>
      <c r="B1763" s="41"/>
      <c r="C1763" s="272" t="s">
        <v>2240</v>
      </c>
      <c r="D1763" s="272" t="s">
        <v>520</v>
      </c>
      <c r="E1763" s="273" t="s">
        <v>2241</v>
      </c>
      <c r="F1763" s="274" t="s">
        <v>2242</v>
      </c>
      <c r="G1763" s="275" t="s">
        <v>240</v>
      </c>
      <c r="H1763" s="276">
        <v>6</v>
      </c>
      <c r="I1763" s="277"/>
      <c r="J1763" s="278">
        <f>ROUND(I1763*H1763,2)</f>
        <v>0</v>
      </c>
      <c r="K1763" s="274" t="s">
        <v>2224</v>
      </c>
      <c r="L1763" s="279"/>
      <c r="M1763" s="280" t="s">
        <v>19</v>
      </c>
      <c r="N1763" s="281" t="s">
        <v>44</v>
      </c>
      <c r="O1763" s="86"/>
      <c r="P1763" s="224">
        <f>O1763*H1763</f>
        <v>0</v>
      </c>
      <c r="Q1763" s="224">
        <v>0.001</v>
      </c>
      <c r="R1763" s="224">
        <f>Q1763*H1763</f>
        <v>0.0060000000000000001</v>
      </c>
      <c r="S1763" s="224">
        <v>0</v>
      </c>
      <c r="T1763" s="225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26" t="s">
        <v>627</v>
      </c>
      <c r="AT1763" s="226" t="s">
        <v>520</v>
      </c>
      <c r="AU1763" s="226" t="s">
        <v>82</v>
      </c>
      <c r="AY1763" s="19" t="s">
        <v>185</v>
      </c>
      <c r="BE1763" s="227">
        <f>IF(N1763="základní",J1763,0)</f>
        <v>0</v>
      </c>
      <c r="BF1763" s="227">
        <f>IF(N1763="snížená",J1763,0)</f>
        <v>0</v>
      </c>
      <c r="BG1763" s="227">
        <f>IF(N1763="zákl. přenesená",J1763,0)</f>
        <v>0</v>
      </c>
      <c r="BH1763" s="227">
        <f>IF(N1763="sníž. přenesená",J1763,0)</f>
        <v>0</v>
      </c>
      <c r="BI1763" s="227">
        <f>IF(N1763="nulová",J1763,0)</f>
        <v>0</v>
      </c>
      <c r="BJ1763" s="19" t="s">
        <v>80</v>
      </c>
      <c r="BK1763" s="227">
        <f>ROUND(I1763*H1763,2)</f>
        <v>0</v>
      </c>
      <c r="BL1763" s="19" t="s">
        <v>339</v>
      </c>
      <c r="BM1763" s="226" t="s">
        <v>2243</v>
      </c>
    </row>
    <row r="1764" s="13" customFormat="1">
      <c r="A1764" s="13"/>
      <c r="B1764" s="233"/>
      <c r="C1764" s="234"/>
      <c r="D1764" s="235" t="s">
        <v>195</v>
      </c>
      <c r="E1764" s="236" t="s">
        <v>19</v>
      </c>
      <c r="F1764" s="237" t="s">
        <v>2227</v>
      </c>
      <c r="G1764" s="234"/>
      <c r="H1764" s="236" t="s">
        <v>19</v>
      </c>
      <c r="I1764" s="238"/>
      <c r="J1764" s="234"/>
      <c r="K1764" s="234"/>
      <c r="L1764" s="239"/>
      <c r="M1764" s="240"/>
      <c r="N1764" s="241"/>
      <c r="O1764" s="241"/>
      <c r="P1764" s="241"/>
      <c r="Q1764" s="241"/>
      <c r="R1764" s="241"/>
      <c r="S1764" s="241"/>
      <c r="T1764" s="24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3" t="s">
        <v>195</v>
      </c>
      <c r="AU1764" s="243" t="s">
        <v>82</v>
      </c>
      <c r="AV1764" s="13" t="s">
        <v>80</v>
      </c>
      <c r="AW1764" s="13" t="s">
        <v>35</v>
      </c>
      <c r="AX1764" s="13" t="s">
        <v>73</v>
      </c>
      <c r="AY1764" s="243" t="s">
        <v>185</v>
      </c>
    </row>
    <row r="1765" s="13" customFormat="1">
      <c r="A1765" s="13"/>
      <c r="B1765" s="233"/>
      <c r="C1765" s="234"/>
      <c r="D1765" s="235" t="s">
        <v>195</v>
      </c>
      <c r="E1765" s="236" t="s">
        <v>19</v>
      </c>
      <c r="F1765" s="237" t="s">
        <v>2239</v>
      </c>
      <c r="G1765" s="234"/>
      <c r="H1765" s="236" t="s">
        <v>19</v>
      </c>
      <c r="I1765" s="238"/>
      <c r="J1765" s="234"/>
      <c r="K1765" s="234"/>
      <c r="L1765" s="239"/>
      <c r="M1765" s="240"/>
      <c r="N1765" s="241"/>
      <c r="O1765" s="241"/>
      <c r="P1765" s="241"/>
      <c r="Q1765" s="241"/>
      <c r="R1765" s="241"/>
      <c r="S1765" s="241"/>
      <c r="T1765" s="242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3" t="s">
        <v>195</v>
      </c>
      <c r="AU1765" s="243" t="s">
        <v>82</v>
      </c>
      <c r="AV1765" s="13" t="s">
        <v>80</v>
      </c>
      <c r="AW1765" s="13" t="s">
        <v>35</v>
      </c>
      <c r="AX1765" s="13" t="s">
        <v>73</v>
      </c>
      <c r="AY1765" s="243" t="s">
        <v>185</v>
      </c>
    </row>
    <row r="1766" s="14" customFormat="1">
      <c r="A1766" s="14"/>
      <c r="B1766" s="244"/>
      <c r="C1766" s="245"/>
      <c r="D1766" s="235" t="s">
        <v>195</v>
      </c>
      <c r="E1766" s="246" t="s">
        <v>19</v>
      </c>
      <c r="F1766" s="247" t="s">
        <v>2011</v>
      </c>
      <c r="G1766" s="245"/>
      <c r="H1766" s="248">
        <v>6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195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185</v>
      </c>
    </row>
    <row r="1767" s="15" customFormat="1">
      <c r="A1767" s="15"/>
      <c r="B1767" s="255"/>
      <c r="C1767" s="256"/>
      <c r="D1767" s="235" t="s">
        <v>195</v>
      </c>
      <c r="E1767" s="257" t="s">
        <v>19</v>
      </c>
      <c r="F1767" s="258" t="s">
        <v>226</v>
      </c>
      <c r="G1767" s="256"/>
      <c r="H1767" s="259">
        <v>6</v>
      </c>
      <c r="I1767" s="260"/>
      <c r="J1767" s="256"/>
      <c r="K1767" s="256"/>
      <c r="L1767" s="261"/>
      <c r="M1767" s="262"/>
      <c r="N1767" s="263"/>
      <c r="O1767" s="263"/>
      <c r="P1767" s="263"/>
      <c r="Q1767" s="263"/>
      <c r="R1767" s="263"/>
      <c r="S1767" s="263"/>
      <c r="T1767" s="264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5" t="s">
        <v>195</v>
      </c>
      <c r="AU1767" s="265" t="s">
        <v>82</v>
      </c>
      <c r="AV1767" s="15" t="s">
        <v>135</v>
      </c>
      <c r="AW1767" s="15" t="s">
        <v>35</v>
      </c>
      <c r="AX1767" s="15" t="s">
        <v>80</v>
      </c>
      <c r="AY1767" s="265" t="s">
        <v>185</v>
      </c>
    </row>
    <row r="1768" s="2" customFormat="1" ht="24.15" customHeight="1">
      <c r="A1768" s="40"/>
      <c r="B1768" s="41"/>
      <c r="C1768" s="215" t="s">
        <v>2244</v>
      </c>
      <c r="D1768" s="215" t="s">
        <v>187</v>
      </c>
      <c r="E1768" s="216" t="s">
        <v>2245</v>
      </c>
      <c r="F1768" s="217" t="s">
        <v>2246</v>
      </c>
      <c r="G1768" s="218" t="s">
        <v>439</v>
      </c>
      <c r="H1768" s="219">
        <v>2</v>
      </c>
      <c r="I1768" s="220"/>
      <c r="J1768" s="221">
        <f>ROUND(I1768*H1768,2)</f>
        <v>0</v>
      </c>
      <c r="K1768" s="217" t="s">
        <v>2224</v>
      </c>
      <c r="L1768" s="46"/>
      <c r="M1768" s="222" t="s">
        <v>19</v>
      </c>
      <c r="N1768" s="223" t="s">
        <v>44</v>
      </c>
      <c r="O1768" s="86"/>
      <c r="P1768" s="224">
        <f>O1768*H1768</f>
        <v>0</v>
      </c>
      <c r="Q1768" s="224">
        <v>0</v>
      </c>
      <c r="R1768" s="224">
        <f>Q1768*H1768</f>
        <v>0</v>
      </c>
      <c r="S1768" s="224">
        <v>0</v>
      </c>
      <c r="T1768" s="225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26" t="s">
        <v>339</v>
      </c>
      <c r="AT1768" s="226" t="s">
        <v>187</v>
      </c>
      <c r="AU1768" s="226" t="s">
        <v>82</v>
      </c>
      <c r="AY1768" s="19" t="s">
        <v>185</v>
      </c>
      <c r="BE1768" s="227">
        <f>IF(N1768="základní",J1768,0)</f>
        <v>0</v>
      </c>
      <c r="BF1768" s="227">
        <f>IF(N1768="snížená",J1768,0)</f>
        <v>0</v>
      </c>
      <c r="BG1768" s="227">
        <f>IF(N1768="zákl. přenesená",J1768,0)</f>
        <v>0</v>
      </c>
      <c r="BH1768" s="227">
        <f>IF(N1768="sníž. přenesená",J1768,0)</f>
        <v>0</v>
      </c>
      <c r="BI1768" s="227">
        <f>IF(N1768="nulová",J1768,0)</f>
        <v>0</v>
      </c>
      <c r="BJ1768" s="19" t="s">
        <v>80</v>
      </c>
      <c r="BK1768" s="227">
        <f>ROUND(I1768*H1768,2)</f>
        <v>0</v>
      </c>
      <c r="BL1768" s="19" t="s">
        <v>339</v>
      </c>
      <c r="BM1768" s="226" t="s">
        <v>2247</v>
      </c>
    </row>
    <row r="1769" s="2" customFormat="1">
      <c r="A1769" s="40"/>
      <c r="B1769" s="41"/>
      <c r="C1769" s="42"/>
      <c r="D1769" s="228" t="s">
        <v>193</v>
      </c>
      <c r="E1769" s="42"/>
      <c r="F1769" s="229" t="s">
        <v>2248</v>
      </c>
      <c r="G1769" s="42"/>
      <c r="H1769" s="42"/>
      <c r="I1769" s="230"/>
      <c r="J1769" s="42"/>
      <c r="K1769" s="42"/>
      <c r="L1769" s="46"/>
      <c r="M1769" s="231"/>
      <c r="N1769" s="232"/>
      <c r="O1769" s="86"/>
      <c r="P1769" s="86"/>
      <c r="Q1769" s="86"/>
      <c r="R1769" s="86"/>
      <c r="S1769" s="86"/>
      <c r="T1769" s="87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T1769" s="19" t="s">
        <v>193</v>
      </c>
      <c r="AU1769" s="19" t="s">
        <v>82</v>
      </c>
    </row>
    <row r="1770" s="13" customFormat="1">
      <c r="A1770" s="13"/>
      <c r="B1770" s="233"/>
      <c r="C1770" s="234"/>
      <c r="D1770" s="235" t="s">
        <v>195</v>
      </c>
      <c r="E1770" s="236" t="s">
        <v>19</v>
      </c>
      <c r="F1770" s="237" t="s">
        <v>2227</v>
      </c>
      <c r="G1770" s="234"/>
      <c r="H1770" s="236" t="s">
        <v>19</v>
      </c>
      <c r="I1770" s="238"/>
      <c r="J1770" s="234"/>
      <c r="K1770" s="234"/>
      <c r="L1770" s="239"/>
      <c r="M1770" s="240"/>
      <c r="N1770" s="241"/>
      <c r="O1770" s="241"/>
      <c r="P1770" s="241"/>
      <c r="Q1770" s="241"/>
      <c r="R1770" s="241"/>
      <c r="S1770" s="241"/>
      <c r="T1770" s="242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3" t="s">
        <v>195</v>
      </c>
      <c r="AU1770" s="243" t="s">
        <v>82</v>
      </c>
      <c r="AV1770" s="13" t="s">
        <v>80</v>
      </c>
      <c r="AW1770" s="13" t="s">
        <v>35</v>
      </c>
      <c r="AX1770" s="13" t="s">
        <v>73</v>
      </c>
      <c r="AY1770" s="243" t="s">
        <v>185</v>
      </c>
    </row>
    <row r="1771" s="13" customFormat="1">
      <c r="A1771" s="13"/>
      <c r="B1771" s="233"/>
      <c r="C1771" s="234"/>
      <c r="D1771" s="235" t="s">
        <v>195</v>
      </c>
      <c r="E1771" s="236" t="s">
        <v>19</v>
      </c>
      <c r="F1771" s="237" t="s">
        <v>2249</v>
      </c>
      <c r="G1771" s="234"/>
      <c r="H1771" s="236" t="s">
        <v>19</v>
      </c>
      <c r="I1771" s="238"/>
      <c r="J1771" s="234"/>
      <c r="K1771" s="234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195</v>
      </c>
      <c r="AU1771" s="243" t="s">
        <v>82</v>
      </c>
      <c r="AV1771" s="13" t="s">
        <v>80</v>
      </c>
      <c r="AW1771" s="13" t="s">
        <v>35</v>
      </c>
      <c r="AX1771" s="13" t="s">
        <v>73</v>
      </c>
      <c r="AY1771" s="243" t="s">
        <v>185</v>
      </c>
    </row>
    <row r="1772" s="14" customFormat="1">
      <c r="A1772" s="14"/>
      <c r="B1772" s="244"/>
      <c r="C1772" s="245"/>
      <c r="D1772" s="235" t="s">
        <v>195</v>
      </c>
      <c r="E1772" s="246" t="s">
        <v>19</v>
      </c>
      <c r="F1772" s="247" t="s">
        <v>1707</v>
      </c>
      <c r="G1772" s="245"/>
      <c r="H1772" s="248">
        <v>2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195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185</v>
      </c>
    </row>
    <row r="1773" s="15" customFormat="1">
      <c r="A1773" s="15"/>
      <c r="B1773" s="255"/>
      <c r="C1773" s="256"/>
      <c r="D1773" s="235" t="s">
        <v>195</v>
      </c>
      <c r="E1773" s="257" t="s">
        <v>19</v>
      </c>
      <c r="F1773" s="258" t="s">
        <v>226</v>
      </c>
      <c r="G1773" s="256"/>
      <c r="H1773" s="259">
        <v>2</v>
      </c>
      <c r="I1773" s="260"/>
      <c r="J1773" s="256"/>
      <c r="K1773" s="256"/>
      <c r="L1773" s="261"/>
      <c r="M1773" s="262"/>
      <c r="N1773" s="263"/>
      <c r="O1773" s="263"/>
      <c r="P1773" s="263"/>
      <c r="Q1773" s="263"/>
      <c r="R1773" s="263"/>
      <c r="S1773" s="263"/>
      <c r="T1773" s="264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65" t="s">
        <v>195</v>
      </c>
      <c r="AU1773" s="265" t="s">
        <v>82</v>
      </c>
      <c r="AV1773" s="15" t="s">
        <v>135</v>
      </c>
      <c r="AW1773" s="15" t="s">
        <v>35</v>
      </c>
      <c r="AX1773" s="15" t="s">
        <v>80</v>
      </c>
      <c r="AY1773" s="265" t="s">
        <v>185</v>
      </c>
    </row>
    <row r="1774" s="2" customFormat="1" ht="16.5" customHeight="1">
      <c r="A1774" s="40"/>
      <c r="B1774" s="41"/>
      <c r="C1774" s="272" t="s">
        <v>2250</v>
      </c>
      <c r="D1774" s="272" t="s">
        <v>520</v>
      </c>
      <c r="E1774" s="273" t="s">
        <v>2251</v>
      </c>
      <c r="F1774" s="274" t="s">
        <v>2252</v>
      </c>
      <c r="G1774" s="275" t="s">
        <v>240</v>
      </c>
      <c r="H1774" s="276">
        <v>24</v>
      </c>
      <c r="I1774" s="277"/>
      <c r="J1774" s="278">
        <f>ROUND(I1774*H1774,2)</f>
        <v>0</v>
      </c>
      <c r="K1774" s="274" t="s">
        <v>2224</v>
      </c>
      <c r="L1774" s="279"/>
      <c r="M1774" s="280" t="s">
        <v>19</v>
      </c>
      <c r="N1774" s="281" t="s">
        <v>44</v>
      </c>
      <c r="O1774" s="86"/>
      <c r="P1774" s="224">
        <f>O1774*H1774</f>
        <v>0</v>
      </c>
      <c r="Q1774" s="224">
        <v>0.001</v>
      </c>
      <c r="R1774" s="224">
        <f>Q1774*H1774</f>
        <v>0.024</v>
      </c>
      <c r="S1774" s="224">
        <v>0</v>
      </c>
      <c r="T1774" s="225">
        <f>S1774*H1774</f>
        <v>0</v>
      </c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R1774" s="226" t="s">
        <v>627</v>
      </c>
      <c r="AT1774" s="226" t="s">
        <v>520</v>
      </c>
      <c r="AU1774" s="226" t="s">
        <v>82</v>
      </c>
      <c r="AY1774" s="19" t="s">
        <v>185</v>
      </c>
      <c r="BE1774" s="227">
        <f>IF(N1774="základní",J1774,0)</f>
        <v>0</v>
      </c>
      <c r="BF1774" s="227">
        <f>IF(N1774="snížená",J1774,0)</f>
        <v>0</v>
      </c>
      <c r="BG1774" s="227">
        <f>IF(N1774="zákl. přenesená",J1774,0)</f>
        <v>0</v>
      </c>
      <c r="BH1774" s="227">
        <f>IF(N1774="sníž. přenesená",J1774,0)</f>
        <v>0</v>
      </c>
      <c r="BI1774" s="227">
        <f>IF(N1774="nulová",J1774,0)</f>
        <v>0</v>
      </c>
      <c r="BJ1774" s="19" t="s">
        <v>80</v>
      </c>
      <c r="BK1774" s="227">
        <f>ROUND(I1774*H1774,2)</f>
        <v>0</v>
      </c>
      <c r="BL1774" s="19" t="s">
        <v>339</v>
      </c>
      <c r="BM1774" s="226" t="s">
        <v>2253</v>
      </c>
    </row>
    <row r="1775" s="13" customFormat="1">
      <c r="A1775" s="13"/>
      <c r="B1775" s="233"/>
      <c r="C1775" s="234"/>
      <c r="D1775" s="235" t="s">
        <v>195</v>
      </c>
      <c r="E1775" s="236" t="s">
        <v>19</v>
      </c>
      <c r="F1775" s="237" t="s">
        <v>2227</v>
      </c>
      <c r="G1775" s="234"/>
      <c r="H1775" s="236" t="s">
        <v>19</v>
      </c>
      <c r="I1775" s="238"/>
      <c r="J1775" s="234"/>
      <c r="K1775" s="234"/>
      <c r="L1775" s="239"/>
      <c r="M1775" s="240"/>
      <c r="N1775" s="241"/>
      <c r="O1775" s="241"/>
      <c r="P1775" s="241"/>
      <c r="Q1775" s="241"/>
      <c r="R1775" s="241"/>
      <c r="S1775" s="241"/>
      <c r="T1775" s="24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3" t="s">
        <v>195</v>
      </c>
      <c r="AU1775" s="243" t="s">
        <v>82</v>
      </c>
      <c r="AV1775" s="13" t="s">
        <v>80</v>
      </c>
      <c r="AW1775" s="13" t="s">
        <v>35</v>
      </c>
      <c r="AX1775" s="13" t="s">
        <v>73</v>
      </c>
      <c r="AY1775" s="243" t="s">
        <v>185</v>
      </c>
    </row>
    <row r="1776" s="13" customFormat="1">
      <c r="A1776" s="13"/>
      <c r="B1776" s="233"/>
      <c r="C1776" s="234"/>
      <c r="D1776" s="235" t="s">
        <v>195</v>
      </c>
      <c r="E1776" s="236" t="s">
        <v>19</v>
      </c>
      <c r="F1776" s="237" t="s">
        <v>2249</v>
      </c>
      <c r="G1776" s="234"/>
      <c r="H1776" s="236" t="s">
        <v>19</v>
      </c>
      <c r="I1776" s="238"/>
      <c r="J1776" s="234"/>
      <c r="K1776" s="234"/>
      <c r="L1776" s="239"/>
      <c r="M1776" s="240"/>
      <c r="N1776" s="241"/>
      <c r="O1776" s="241"/>
      <c r="P1776" s="241"/>
      <c r="Q1776" s="241"/>
      <c r="R1776" s="241"/>
      <c r="S1776" s="241"/>
      <c r="T1776" s="242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3" t="s">
        <v>195</v>
      </c>
      <c r="AU1776" s="243" t="s">
        <v>82</v>
      </c>
      <c r="AV1776" s="13" t="s">
        <v>80</v>
      </c>
      <c r="AW1776" s="13" t="s">
        <v>35</v>
      </c>
      <c r="AX1776" s="13" t="s">
        <v>73</v>
      </c>
      <c r="AY1776" s="243" t="s">
        <v>185</v>
      </c>
    </row>
    <row r="1777" s="14" customFormat="1">
      <c r="A1777" s="14"/>
      <c r="B1777" s="244"/>
      <c r="C1777" s="245"/>
      <c r="D1777" s="235" t="s">
        <v>195</v>
      </c>
      <c r="E1777" s="246" t="s">
        <v>19</v>
      </c>
      <c r="F1777" s="247" t="s">
        <v>2254</v>
      </c>
      <c r="G1777" s="245"/>
      <c r="H1777" s="248">
        <v>24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195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185</v>
      </c>
    </row>
    <row r="1778" s="15" customFormat="1">
      <c r="A1778" s="15"/>
      <c r="B1778" s="255"/>
      <c r="C1778" s="256"/>
      <c r="D1778" s="235" t="s">
        <v>195</v>
      </c>
      <c r="E1778" s="257" t="s">
        <v>19</v>
      </c>
      <c r="F1778" s="258" t="s">
        <v>226</v>
      </c>
      <c r="G1778" s="256"/>
      <c r="H1778" s="259">
        <v>24</v>
      </c>
      <c r="I1778" s="260"/>
      <c r="J1778" s="256"/>
      <c r="K1778" s="256"/>
      <c r="L1778" s="261"/>
      <c r="M1778" s="262"/>
      <c r="N1778" s="263"/>
      <c r="O1778" s="263"/>
      <c r="P1778" s="263"/>
      <c r="Q1778" s="263"/>
      <c r="R1778" s="263"/>
      <c r="S1778" s="263"/>
      <c r="T1778" s="264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65" t="s">
        <v>195</v>
      </c>
      <c r="AU1778" s="265" t="s">
        <v>82</v>
      </c>
      <c r="AV1778" s="15" t="s">
        <v>135</v>
      </c>
      <c r="AW1778" s="15" t="s">
        <v>35</v>
      </c>
      <c r="AX1778" s="15" t="s">
        <v>80</v>
      </c>
      <c r="AY1778" s="265" t="s">
        <v>185</v>
      </c>
    </row>
    <row r="1779" s="2" customFormat="1" ht="24.15" customHeight="1">
      <c r="A1779" s="40"/>
      <c r="B1779" s="41"/>
      <c r="C1779" s="215" t="s">
        <v>2255</v>
      </c>
      <c r="D1779" s="215" t="s">
        <v>187</v>
      </c>
      <c r="E1779" s="216" t="s">
        <v>2256</v>
      </c>
      <c r="F1779" s="217" t="s">
        <v>2257</v>
      </c>
      <c r="G1779" s="218" t="s">
        <v>457</v>
      </c>
      <c r="H1779" s="266"/>
      <c r="I1779" s="220"/>
      <c r="J1779" s="221">
        <f>ROUND(I1779*H1779,2)</f>
        <v>0</v>
      </c>
      <c r="K1779" s="217" t="s">
        <v>2224</v>
      </c>
      <c r="L1779" s="46"/>
      <c r="M1779" s="222" t="s">
        <v>19</v>
      </c>
      <c r="N1779" s="223" t="s">
        <v>44</v>
      </c>
      <c r="O1779" s="86"/>
      <c r="P1779" s="224">
        <f>O1779*H1779</f>
        <v>0</v>
      </c>
      <c r="Q1779" s="224">
        <v>0</v>
      </c>
      <c r="R1779" s="224">
        <f>Q1779*H1779</f>
        <v>0</v>
      </c>
      <c r="S1779" s="224">
        <v>0</v>
      </c>
      <c r="T1779" s="225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26" t="s">
        <v>339</v>
      </c>
      <c r="AT1779" s="226" t="s">
        <v>187</v>
      </c>
      <c r="AU1779" s="226" t="s">
        <v>82</v>
      </c>
      <c r="AY1779" s="19" t="s">
        <v>185</v>
      </c>
      <c r="BE1779" s="227">
        <f>IF(N1779="základní",J1779,0)</f>
        <v>0</v>
      </c>
      <c r="BF1779" s="227">
        <f>IF(N1779="snížená",J1779,0)</f>
        <v>0</v>
      </c>
      <c r="BG1779" s="227">
        <f>IF(N1779="zákl. přenesená",J1779,0)</f>
        <v>0</v>
      </c>
      <c r="BH1779" s="227">
        <f>IF(N1779="sníž. přenesená",J1779,0)</f>
        <v>0</v>
      </c>
      <c r="BI1779" s="227">
        <f>IF(N1779="nulová",J1779,0)</f>
        <v>0</v>
      </c>
      <c r="BJ1779" s="19" t="s">
        <v>80</v>
      </c>
      <c r="BK1779" s="227">
        <f>ROUND(I1779*H1779,2)</f>
        <v>0</v>
      </c>
      <c r="BL1779" s="19" t="s">
        <v>339</v>
      </c>
      <c r="BM1779" s="226" t="s">
        <v>2258</v>
      </c>
    </row>
    <row r="1780" s="2" customFormat="1">
      <c r="A1780" s="40"/>
      <c r="B1780" s="41"/>
      <c r="C1780" s="42"/>
      <c r="D1780" s="228" t="s">
        <v>193</v>
      </c>
      <c r="E1780" s="42"/>
      <c r="F1780" s="229" t="s">
        <v>2259</v>
      </c>
      <c r="G1780" s="42"/>
      <c r="H1780" s="42"/>
      <c r="I1780" s="230"/>
      <c r="J1780" s="42"/>
      <c r="K1780" s="42"/>
      <c r="L1780" s="46"/>
      <c r="M1780" s="231"/>
      <c r="N1780" s="232"/>
      <c r="O1780" s="86"/>
      <c r="P1780" s="86"/>
      <c r="Q1780" s="86"/>
      <c r="R1780" s="86"/>
      <c r="S1780" s="86"/>
      <c r="T1780" s="87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9" t="s">
        <v>193</v>
      </c>
      <c r="AU1780" s="19" t="s">
        <v>82</v>
      </c>
    </row>
    <row r="1781" s="12" customFormat="1" ht="25.92" customHeight="1">
      <c r="A1781" s="12"/>
      <c r="B1781" s="199"/>
      <c r="C1781" s="200"/>
      <c r="D1781" s="201" t="s">
        <v>72</v>
      </c>
      <c r="E1781" s="202" t="s">
        <v>452</v>
      </c>
      <c r="F1781" s="202" t="s">
        <v>453</v>
      </c>
      <c r="G1781" s="200"/>
      <c r="H1781" s="200"/>
      <c r="I1781" s="203"/>
      <c r="J1781" s="204">
        <f>BK1781</f>
        <v>0</v>
      </c>
      <c r="K1781" s="200"/>
      <c r="L1781" s="205"/>
      <c r="M1781" s="206"/>
      <c r="N1781" s="207"/>
      <c r="O1781" s="207"/>
      <c r="P1781" s="208">
        <f>P1782</f>
        <v>0</v>
      </c>
      <c r="Q1781" s="207"/>
      <c r="R1781" s="208">
        <f>R1782</f>
        <v>0</v>
      </c>
      <c r="S1781" s="207"/>
      <c r="T1781" s="209">
        <f>T1782</f>
        <v>0</v>
      </c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R1781" s="210" t="s">
        <v>250</v>
      </c>
      <c r="AT1781" s="211" t="s">
        <v>72</v>
      </c>
      <c r="AU1781" s="211" t="s">
        <v>73</v>
      </c>
      <c r="AY1781" s="210" t="s">
        <v>185</v>
      </c>
      <c r="BK1781" s="212">
        <f>BK1782</f>
        <v>0</v>
      </c>
    </row>
    <row r="1782" s="2" customFormat="1" ht="16.5" customHeight="1">
      <c r="A1782" s="40"/>
      <c r="B1782" s="41"/>
      <c r="C1782" s="215" t="s">
        <v>2260</v>
      </c>
      <c r="D1782" s="215" t="s">
        <v>187</v>
      </c>
      <c r="E1782" s="216" t="s">
        <v>2261</v>
      </c>
      <c r="F1782" s="217" t="s">
        <v>456</v>
      </c>
      <c r="G1782" s="218" t="s">
        <v>457</v>
      </c>
      <c r="H1782" s="266"/>
      <c r="I1782" s="220"/>
      <c r="J1782" s="221">
        <f>ROUND(I1782*H1782,2)</f>
        <v>0</v>
      </c>
      <c r="K1782" s="217" t="s">
        <v>19</v>
      </c>
      <c r="L1782" s="46"/>
      <c r="M1782" s="267" t="s">
        <v>19</v>
      </c>
      <c r="N1782" s="268" t="s">
        <v>44</v>
      </c>
      <c r="O1782" s="269"/>
      <c r="P1782" s="270">
        <f>O1782*H1782</f>
        <v>0</v>
      </c>
      <c r="Q1782" s="270">
        <v>0</v>
      </c>
      <c r="R1782" s="270">
        <f>Q1782*H1782</f>
        <v>0</v>
      </c>
      <c r="S1782" s="270">
        <v>0</v>
      </c>
      <c r="T1782" s="271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26" t="s">
        <v>135</v>
      </c>
      <c r="AT1782" s="226" t="s">
        <v>187</v>
      </c>
      <c r="AU1782" s="226" t="s">
        <v>80</v>
      </c>
      <c r="AY1782" s="19" t="s">
        <v>185</v>
      </c>
      <c r="BE1782" s="227">
        <f>IF(N1782="základní",J1782,0)</f>
        <v>0</v>
      </c>
      <c r="BF1782" s="227">
        <f>IF(N1782="snížená",J1782,0)</f>
        <v>0</v>
      </c>
      <c r="BG1782" s="227">
        <f>IF(N1782="zákl. přenesená",J1782,0)</f>
        <v>0</v>
      </c>
      <c r="BH1782" s="227">
        <f>IF(N1782="sníž. přenesená",J1782,0)</f>
        <v>0</v>
      </c>
      <c r="BI1782" s="227">
        <f>IF(N1782="nulová",J1782,0)</f>
        <v>0</v>
      </c>
      <c r="BJ1782" s="19" t="s">
        <v>80</v>
      </c>
      <c r="BK1782" s="227">
        <f>ROUND(I1782*H1782,2)</f>
        <v>0</v>
      </c>
      <c r="BL1782" s="19" t="s">
        <v>135</v>
      </c>
      <c r="BM1782" s="226" t="s">
        <v>2262</v>
      </c>
    </row>
    <row r="1783" s="2" customFormat="1" ht="6.96" customHeight="1">
      <c r="A1783" s="40"/>
      <c r="B1783" s="61"/>
      <c r="C1783" s="62"/>
      <c r="D1783" s="62"/>
      <c r="E1783" s="62"/>
      <c r="F1783" s="62"/>
      <c r="G1783" s="62"/>
      <c r="H1783" s="62"/>
      <c r="I1783" s="62"/>
      <c r="J1783" s="62"/>
      <c r="K1783" s="62"/>
      <c r="L1783" s="46"/>
      <c r="M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</row>
  </sheetData>
  <sheetProtection sheet="1" autoFilter="0" formatColumns="0" formatRows="0" objects="1" scenarios="1" spinCount="100000" saltValue="S+w58tjR/jSwVo7eT1F+MZb4qrBTRGV6JULfZMkmS5oJa4V8jJw9qDmuztTqkSIHQ3+nj0XugWQ8bOtIXFeh1g==" hashValue="mKuKoAoZllHw085jOJJEId0zHCjXKWqgL2ZFbY7/Gi9c5vPu7tvw832wUF0J8SulnqNhxo4/xtf+6fVfEFSbGA==" algorithmName="SHA-512" password="CC35"/>
  <autoFilter ref="C105:K17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311272241"/>
    <hyperlink ref="F123" r:id="rId2" display="https://podminky.urs.cz/item/CS_URS_2021_02/330321610"/>
    <hyperlink ref="F129" r:id="rId3" display="https://podminky.urs.cz/item/CS_URS_2021_02/331351121"/>
    <hyperlink ref="F134" r:id="rId4" display="https://podminky.urs.cz/item/CS_URS_2021_02/331351122"/>
    <hyperlink ref="F139" r:id="rId5" display="https://podminky.urs.cz/item/CS_URS_2021_02/331351125"/>
    <hyperlink ref="F144" r:id="rId6" display="https://podminky.urs.cz/item/CS_URS_2021_02/331351126"/>
    <hyperlink ref="F149" r:id="rId7" display="https://podminky.urs.cz/item/CS_URS_2021_02/331361821"/>
    <hyperlink ref="F153" r:id="rId8" display="https://podminky.urs.cz/item/CS_URS_2021_02/341321410"/>
    <hyperlink ref="F161" r:id="rId9" display="https://podminky.urs.cz/item/CS_URS_2021_02/341351111"/>
    <hyperlink ref="F171" r:id="rId10" display="https://podminky.urs.cz/item/CS_URS_2021_02/341351112"/>
    <hyperlink ref="F181" r:id="rId11" display="https://podminky.urs.cz/item/CS_URS_2021_02/341361821"/>
    <hyperlink ref="F186" r:id="rId12" display="https://podminky.urs.cz/item/CS_URS_2021_02/411321616"/>
    <hyperlink ref="F200" r:id="rId13" display="https://podminky.urs.cz/item/CS_URS_2021_02/411351011"/>
    <hyperlink ref="F216" r:id="rId14" display="https://podminky.urs.cz/item/CS_URS_2021_02/411351012"/>
    <hyperlink ref="F232" r:id="rId15" display="https://podminky.urs.cz/item/CS_URS_2021_02/411354313"/>
    <hyperlink ref="F243" r:id="rId16" display="https://podminky.urs.cz/item/CS_URS_2021_02/411354314"/>
    <hyperlink ref="F254" r:id="rId17" display="https://podminky.urs.cz/item/CS_URS_2021_02/411361821"/>
    <hyperlink ref="F258" r:id="rId18" display="https://podminky.urs.cz/item/CS_URS_2021_02/413322626"/>
    <hyperlink ref="F271" r:id="rId19" display="https://podminky.urs.cz/item/CS_URS_2021_02/413351111"/>
    <hyperlink ref="F286" r:id="rId20" display="https://podminky.urs.cz/item/CS_URS_2021_02/413351112"/>
    <hyperlink ref="F301" r:id="rId21" display="https://podminky.urs.cz/item/CS_URS_2021_02/413352111"/>
    <hyperlink ref="F308" r:id="rId22" display="https://podminky.urs.cz/item/CS_URS_2021_02/413352112"/>
    <hyperlink ref="F315" r:id="rId23" display="https://podminky.urs.cz/item/CS_URS_2021_02/413361821"/>
    <hyperlink ref="F319" r:id="rId24" display="https://podminky.urs.cz/item/CS_URS_2021_02/430321414"/>
    <hyperlink ref="F327" r:id="rId25" display="https://podminky.urs.cz/item/CS_URS_2021_02/430361821"/>
    <hyperlink ref="F331" r:id="rId26" display="https://podminky.urs.cz/item/CS_URS_2021_02/431351121"/>
    <hyperlink ref="F339" r:id="rId27" display="https://podminky.urs.cz/item/CS_URS_2021_02/431351122"/>
    <hyperlink ref="F347" r:id="rId28" display="https://podminky.urs.cz/item/CS_URS_2021_02/433351131"/>
    <hyperlink ref="F353" r:id="rId29" display="https://podminky.urs.cz/item/CS_URS_2021_02/433351132"/>
    <hyperlink ref="F359" r:id="rId30" display="https://podminky.urs.cz/item/CS_URS_2021_02/434351141"/>
    <hyperlink ref="F365" r:id="rId31" display="https://podminky.urs.cz/item/CS_URS_2021_02/434351142"/>
    <hyperlink ref="F372" r:id="rId32" display="https://podminky.urs.cz/item/CS_URS_2021_02/611131121"/>
    <hyperlink ref="F379" r:id="rId33" display="https://podminky.urs.cz/item/CS_URS_2021_02/611131125"/>
    <hyperlink ref="F391" r:id="rId34" display="https://podminky.urs.cz/item/CS_URS_2021_02/611142001"/>
    <hyperlink ref="F398" r:id="rId35" display="https://podminky.urs.cz/item/CS_URS_2021_02/611311131"/>
    <hyperlink ref="F405" r:id="rId36" display="https://podminky.urs.cz/item/CS_URS_2021_02/611311135"/>
    <hyperlink ref="F417" r:id="rId37" display="https://podminky.urs.cz/item/CS_URS_2021_02/612131121"/>
    <hyperlink ref="F494" r:id="rId38" display="https://podminky.urs.cz/item/CS_URS_2021_02/612142001"/>
    <hyperlink ref="F579" r:id="rId39" display="https://podminky.urs.cz/item/CS_URS_2021_02/612311131"/>
    <hyperlink ref="F660" r:id="rId40" display="https://podminky.urs.cz/item/CS_URS_2021_02/632441225"/>
    <hyperlink ref="F665" r:id="rId41" display="https://podminky.urs.cz/item/CS_URS_2021_02/632481213"/>
    <hyperlink ref="F670" r:id="rId42" display="https://podminky.urs.cz/item/CS_URS_2021_02/634112126"/>
    <hyperlink ref="F706" r:id="rId43" display="https://podminky.urs.cz/item/CS_URS_2021_02/642942951"/>
    <hyperlink ref="F741" r:id="rId44" display="https://podminky.urs.cz/item/CS_URS_2021_02/941211112"/>
    <hyperlink ref="F745" r:id="rId45" display="https://podminky.urs.cz/item/CS_URS_2021_02/941211211"/>
    <hyperlink ref="F749" r:id="rId46" display="https://podminky.urs.cz/item/CS_URS_2021_02/941211812"/>
    <hyperlink ref="F753" r:id="rId47" display="https://podminky.urs.cz/item/CS_URS_2021_02/943211111"/>
    <hyperlink ref="F759" r:id="rId48" display="https://podminky.urs.cz/item/CS_URS_2021_02/943211211"/>
    <hyperlink ref="F765" r:id="rId49" display="https://podminky.urs.cz/item/CS_URS_2021_02/943211811"/>
    <hyperlink ref="F771" r:id="rId50" display="https://podminky.urs.cz/item/CS_URS_2021_02/944611111"/>
    <hyperlink ref="F775" r:id="rId51" display="https://podminky.urs.cz/item/CS_URS_2021_02/944611211"/>
    <hyperlink ref="F779" r:id="rId52" display="https://podminky.urs.cz/item/CS_URS_2021_02/944611811"/>
    <hyperlink ref="F783" r:id="rId53" display="https://podminky.urs.cz/item/CS_URS_2021_02/949101112"/>
    <hyperlink ref="F801" r:id="rId54" display="https://podminky.urs.cz/item/CS_URS_2021_02/998012103"/>
    <hyperlink ref="F805" r:id="rId55" display="https://podminky.urs.cz/item/CS_URS_2021_02/711493112"/>
    <hyperlink ref="F810" r:id="rId56" display="https://podminky.urs.cz/item/CS_URS_2021_02/711493122"/>
    <hyperlink ref="F831" r:id="rId57" display="https://podminky.urs.cz/item/CS_URS_2021_02/998711203"/>
    <hyperlink ref="F834" r:id="rId58" display="https://podminky.urs.cz/item/CS_URS_2021_02/713121111"/>
    <hyperlink ref="F844" r:id="rId59" display="https://podminky.urs.cz/item/CS_URS_2021_02/998713203"/>
    <hyperlink ref="F855" r:id="rId60" display="https://podminky.urs.cz/item/CS_URS_2021_02/725291511"/>
    <hyperlink ref="F860" r:id="rId61" display="https://podminky.urs.cz/item/CS_URS_2021_02/725291621"/>
    <hyperlink ref="F865" r:id="rId62" display="https://podminky.urs.cz/item/CS_URS_2021_02/725291631"/>
    <hyperlink ref="F870" r:id="rId63" display="https://podminky.urs.cz/item/CS_URS_2021_02/998725203"/>
    <hyperlink ref="F873" r:id="rId64" display="https://podminky.urs.cz/item/CS_URS_2021_02/763111336"/>
    <hyperlink ref="F892" r:id="rId65" display="https://podminky.urs.cz/item/CS_URS_2021_02/763111362"/>
    <hyperlink ref="F945" r:id="rId66" display="https://podminky.urs.cz/item/CS_URS_2021_02/763111717"/>
    <hyperlink ref="F998" r:id="rId67" display="https://podminky.urs.cz/item/CS_URS_2021_02/763111771"/>
    <hyperlink ref="F1051" r:id="rId68" display="https://podminky.urs.cz/item/CS_URS_2021_02/763173111"/>
    <hyperlink ref="F1060" r:id="rId69" display="https://podminky.urs.cz/item/CS_URS_2021_02/763173121"/>
    <hyperlink ref="F1069" r:id="rId70" display="https://podminky.urs.cz/item/CS_URS_2021_02/763411116"/>
    <hyperlink ref="F1080" r:id="rId71" display="https://podminky.urs.cz/item/CS_URS_2021_02/763411126"/>
    <hyperlink ref="F1088" r:id="rId72" display="https://podminky.urs.cz/item/CS_URS_2021_02/763431031"/>
    <hyperlink ref="F1098" r:id="rId73" display="https://podminky.urs.cz/item/CS_URS_2021_02/998763403"/>
    <hyperlink ref="F1106" r:id="rId74" display="https://podminky.urs.cz/item/CS_URS_2021_02/764208105"/>
    <hyperlink ref="F1118" r:id="rId75" display="https://podminky.urs.cz/item/CS_URS_2021_02/764208107"/>
    <hyperlink ref="F1143" r:id="rId76" display="https://podminky.urs.cz/item/CS_URS_2021_02/764208145"/>
    <hyperlink ref="F1147" r:id="rId77" display="https://podminky.urs.cz/item/CS_URS_2021_02/998764203"/>
    <hyperlink ref="F1158" r:id="rId78" display="https://podminky.urs.cz/item/CS_URS_2021_02/766211100"/>
    <hyperlink ref="F1174" r:id="rId79" display="https://podminky.urs.cz/item/CS_URS_2021_02/766660171"/>
    <hyperlink ref="F1193" r:id="rId80" display="https://podminky.urs.cz/item/CS_URS_2021_02/766660173"/>
    <hyperlink ref="F1204" r:id="rId81" display="https://podminky.urs.cz/item/CS_URS_2021_02/766660182"/>
    <hyperlink ref="F1215" r:id="rId82" display="https://podminky.urs.cz/item/CS_URS_2021_02/766694124"/>
    <hyperlink ref="F1226" r:id="rId83" display="https://podminky.urs.cz/item/CS_URS_2021_02/998766203"/>
    <hyperlink ref="F1258" r:id="rId84" display="https://podminky.urs.cz/item/CS_URS_2021_02/767163221"/>
    <hyperlink ref="F1273" r:id="rId85" display="https://podminky.urs.cz/item/CS_URS_2021_02/767995111"/>
    <hyperlink ref="F1310" r:id="rId86" display="https://podminky.urs.cz/item/CS_URS_2021_02/767995113"/>
    <hyperlink ref="F1323" r:id="rId87" display="https://podminky.urs.cz/item/CS_URS_2021_02/953965132"/>
    <hyperlink ref="F1335" r:id="rId88" display="https://podminky.urs.cz/item/CS_URS_2021_02/998767203"/>
    <hyperlink ref="F1338" r:id="rId89" display="https://podminky.urs.cz/item/CS_URS_2021_02/771151022"/>
    <hyperlink ref="F1343" r:id="rId90" display="https://podminky.urs.cz/item/CS_URS_2021_02/771554112"/>
    <hyperlink ref="F1353" r:id="rId91" display="https://podminky.urs.cz/item/CS_URS_2021_02/771574263"/>
    <hyperlink ref="F1363" r:id="rId92" display="https://podminky.urs.cz/item/CS_URS_2021_02/771577111"/>
    <hyperlink ref="F1368" r:id="rId93" display="https://podminky.urs.cz/item/CS_URS_2021_02/998771203"/>
    <hyperlink ref="F1371" r:id="rId94" display="https://podminky.urs.cz/item/CS_URS_2021_02/776111111"/>
    <hyperlink ref="F1376" r:id="rId95" display="https://podminky.urs.cz/item/CS_URS_2021_02/776211131"/>
    <hyperlink ref="F1386" r:id="rId96" display="https://podminky.urs.cz/item/CS_URS_2021_02/776251311"/>
    <hyperlink ref="F1396" r:id="rId97" display="https://podminky.urs.cz/item/CS_URS_2021_02/776411112"/>
    <hyperlink ref="F1510" r:id="rId98" display="https://podminky.urs.cz/item/CS_URS_2021_02/776991141"/>
    <hyperlink ref="F1515" r:id="rId99" display="https://podminky.urs.cz/item/CS_URS_2021_02/998776203"/>
    <hyperlink ref="F1518" r:id="rId100" display="https://podminky.urs.cz/item/CS_URS_2021_02/777111123"/>
    <hyperlink ref="F1529" r:id="rId101" display="https://podminky.urs.cz/item/CS_URS_2021_02/777131105"/>
    <hyperlink ref="F1536" r:id="rId102" display="https://podminky.urs.cz/item/CS_URS_2021_02/777131211"/>
    <hyperlink ref="F1545" r:id="rId103" display="https://podminky.urs.cz/item/CS_URS_2021_02/777611101"/>
    <hyperlink ref="F1552" r:id="rId104" display="https://podminky.urs.cz/item/CS_URS_2021_02/777611201"/>
    <hyperlink ref="F1561" r:id="rId105" display="https://podminky.urs.cz/item/CS_URS_2021_02/998777203"/>
    <hyperlink ref="F1564" r:id="rId106" display="https://podminky.urs.cz/item/CS_URS_2021_02/781474114"/>
    <hyperlink ref="F1606" r:id="rId107" display="https://podminky.urs.cz/item/CS_URS_2021_02/781491021"/>
    <hyperlink ref="F1616" r:id="rId108" display="https://podminky.urs.cz/item/CS_URS_2021_02/781494511"/>
    <hyperlink ref="F1635" r:id="rId109" display="https://podminky.urs.cz/item/CS_URS_2021_02/998781203"/>
    <hyperlink ref="F1638" r:id="rId110" display="https://podminky.urs.cz/item/CS_URS_2021_02/784211101"/>
    <hyperlink ref="F1733" r:id="rId111" display="https://podminky.urs.cz/item/CS_URS_2021_02/784211109"/>
    <hyperlink ref="F1747" r:id="rId112" display="https://podminky.urs.cz/item/CS_URS_2022_01/786623021"/>
    <hyperlink ref="F1758" r:id="rId113" display="https://podminky.urs.cz/item/CS_URS_2022_01/786623023"/>
    <hyperlink ref="F1769" r:id="rId114" display="https://podminky.urs.cz/item/CS_URS_2022_01/786623027"/>
    <hyperlink ref="F1780" r:id="rId115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2263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ROUND((SUM(BE109:BE2039)),  2)</f>
        <v>0</v>
      </c>
      <c r="G35" s="40"/>
      <c r="H35" s="40"/>
      <c r="I35" s="160">
        <v>0.20999999999999999</v>
      </c>
      <c r="J35" s="159">
        <f>ROUND(((SUM(BE109:BE2039))*I35),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ROUND((SUM(BF109:BF2039)),  2)</f>
        <v>0</v>
      </c>
      <c r="G36" s="40"/>
      <c r="H36" s="40"/>
      <c r="I36" s="160">
        <v>0.14999999999999999</v>
      </c>
      <c r="J36" s="159">
        <f>ROUND(((SUM(BF109:BF2039))*I36),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ROUND((SUM(BG109:BG2039)),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ROUND((SUM(BH109:BH2039)),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ROUND((SUM(BI109:BI2039)),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06 - Architektonicko - stavební řešení 4.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J110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J111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J189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2264</v>
      </c>
      <c r="E67" s="185"/>
      <c r="F67" s="185"/>
      <c r="G67" s="185"/>
      <c r="H67" s="185"/>
      <c r="I67" s="185"/>
      <c r="J67" s="186">
        <f>J394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461</v>
      </c>
      <c r="E68" s="185"/>
      <c r="F68" s="185"/>
      <c r="G68" s="185"/>
      <c r="H68" s="185"/>
      <c r="I68" s="185"/>
      <c r="J68" s="186">
        <f>J406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161</v>
      </c>
      <c r="E69" s="185"/>
      <c r="F69" s="185"/>
      <c r="G69" s="185"/>
      <c r="H69" s="185"/>
      <c r="I69" s="185"/>
      <c r="J69" s="186">
        <f>J770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163</v>
      </c>
      <c r="E70" s="185"/>
      <c r="F70" s="185"/>
      <c r="G70" s="185"/>
      <c r="H70" s="185"/>
      <c r="I70" s="185"/>
      <c r="J70" s="186">
        <f>J826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164</v>
      </c>
      <c r="E71" s="180"/>
      <c r="F71" s="180"/>
      <c r="G71" s="180"/>
      <c r="H71" s="180"/>
      <c r="I71" s="180"/>
      <c r="J71" s="181">
        <f>J829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462</v>
      </c>
      <c r="E72" s="185"/>
      <c r="F72" s="185"/>
      <c r="G72" s="185"/>
      <c r="H72" s="185"/>
      <c r="I72" s="185"/>
      <c r="J72" s="186">
        <f>J830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165</v>
      </c>
      <c r="E73" s="185"/>
      <c r="F73" s="185"/>
      <c r="G73" s="185"/>
      <c r="H73" s="185"/>
      <c r="I73" s="185"/>
      <c r="J73" s="186">
        <f>J857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166</v>
      </c>
      <c r="E74" s="185"/>
      <c r="F74" s="185"/>
      <c r="G74" s="185"/>
      <c r="H74" s="185"/>
      <c r="I74" s="185"/>
      <c r="J74" s="186">
        <f>J1028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1476</v>
      </c>
      <c r="E75" s="185"/>
      <c r="F75" s="185"/>
      <c r="G75" s="185"/>
      <c r="H75" s="185"/>
      <c r="I75" s="185"/>
      <c r="J75" s="186">
        <f>J1062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2265</v>
      </c>
      <c r="E76" s="185"/>
      <c r="F76" s="185"/>
      <c r="G76" s="185"/>
      <c r="H76" s="185"/>
      <c r="I76" s="185"/>
      <c r="J76" s="186">
        <f>J1100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1036</v>
      </c>
      <c r="E77" s="185"/>
      <c r="F77" s="185"/>
      <c r="G77" s="185"/>
      <c r="H77" s="185"/>
      <c r="I77" s="185"/>
      <c r="J77" s="186">
        <f>J1130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1037</v>
      </c>
      <c r="E78" s="185"/>
      <c r="F78" s="185"/>
      <c r="G78" s="185"/>
      <c r="H78" s="185"/>
      <c r="I78" s="185"/>
      <c r="J78" s="186">
        <f>J1250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167</v>
      </c>
      <c r="E79" s="185"/>
      <c r="F79" s="185"/>
      <c r="G79" s="185"/>
      <c r="H79" s="185"/>
      <c r="I79" s="185"/>
      <c r="J79" s="186">
        <f>J1308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1038</v>
      </c>
      <c r="E80" s="185"/>
      <c r="F80" s="185"/>
      <c r="G80" s="185"/>
      <c r="H80" s="185"/>
      <c r="I80" s="185"/>
      <c r="J80" s="186">
        <f>J1434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1477</v>
      </c>
      <c r="E81" s="185"/>
      <c r="F81" s="185"/>
      <c r="G81" s="185"/>
      <c r="H81" s="185"/>
      <c r="I81" s="185"/>
      <c r="J81" s="186">
        <f>J1567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1478</v>
      </c>
      <c r="E82" s="185"/>
      <c r="F82" s="185"/>
      <c r="G82" s="185"/>
      <c r="H82" s="185"/>
      <c r="I82" s="185"/>
      <c r="J82" s="186">
        <f>J1600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1039</v>
      </c>
      <c r="E83" s="185"/>
      <c r="F83" s="185"/>
      <c r="G83" s="185"/>
      <c r="H83" s="185"/>
      <c r="I83" s="185"/>
      <c r="J83" s="186">
        <f>J1757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1479</v>
      </c>
      <c r="E84" s="185"/>
      <c r="F84" s="185"/>
      <c r="G84" s="185"/>
      <c r="H84" s="185"/>
      <c r="I84" s="185"/>
      <c r="J84" s="186">
        <f>J1805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1040</v>
      </c>
      <c r="E85" s="185"/>
      <c r="F85" s="185"/>
      <c r="G85" s="185"/>
      <c r="H85" s="185"/>
      <c r="I85" s="185"/>
      <c r="J85" s="186">
        <f>J1880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1480</v>
      </c>
      <c r="E86" s="185"/>
      <c r="F86" s="185"/>
      <c r="G86" s="185"/>
      <c r="H86" s="185"/>
      <c r="I86" s="185"/>
      <c r="J86" s="186">
        <f>J1990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7"/>
      <c r="C87" s="178"/>
      <c r="D87" s="179" t="s">
        <v>169</v>
      </c>
      <c r="E87" s="180"/>
      <c r="F87" s="180"/>
      <c r="G87" s="180"/>
      <c r="H87" s="180"/>
      <c r="I87" s="180"/>
      <c r="J87" s="181">
        <f>J2038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170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2" t="str">
        <f>E7</f>
        <v>OU - stavební úpravy objektu ZW - děkanát Lékařské fakulty</v>
      </c>
      <c r="F97" s="34"/>
      <c r="G97" s="34"/>
      <c r="H97" s="34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" customFormat="1" ht="12" customHeight="1">
      <c r="B98" s="23"/>
      <c r="C98" s="34" t="s">
        <v>150</v>
      </c>
      <c r="D98" s="24"/>
      <c r="E98" s="24"/>
      <c r="F98" s="24"/>
      <c r="G98" s="24"/>
      <c r="H98" s="24"/>
      <c r="I98" s="24"/>
      <c r="J98" s="24"/>
      <c r="K98" s="24"/>
      <c r="L98" s="22"/>
    </row>
    <row r="99" s="2" customFormat="1" ht="16.5" customHeight="1">
      <c r="A99" s="40"/>
      <c r="B99" s="41"/>
      <c r="C99" s="42"/>
      <c r="D99" s="42"/>
      <c r="E99" s="172" t="s">
        <v>151</v>
      </c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152</v>
      </c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6.5" customHeight="1">
      <c r="A101" s="40"/>
      <c r="B101" s="41"/>
      <c r="C101" s="42"/>
      <c r="D101" s="42"/>
      <c r="E101" s="71" t="str">
        <f>E11</f>
        <v>06 - Architektonicko - stavební řešení 4. NP</v>
      </c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21</v>
      </c>
      <c r="D103" s="42"/>
      <c r="E103" s="42"/>
      <c r="F103" s="29" t="str">
        <f>F14</f>
        <v xml:space="preserve"> </v>
      </c>
      <c r="G103" s="42"/>
      <c r="H103" s="42"/>
      <c r="I103" s="34" t="s">
        <v>23</v>
      </c>
      <c r="J103" s="74" t="str">
        <f>IF(J14="","",J14)</f>
        <v>16. 9. 2021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40.05" customHeight="1">
      <c r="A105" s="40"/>
      <c r="B105" s="41"/>
      <c r="C105" s="34" t="s">
        <v>25</v>
      </c>
      <c r="D105" s="42"/>
      <c r="E105" s="42"/>
      <c r="F105" s="29" t="str">
        <f>E17</f>
        <v>Ostravská univerzita, Dvořákova 138/7, Ostrava</v>
      </c>
      <c r="G105" s="42"/>
      <c r="H105" s="42"/>
      <c r="I105" s="34" t="s">
        <v>32</v>
      </c>
      <c r="J105" s="38" t="str">
        <f>E23</f>
        <v>Ing.arch.Martin Janda,Lomná 1895, Frenštát p.R.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30</v>
      </c>
      <c r="D106" s="42"/>
      <c r="E106" s="42"/>
      <c r="F106" s="29" t="str">
        <f>IF(E20="","",E20)</f>
        <v>Vyplň údaj</v>
      </c>
      <c r="G106" s="42"/>
      <c r="H106" s="42"/>
      <c r="I106" s="34" t="s">
        <v>36</v>
      </c>
      <c r="J106" s="38" t="str">
        <f>E26</f>
        <v xml:space="preserve"> </v>
      </c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0.32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11" customFormat="1" ht="29.28" customHeight="1">
      <c r="A108" s="188"/>
      <c r="B108" s="189"/>
      <c r="C108" s="190" t="s">
        <v>171</v>
      </c>
      <c r="D108" s="191" t="s">
        <v>58</v>
      </c>
      <c r="E108" s="191" t="s">
        <v>54</v>
      </c>
      <c r="F108" s="191" t="s">
        <v>55</v>
      </c>
      <c r="G108" s="191" t="s">
        <v>172</v>
      </c>
      <c r="H108" s="191" t="s">
        <v>173</v>
      </c>
      <c r="I108" s="191" t="s">
        <v>174</v>
      </c>
      <c r="J108" s="191" t="s">
        <v>156</v>
      </c>
      <c r="K108" s="192" t="s">
        <v>175</v>
      </c>
      <c r="L108" s="193"/>
      <c r="M108" s="94" t="s">
        <v>19</v>
      </c>
      <c r="N108" s="95" t="s">
        <v>43</v>
      </c>
      <c r="O108" s="95" t="s">
        <v>176</v>
      </c>
      <c r="P108" s="95" t="s">
        <v>177</v>
      </c>
      <c r="Q108" s="95" t="s">
        <v>178</v>
      </c>
      <c r="R108" s="95" t="s">
        <v>179</v>
      </c>
      <c r="S108" s="95" t="s">
        <v>180</v>
      </c>
      <c r="T108" s="96" t="s">
        <v>181</v>
      </c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</row>
    <row r="109" s="2" customFormat="1" ht="22.8" customHeight="1">
      <c r="A109" s="40"/>
      <c r="B109" s="41"/>
      <c r="C109" s="101" t="s">
        <v>182</v>
      </c>
      <c r="D109" s="42"/>
      <c r="E109" s="42"/>
      <c r="F109" s="42"/>
      <c r="G109" s="42"/>
      <c r="H109" s="42"/>
      <c r="I109" s="42"/>
      <c r="J109" s="194">
        <f>BK109</f>
        <v>0</v>
      </c>
      <c r="K109" s="42"/>
      <c r="L109" s="46"/>
      <c r="M109" s="97"/>
      <c r="N109" s="195"/>
      <c r="O109" s="98"/>
      <c r="P109" s="196">
        <f>P110+P829+P2038</f>
        <v>0</v>
      </c>
      <c r="Q109" s="98"/>
      <c r="R109" s="196">
        <f>R110+R829+R2038</f>
        <v>533.44498257000009</v>
      </c>
      <c r="S109" s="98"/>
      <c r="T109" s="197">
        <f>T110+T829+T2038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72</v>
      </c>
      <c r="AU109" s="19" t="s">
        <v>157</v>
      </c>
      <c r="BK109" s="198">
        <f>BK110+BK829+BK2038</f>
        <v>0</v>
      </c>
    </row>
    <row r="110" s="12" customFormat="1" ht="25.92" customHeight="1">
      <c r="A110" s="12"/>
      <c r="B110" s="199"/>
      <c r="C110" s="200"/>
      <c r="D110" s="201" t="s">
        <v>72</v>
      </c>
      <c r="E110" s="202" t="s">
        <v>183</v>
      </c>
      <c r="F110" s="202" t="s">
        <v>184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P111+P189+P394+P406+P770+P826</f>
        <v>0</v>
      </c>
      <c r="Q110" s="207"/>
      <c r="R110" s="208">
        <f>R111+R189+R394+R406+R770+R826</f>
        <v>502.35367053000004</v>
      </c>
      <c r="S110" s="207"/>
      <c r="T110" s="209">
        <f>T111+T189+T394+T406+T770+T826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73</v>
      </c>
      <c r="AY110" s="210" t="s">
        <v>185</v>
      </c>
      <c r="BK110" s="212">
        <f>BK111+BK189+BK394+BK406+BK770+BK826</f>
        <v>0</v>
      </c>
    </row>
    <row r="111" s="12" customFormat="1" ht="22.8" customHeight="1">
      <c r="A111" s="12"/>
      <c r="B111" s="199"/>
      <c r="C111" s="200"/>
      <c r="D111" s="201" t="s">
        <v>72</v>
      </c>
      <c r="E111" s="213" t="s">
        <v>129</v>
      </c>
      <c r="F111" s="213" t="s">
        <v>227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SUM(P112:P188)</f>
        <v>0</v>
      </c>
      <c r="Q111" s="207"/>
      <c r="R111" s="208">
        <f>SUM(R112:R188)</f>
        <v>114.31958313000001</v>
      </c>
      <c r="S111" s="207"/>
      <c r="T111" s="209">
        <f>SUM(T112:T188)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80</v>
      </c>
      <c r="AT111" s="211" t="s">
        <v>72</v>
      </c>
      <c r="AU111" s="211" t="s">
        <v>80</v>
      </c>
      <c r="AY111" s="210" t="s">
        <v>185</v>
      </c>
      <c r="BK111" s="212">
        <f>SUM(BK112:BK188)</f>
        <v>0</v>
      </c>
    </row>
    <row r="112" s="2" customFormat="1" ht="24.15" customHeight="1">
      <c r="A112" s="40"/>
      <c r="B112" s="41"/>
      <c r="C112" s="215" t="s">
        <v>80</v>
      </c>
      <c r="D112" s="215" t="s">
        <v>187</v>
      </c>
      <c r="E112" s="216" t="s">
        <v>648</v>
      </c>
      <c r="F112" s="217" t="s">
        <v>649</v>
      </c>
      <c r="G112" s="218" t="s">
        <v>240</v>
      </c>
      <c r="H112" s="219">
        <v>191.09800000000001</v>
      </c>
      <c r="I112" s="220"/>
      <c r="J112" s="221">
        <f>ROUND(I112*H112,2)</f>
        <v>0</v>
      </c>
      <c r="K112" s="217" t="s">
        <v>191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0.20712</v>
      </c>
      <c r="R112" s="224">
        <f>Q112*H112</f>
        <v>39.580217760000004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82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2266</v>
      </c>
    </row>
    <row r="113" s="2" customFormat="1">
      <c r="A113" s="40"/>
      <c r="B113" s="41"/>
      <c r="C113" s="42"/>
      <c r="D113" s="228" t="s">
        <v>193</v>
      </c>
      <c r="E113" s="42"/>
      <c r="F113" s="229" t="s">
        <v>651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193</v>
      </c>
      <c r="AU113" s="19" t="s">
        <v>82</v>
      </c>
    </row>
    <row r="114" s="13" customFormat="1">
      <c r="A114" s="13"/>
      <c r="B114" s="233"/>
      <c r="C114" s="234"/>
      <c r="D114" s="235" t="s">
        <v>195</v>
      </c>
      <c r="E114" s="236" t="s">
        <v>19</v>
      </c>
      <c r="F114" s="237" t="s">
        <v>2267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195</v>
      </c>
      <c r="AU114" s="243" t="s">
        <v>82</v>
      </c>
      <c r="AV114" s="13" t="s">
        <v>80</v>
      </c>
      <c r="AW114" s="13" t="s">
        <v>35</v>
      </c>
      <c r="AX114" s="13" t="s">
        <v>73</v>
      </c>
      <c r="AY114" s="243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1483</v>
      </c>
      <c r="G115" s="245"/>
      <c r="H115" s="248">
        <v>37.799999999999997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2268</v>
      </c>
      <c r="G116" s="245"/>
      <c r="H116" s="248">
        <v>-6.4000000000000004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1485</v>
      </c>
      <c r="G117" s="245"/>
      <c r="H117" s="248">
        <v>86.641000000000005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2269</v>
      </c>
      <c r="G118" s="245"/>
      <c r="H118" s="248">
        <v>-33.311999999999998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1487</v>
      </c>
      <c r="G119" s="245"/>
      <c r="H119" s="248">
        <v>8.5050000000000008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2270</v>
      </c>
      <c r="G120" s="245"/>
      <c r="H120" s="248">
        <v>37.170000000000002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1489</v>
      </c>
      <c r="G121" s="245"/>
      <c r="H121" s="248">
        <v>98.296000000000006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2271</v>
      </c>
      <c r="G122" s="245"/>
      <c r="H122" s="248">
        <v>-40.909999999999997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2272</v>
      </c>
      <c r="G123" s="245"/>
      <c r="H123" s="248">
        <v>1.575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2273</v>
      </c>
      <c r="G124" s="245"/>
      <c r="H124" s="248">
        <v>0.94499999999999995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2274</v>
      </c>
      <c r="G125" s="245"/>
      <c r="H125" s="248">
        <v>0.78800000000000003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5" customFormat="1">
      <c r="A126" s="15"/>
      <c r="B126" s="255"/>
      <c r="C126" s="256"/>
      <c r="D126" s="235" t="s">
        <v>195</v>
      </c>
      <c r="E126" s="257" t="s">
        <v>19</v>
      </c>
      <c r="F126" s="258" t="s">
        <v>226</v>
      </c>
      <c r="G126" s="256"/>
      <c r="H126" s="259">
        <v>191.09799999999999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5" t="s">
        <v>195</v>
      </c>
      <c r="AU126" s="265" t="s">
        <v>82</v>
      </c>
      <c r="AV126" s="15" t="s">
        <v>135</v>
      </c>
      <c r="AW126" s="15" t="s">
        <v>35</v>
      </c>
      <c r="AX126" s="15" t="s">
        <v>80</v>
      </c>
      <c r="AY126" s="265" t="s">
        <v>185</v>
      </c>
    </row>
    <row r="127" s="2" customFormat="1" ht="24.15" customHeight="1">
      <c r="A127" s="40"/>
      <c r="B127" s="41"/>
      <c r="C127" s="215" t="s">
        <v>82</v>
      </c>
      <c r="D127" s="215" t="s">
        <v>187</v>
      </c>
      <c r="E127" s="216" t="s">
        <v>678</v>
      </c>
      <c r="F127" s="217" t="s">
        <v>679</v>
      </c>
      <c r="G127" s="218" t="s">
        <v>190</v>
      </c>
      <c r="H127" s="219">
        <v>12.632</v>
      </c>
      <c r="I127" s="220"/>
      <c r="J127" s="221">
        <f>ROUND(I127*H127,2)</f>
        <v>0</v>
      </c>
      <c r="K127" s="217" t="s">
        <v>191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2.45329</v>
      </c>
      <c r="R127" s="224">
        <f>Q127*H127</f>
        <v>30.989959279999997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82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2275</v>
      </c>
    </row>
    <row r="128" s="2" customFormat="1">
      <c r="A128" s="40"/>
      <c r="B128" s="41"/>
      <c r="C128" s="42"/>
      <c r="D128" s="228" t="s">
        <v>193</v>
      </c>
      <c r="E128" s="42"/>
      <c r="F128" s="229" t="s">
        <v>681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193</v>
      </c>
      <c r="AU128" s="19" t="s">
        <v>82</v>
      </c>
    </row>
    <row r="129" s="13" customFormat="1">
      <c r="A129" s="13"/>
      <c r="B129" s="233"/>
      <c r="C129" s="234"/>
      <c r="D129" s="235" t="s">
        <v>195</v>
      </c>
      <c r="E129" s="236" t="s">
        <v>19</v>
      </c>
      <c r="F129" s="237" t="s">
        <v>2267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195</v>
      </c>
      <c r="AU129" s="243" t="s">
        <v>82</v>
      </c>
      <c r="AV129" s="13" t="s">
        <v>80</v>
      </c>
      <c r="AW129" s="13" t="s">
        <v>35</v>
      </c>
      <c r="AX129" s="13" t="s">
        <v>73</v>
      </c>
      <c r="AY129" s="243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1492</v>
      </c>
      <c r="G130" s="245"/>
      <c r="H130" s="248">
        <v>5.5439999999999996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2276</v>
      </c>
      <c r="G131" s="245"/>
      <c r="H131" s="248">
        <v>7.0880000000000001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5" customFormat="1">
      <c r="A132" s="15"/>
      <c r="B132" s="255"/>
      <c r="C132" s="256"/>
      <c r="D132" s="235" t="s">
        <v>195</v>
      </c>
      <c r="E132" s="257" t="s">
        <v>19</v>
      </c>
      <c r="F132" s="258" t="s">
        <v>226</v>
      </c>
      <c r="G132" s="256"/>
      <c r="H132" s="259">
        <v>12.632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195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185</v>
      </c>
    </row>
    <row r="133" s="2" customFormat="1" ht="24.15" customHeight="1">
      <c r="A133" s="40"/>
      <c r="B133" s="41"/>
      <c r="C133" s="215" t="s">
        <v>129</v>
      </c>
      <c r="D133" s="215" t="s">
        <v>187</v>
      </c>
      <c r="E133" s="216" t="s">
        <v>685</v>
      </c>
      <c r="F133" s="217" t="s">
        <v>686</v>
      </c>
      <c r="G133" s="218" t="s">
        <v>240</v>
      </c>
      <c r="H133" s="219">
        <v>55.439999999999998</v>
      </c>
      <c r="I133" s="220"/>
      <c r="J133" s="221">
        <f>ROUND(I133*H133,2)</f>
        <v>0</v>
      </c>
      <c r="K133" s="217" t="s">
        <v>191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0.0024399999999999999</v>
      </c>
      <c r="R133" s="224">
        <f>Q133*H133</f>
        <v>0.13527359999999999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82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2277</v>
      </c>
    </row>
    <row r="134" s="2" customFormat="1">
      <c r="A134" s="40"/>
      <c r="B134" s="41"/>
      <c r="C134" s="42"/>
      <c r="D134" s="228" t="s">
        <v>193</v>
      </c>
      <c r="E134" s="42"/>
      <c r="F134" s="229" t="s">
        <v>688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193</v>
      </c>
      <c r="AU134" s="19" t="s">
        <v>82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2278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1495</v>
      </c>
      <c r="G136" s="245"/>
      <c r="H136" s="248">
        <v>55.439999999999998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5" customFormat="1">
      <c r="A137" s="15"/>
      <c r="B137" s="255"/>
      <c r="C137" s="256"/>
      <c r="D137" s="235" t="s">
        <v>195</v>
      </c>
      <c r="E137" s="257" t="s">
        <v>19</v>
      </c>
      <c r="F137" s="258" t="s">
        <v>226</v>
      </c>
      <c r="G137" s="256"/>
      <c r="H137" s="259">
        <v>55.439999999999998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195</v>
      </c>
      <c r="AU137" s="265" t="s">
        <v>82</v>
      </c>
      <c r="AV137" s="15" t="s">
        <v>135</v>
      </c>
      <c r="AW137" s="15" t="s">
        <v>35</v>
      </c>
      <c r="AX137" s="15" t="s">
        <v>80</v>
      </c>
      <c r="AY137" s="265" t="s">
        <v>185</v>
      </c>
    </row>
    <row r="138" s="2" customFormat="1" ht="24.15" customHeight="1">
      <c r="A138" s="40"/>
      <c r="B138" s="41"/>
      <c r="C138" s="215" t="s">
        <v>135</v>
      </c>
      <c r="D138" s="215" t="s">
        <v>187</v>
      </c>
      <c r="E138" s="216" t="s">
        <v>690</v>
      </c>
      <c r="F138" s="217" t="s">
        <v>691</v>
      </c>
      <c r="G138" s="218" t="s">
        <v>240</v>
      </c>
      <c r="H138" s="219">
        <v>55.439999999999998</v>
      </c>
      <c r="I138" s="220"/>
      <c r="J138" s="221">
        <f>ROUND(I138*H138,2)</f>
        <v>0</v>
      </c>
      <c r="K138" s="217" t="s">
        <v>191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82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2279</v>
      </c>
    </row>
    <row r="139" s="2" customFormat="1">
      <c r="A139" s="40"/>
      <c r="B139" s="41"/>
      <c r="C139" s="42"/>
      <c r="D139" s="228" t="s">
        <v>193</v>
      </c>
      <c r="E139" s="42"/>
      <c r="F139" s="229" t="s">
        <v>693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193</v>
      </c>
      <c r="AU139" s="19" t="s">
        <v>82</v>
      </c>
    </row>
    <row r="140" s="13" customFormat="1">
      <c r="A140" s="13"/>
      <c r="B140" s="233"/>
      <c r="C140" s="234"/>
      <c r="D140" s="235" t="s">
        <v>195</v>
      </c>
      <c r="E140" s="236" t="s">
        <v>19</v>
      </c>
      <c r="F140" s="237" t="s">
        <v>2267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195</v>
      </c>
      <c r="AU140" s="243" t="s">
        <v>82</v>
      </c>
      <c r="AV140" s="13" t="s">
        <v>80</v>
      </c>
      <c r="AW140" s="13" t="s">
        <v>35</v>
      </c>
      <c r="AX140" s="13" t="s">
        <v>73</v>
      </c>
      <c r="AY140" s="243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1495</v>
      </c>
      <c r="G141" s="245"/>
      <c r="H141" s="248">
        <v>55.439999999999998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5" customFormat="1">
      <c r="A142" s="15"/>
      <c r="B142" s="255"/>
      <c r="C142" s="256"/>
      <c r="D142" s="235" t="s">
        <v>195</v>
      </c>
      <c r="E142" s="257" t="s">
        <v>19</v>
      </c>
      <c r="F142" s="258" t="s">
        <v>226</v>
      </c>
      <c r="G142" s="256"/>
      <c r="H142" s="259">
        <v>55.439999999999998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195</v>
      </c>
      <c r="AU142" s="265" t="s">
        <v>82</v>
      </c>
      <c r="AV142" s="15" t="s">
        <v>135</v>
      </c>
      <c r="AW142" s="15" t="s">
        <v>35</v>
      </c>
      <c r="AX142" s="15" t="s">
        <v>80</v>
      </c>
      <c r="AY142" s="265" t="s">
        <v>185</v>
      </c>
    </row>
    <row r="143" s="2" customFormat="1" ht="24.15" customHeight="1">
      <c r="A143" s="40"/>
      <c r="B143" s="41"/>
      <c r="C143" s="215" t="s">
        <v>250</v>
      </c>
      <c r="D143" s="215" t="s">
        <v>187</v>
      </c>
      <c r="E143" s="216" t="s">
        <v>1497</v>
      </c>
      <c r="F143" s="217" t="s">
        <v>1498</v>
      </c>
      <c r="G143" s="218" t="s">
        <v>240</v>
      </c>
      <c r="H143" s="219">
        <v>50.399999999999999</v>
      </c>
      <c r="I143" s="220"/>
      <c r="J143" s="221">
        <f>ROUND(I143*H143,2)</f>
        <v>0</v>
      </c>
      <c r="K143" s="217" t="s">
        <v>191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0.0022000000000000001</v>
      </c>
      <c r="R143" s="224">
        <f>Q143*H143</f>
        <v>0.11088000000000001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82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2280</v>
      </c>
    </row>
    <row r="144" s="2" customFormat="1">
      <c r="A144" s="40"/>
      <c r="B144" s="41"/>
      <c r="C144" s="42"/>
      <c r="D144" s="228" t="s">
        <v>193</v>
      </c>
      <c r="E144" s="42"/>
      <c r="F144" s="229" t="s">
        <v>1500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193</v>
      </c>
      <c r="AU144" s="19" t="s">
        <v>82</v>
      </c>
    </row>
    <row r="145" s="13" customFormat="1">
      <c r="A145" s="13"/>
      <c r="B145" s="233"/>
      <c r="C145" s="234"/>
      <c r="D145" s="235" t="s">
        <v>195</v>
      </c>
      <c r="E145" s="236" t="s">
        <v>19</v>
      </c>
      <c r="F145" s="237" t="s">
        <v>2267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195</v>
      </c>
      <c r="AU145" s="243" t="s">
        <v>82</v>
      </c>
      <c r="AV145" s="13" t="s">
        <v>80</v>
      </c>
      <c r="AW145" s="13" t="s">
        <v>35</v>
      </c>
      <c r="AX145" s="13" t="s">
        <v>73</v>
      </c>
      <c r="AY145" s="243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1501</v>
      </c>
      <c r="G146" s="245"/>
      <c r="H146" s="248">
        <v>50.399999999999999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5" customFormat="1">
      <c r="A147" s="15"/>
      <c r="B147" s="255"/>
      <c r="C147" s="256"/>
      <c r="D147" s="235" t="s">
        <v>195</v>
      </c>
      <c r="E147" s="257" t="s">
        <v>19</v>
      </c>
      <c r="F147" s="258" t="s">
        <v>226</v>
      </c>
      <c r="G147" s="256"/>
      <c r="H147" s="259">
        <v>50.399999999999999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195</v>
      </c>
      <c r="AU147" s="265" t="s">
        <v>82</v>
      </c>
      <c r="AV147" s="15" t="s">
        <v>135</v>
      </c>
      <c r="AW147" s="15" t="s">
        <v>35</v>
      </c>
      <c r="AX147" s="15" t="s">
        <v>80</v>
      </c>
      <c r="AY147" s="265" t="s">
        <v>185</v>
      </c>
    </row>
    <row r="148" s="2" customFormat="1" ht="24.15" customHeight="1">
      <c r="A148" s="40"/>
      <c r="B148" s="41"/>
      <c r="C148" s="215" t="s">
        <v>255</v>
      </c>
      <c r="D148" s="215" t="s">
        <v>187</v>
      </c>
      <c r="E148" s="216" t="s">
        <v>1502</v>
      </c>
      <c r="F148" s="217" t="s">
        <v>1503</v>
      </c>
      <c r="G148" s="218" t="s">
        <v>240</v>
      </c>
      <c r="H148" s="219">
        <v>50.399999999999999</v>
      </c>
      <c r="I148" s="220"/>
      <c r="J148" s="221">
        <f>ROUND(I148*H148,2)</f>
        <v>0</v>
      </c>
      <c r="K148" s="217" t="s">
        <v>191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82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2281</v>
      </c>
    </row>
    <row r="149" s="2" customFormat="1">
      <c r="A149" s="40"/>
      <c r="B149" s="41"/>
      <c r="C149" s="42"/>
      <c r="D149" s="228" t="s">
        <v>193</v>
      </c>
      <c r="E149" s="42"/>
      <c r="F149" s="229" t="s">
        <v>1505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193</v>
      </c>
      <c r="AU149" s="19" t="s">
        <v>82</v>
      </c>
    </row>
    <row r="150" s="13" customFormat="1">
      <c r="A150" s="13"/>
      <c r="B150" s="233"/>
      <c r="C150" s="234"/>
      <c r="D150" s="235" t="s">
        <v>195</v>
      </c>
      <c r="E150" s="236" t="s">
        <v>19</v>
      </c>
      <c r="F150" s="237" t="s">
        <v>2267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195</v>
      </c>
      <c r="AU150" s="243" t="s">
        <v>82</v>
      </c>
      <c r="AV150" s="13" t="s">
        <v>80</v>
      </c>
      <c r="AW150" s="13" t="s">
        <v>35</v>
      </c>
      <c r="AX150" s="13" t="s">
        <v>73</v>
      </c>
      <c r="AY150" s="243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1501</v>
      </c>
      <c r="G151" s="245"/>
      <c r="H151" s="248">
        <v>50.399999999999999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5" customFormat="1">
      <c r="A152" s="15"/>
      <c r="B152" s="255"/>
      <c r="C152" s="256"/>
      <c r="D152" s="235" t="s">
        <v>195</v>
      </c>
      <c r="E152" s="257" t="s">
        <v>19</v>
      </c>
      <c r="F152" s="258" t="s">
        <v>226</v>
      </c>
      <c r="G152" s="256"/>
      <c r="H152" s="259">
        <v>50.399999999999999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195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185</v>
      </c>
    </row>
    <row r="153" s="2" customFormat="1" ht="24.15" customHeight="1">
      <c r="A153" s="40"/>
      <c r="B153" s="41"/>
      <c r="C153" s="215" t="s">
        <v>260</v>
      </c>
      <c r="D153" s="215" t="s">
        <v>187</v>
      </c>
      <c r="E153" s="216" t="s">
        <v>712</v>
      </c>
      <c r="F153" s="217" t="s">
        <v>713</v>
      </c>
      <c r="G153" s="218" t="s">
        <v>342</v>
      </c>
      <c r="H153" s="219">
        <v>3.79</v>
      </c>
      <c r="I153" s="220"/>
      <c r="J153" s="221">
        <f>ROUND(I153*H153,2)</f>
        <v>0</v>
      </c>
      <c r="K153" s="217" t="s">
        <v>191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1.05237</v>
      </c>
      <c r="R153" s="224">
        <f>Q153*H153</f>
        <v>3.9884823000000003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2282</v>
      </c>
    </row>
    <row r="154" s="2" customFormat="1">
      <c r="A154" s="40"/>
      <c r="B154" s="41"/>
      <c r="C154" s="42"/>
      <c r="D154" s="228" t="s">
        <v>193</v>
      </c>
      <c r="E154" s="42"/>
      <c r="F154" s="229" t="s">
        <v>715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82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2283</v>
      </c>
      <c r="G155" s="245"/>
      <c r="H155" s="248">
        <v>3.79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5" customFormat="1">
      <c r="A156" s="15"/>
      <c r="B156" s="255"/>
      <c r="C156" s="256"/>
      <c r="D156" s="235" t="s">
        <v>195</v>
      </c>
      <c r="E156" s="257" t="s">
        <v>19</v>
      </c>
      <c r="F156" s="258" t="s">
        <v>226</v>
      </c>
      <c r="G156" s="256"/>
      <c r="H156" s="259">
        <v>3.79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195</v>
      </c>
      <c r="AU156" s="265" t="s">
        <v>82</v>
      </c>
      <c r="AV156" s="15" t="s">
        <v>135</v>
      </c>
      <c r="AW156" s="15" t="s">
        <v>35</v>
      </c>
      <c r="AX156" s="15" t="s">
        <v>80</v>
      </c>
      <c r="AY156" s="265" t="s">
        <v>185</v>
      </c>
    </row>
    <row r="157" s="2" customFormat="1" ht="16.5" customHeight="1">
      <c r="A157" s="40"/>
      <c r="B157" s="41"/>
      <c r="C157" s="215" t="s">
        <v>265</v>
      </c>
      <c r="D157" s="215" t="s">
        <v>187</v>
      </c>
      <c r="E157" s="216" t="s">
        <v>717</v>
      </c>
      <c r="F157" s="217" t="s">
        <v>718</v>
      </c>
      <c r="G157" s="218" t="s">
        <v>190</v>
      </c>
      <c r="H157" s="219">
        <v>15.145</v>
      </c>
      <c r="I157" s="220"/>
      <c r="J157" s="221">
        <f>ROUND(I157*H157,2)</f>
        <v>0</v>
      </c>
      <c r="K157" s="217" t="s">
        <v>191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2.4533</v>
      </c>
      <c r="R157" s="224">
        <f>Q157*H157</f>
        <v>37.1552285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82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2284</v>
      </c>
    </row>
    <row r="158" s="2" customFormat="1">
      <c r="A158" s="40"/>
      <c r="B158" s="41"/>
      <c r="C158" s="42"/>
      <c r="D158" s="228" t="s">
        <v>193</v>
      </c>
      <c r="E158" s="42"/>
      <c r="F158" s="229" t="s">
        <v>720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193</v>
      </c>
      <c r="AU158" s="19" t="s">
        <v>82</v>
      </c>
    </row>
    <row r="159" s="13" customFormat="1">
      <c r="A159" s="13"/>
      <c r="B159" s="233"/>
      <c r="C159" s="234"/>
      <c r="D159" s="235" t="s">
        <v>195</v>
      </c>
      <c r="E159" s="236" t="s">
        <v>19</v>
      </c>
      <c r="F159" s="237" t="s">
        <v>2285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195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2286</v>
      </c>
      <c r="G160" s="245"/>
      <c r="H160" s="248">
        <v>13.265000000000001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1511</v>
      </c>
      <c r="G161" s="245"/>
      <c r="H161" s="248">
        <v>2.8879999999999999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1064</v>
      </c>
      <c r="G162" s="245"/>
      <c r="H162" s="248">
        <v>-0.55800000000000005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1512</v>
      </c>
      <c r="G163" s="245"/>
      <c r="H163" s="248">
        <v>-0.45000000000000001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5" customFormat="1">
      <c r="A164" s="15"/>
      <c r="B164" s="255"/>
      <c r="C164" s="256"/>
      <c r="D164" s="235" t="s">
        <v>195</v>
      </c>
      <c r="E164" s="257" t="s">
        <v>19</v>
      </c>
      <c r="F164" s="258" t="s">
        <v>226</v>
      </c>
      <c r="G164" s="256"/>
      <c r="H164" s="259">
        <v>15.145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195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185</v>
      </c>
    </row>
    <row r="165" s="2" customFormat="1" ht="16.5" customHeight="1">
      <c r="A165" s="40"/>
      <c r="B165" s="41"/>
      <c r="C165" s="215" t="s">
        <v>236</v>
      </c>
      <c r="D165" s="215" t="s">
        <v>187</v>
      </c>
      <c r="E165" s="216" t="s">
        <v>739</v>
      </c>
      <c r="F165" s="217" t="s">
        <v>740</v>
      </c>
      <c r="G165" s="218" t="s">
        <v>240</v>
      </c>
      <c r="H165" s="219">
        <v>166.68299999999999</v>
      </c>
      <c r="I165" s="220"/>
      <c r="J165" s="221">
        <f>ROUND(I165*H165,2)</f>
        <v>0</v>
      </c>
      <c r="K165" s="217" t="s">
        <v>191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0.0027499999999999998</v>
      </c>
      <c r="R165" s="224">
        <f>Q165*H165</f>
        <v>0.45837824999999993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2287</v>
      </c>
    </row>
    <row r="166" s="2" customFormat="1">
      <c r="A166" s="40"/>
      <c r="B166" s="41"/>
      <c r="C166" s="42"/>
      <c r="D166" s="228" t="s">
        <v>193</v>
      </c>
      <c r="E166" s="42"/>
      <c r="F166" s="229" t="s">
        <v>742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193</v>
      </c>
      <c r="AU166" s="19" t="s">
        <v>82</v>
      </c>
    </row>
    <row r="167" s="13" customFormat="1">
      <c r="A167" s="13"/>
      <c r="B167" s="233"/>
      <c r="C167" s="234"/>
      <c r="D167" s="235" t="s">
        <v>195</v>
      </c>
      <c r="E167" s="236" t="s">
        <v>19</v>
      </c>
      <c r="F167" s="237" t="s">
        <v>2285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195</v>
      </c>
      <c r="AU167" s="243" t="s">
        <v>82</v>
      </c>
      <c r="AV167" s="13" t="s">
        <v>80</v>
      </c>
      <c r="AW167" s="13" t="s">
        <v>35</v>
      </c>
      <c r="AX167" s="13" t="s">
        <v>73</v>
      </c>
      <c r="AY167" s="243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1514</v>
      </c>
      <c r="G168" s="245"/>
      <c r="H168" s="248">
        <v>82.424999999999997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1515</v>
      </c>
      <c r="G169" s="245"/>
      <c r="H169" s="248">
        <v>55.299999999999997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744</v>
      </c>
      <c r="G170" s="245"/>
      <c r="H170" s="248">
        <v>1.1479999999999999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1516</v>
      </c>
      <c r="G171" s="245"/>
      <c r="H171" s="248">
        <v>1.05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1517</v>
      </c>
      <c r="G172" s="245"/>
      <c r="H172" s="248">
        <v>-5.79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1518</v>
      </c>
      <c r="G173" s="245"/>
      <c r="H173" s="248">
        <v>32.549999999999997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5" customFormat="1">
      <c r="A174" s="15"/>
      <c r="B174" s="255"/>
      <c r="C174" s="256"/>
      <c r="D174" s="235" t="s">
        <v>195</v>
      </c>
      <c r="E174" s="257" t="s">
        <v>19</v>
      </c>
      <c r="F174" s="258" t="s">
        <v>226</v>
      </c>
      <c r="G174" s="256"/>
      <c r="H174" s="259">
        <v>166.68299999999999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195</v>
      </c>
      <c r="AU174" s="265" t="s">
        <v>82</v>
      </c>
      <c r="AV174" s="15" t="s">
        <v>135</v>
      </c>
      <c r="AW174" s="15" t="s">
        <v>35</v>
      </c>
      <c r="AX174" s="15" t="s">
        <v>80</v>
      </c>
      <c r="AY174" s="265" t="s">
        <v>185</v>
      </c>
    </row>
    <row r="175" s="2" customFormat="1" ht="16.5" customHeight="1">
      <c r="A175" s="40"/>
      <c r="B175" s="41"/>
      <c r="C175" s="215" t="s">
        <v>283</v>
      </c>
      <c r="D175" s="215" t="s">
        <v>187</v>
      </c>
      <c r="E175" s="216" t="s">
        <v>754</v>
      </c>
      <c r="F175" s="217" t="s">
        <v>755</v>
      </c>
      <c r="G175" s="218" t="s">
        <v>240</v>
      </c>
      <c r="H175" s="219">
        <v>166.68299999999999</v>
      </c>
      <c r="I175" s="220"/>
      <c r="J175" s="221">
        <f>ROUND(I175*H175,2)</f>
        <v>0</v>
      </c>
      <c r="K175" s="217" t="s">
        <v>191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82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2288</v>
      </c>
    </row>
    <row r="176" s="2" customFormat="1">
      <c r="A176" s="40"/>
      <c r="B176" s="41"/>
      <c r="C176" s="42"/>
      <c r="D176" s="228" t="s">
        <v>193</v>
      </c>
      <c r="E176" s="42"/>
      <c r="F176" s="229" t="s">
        <v>757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193</v>
      </c>
      <c r="AU176" s="19" t="s">
        <v>82</v>
      </c>
    </row>
    <row r="177" s="13" customFormat="1">
      <c r="A177" s="13"/>
      <c r="B177" s="233"/>
      <c r="C177" s="234"/>
      <c r="D177" s="235" t="s">
        <v>195</v>
      </c>
      <c r="E177" s="236" t="s">
        <v>19</v>
      </c>
      <c r="F177" s="237" t="s">
        <v>2285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195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1514</v>
      </c>
      <c r="G178" s="245"/>
      <c r="H178" s="248">
        <v>82.424999999999997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1515</v>
      </c>
      <c r="G179" s="245"/>
      <c r="H179" s="248">
        <v>55.299999999999997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744</v>
      </c>
      <c r="G180" s="245"/>
      <c r="H180" s="248">
        <v>1.1479999999999999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1516</v>
      </c>
      <c r="G181" s="245"/>
      <c r="H181" s="248">
        <v>1.05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1517</v>
      </c>
      <c r="G182" s="245"/>
      <c r="H182" s="248">
        <v>-5.79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1518</v>
      </c>
      <c r="G183" s="245"/>
      <c r="H183" s="248">
        <v>32.549999999999997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5" customFormat="1">
      <c r="A184" s="15"/>
      <c r="B184" s="255"/>
      <c r="C184" s="256"/>
      <c r="D184" s="235" t="s">
        <v>195</v>
      </c>
      <c r="E184" s="257" t="s">
        <v>19</v>
      </c>
      <c r="F184" s="258" t="s">
        <v>226</v>
      </c>
      <c r="G184" s="256"/>
      <c r="H184" s="259">
        <v>166.68299999999999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195</v>
      </c>
      <c r="AU184" s="265" t="s">
        <v>82</v>
      </c>
      <c r="AV184" s="15" t="s">
        <v>135</v>
      </c>
      <c r="AW184" s="15" t="s">
        <v>35</v>
      </c>
      <c r="AX184" s="15" t="s">
        <v>80</v>
      </c>
      <c r="AY184" s="265" t="s">
        <v>185</v>
      </c>
    </row>
    <row r="185" s="2" customFormat="1" ht="24.15" customHeight="1">
      <c r="A185" s="40"/>
      <c r="B185" s="41"/>
      <c r="C185" s="215" t="s">
        <v>293</v>
      </c>
      <c r="D185" s="215" t="s">
        <v>187</v>
      </c>
      <c r="E185" s="216" t="s">
        <v>758</v>
      </c>
      <c r="F185" s="217" t="s">
        <v>759</v>
      </c>
      <c r="G185" s="218" t="s">
        <v>342</v>
      </c>
      <c r="H185" s="219">
        <v>1.817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1.0463199999999999</v>
      </c>
      <c r="R185" s="224">
        <f>Q185*H185</f>
        <v>1.9011634399999997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2289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761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2290</v>
      </c>
      <c r="G187" s="245"/>
      <c r="H187" s="248">
        <v>1.817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5" customFormat="1">
      <c r="A188" s="15"/>
      <c r="B188" s="255"/>
      <c r="C188" s="256"/>
      <c r="D188" s="235" t="s">
        <v>195</v>
      </c>
      <c r="E188" s="257" t="s">
        <v>19</v>
      </c>
      <c r="F188" s="258" t="s">
        <v>226</v>
      </c>
      <c r="G188" s="256"/>
      <c r="H188" s="259">
        <v>1.817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195</v>
      </c>
      <c r="AU188" s="265" t="s">
        <v>82</v>
      </c>
      <c r="AV188" s="15" t="s">
        <v>135</v>
      </c>
      <c r="AW188" s="15" t="s">
        <v>35</v>
      </c>
      <c r="AX188" s="15" t="s">
        <v>80</v>
      </c>
      <c r="AY188" s="265" t="s">
        <v>185</v>
      </c>
    </row>
    <row r="189" s="12" customFormat="1" ht="22.8" customHeight="1">
      <c r="A189" s="12"/>
      <c r="B189" s="199"/>
      <c r="C189" s="200"/>
      <c r="D189" s="201" t="s">
        <v>72</v>
      </c>
      <c r="E189" s="213" t="s">
        <v>135</v>
      </c>
      <c r="F189" s="213" t="s">
        <v>785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SUM(P190:P393)</f>
        <v>0</v>
      </c>
      <c r="Q189" s="207"/>
      <c r="R189" s="208">
        <f>SUM(R190:R393)</f>
        <v>331.56795864000003</v>
      </c>
      <c r="S189" s="207"/>
      <c r="T189" s="209">
        <f>SUM(T190:T393)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80</v>
      </c>
      <c r="AT189" s="211" t="s">
        <v>72</v>
      </c>
      <c r="AU189" s="211" t="s">
        <v>80</v>
      </c>
      <c r="AY189" s="210" t="s">
        <v>185</v>
      </c>
      <c r="BK189" s="212">
        <f>SUM(BK190:BK393)</f>
        <v>0</v>
      </c>
    </row>
    <row r="190" s="2" customFormat="1" ht="24.15" customHeight="1">
      <c r="A190" s="40"/>
      <c r="B190" s="41"/>
      <c r="C190" s="215" t="s">
        <v>302</v>
      </c>
      <c r="D190" s="215" t="s">
        <v>187</v>
      </c>
      <c r="E190" s="216" t="s">
        <v>786</v>
      </c>
      <c r="F190" s="217" t="s">
        <v>787</v>
      </c>
      <c r="G190" s="218" t="s">
        <v>190</v>
      </c>
      <c r="H190" s="219">
        <v>99.019000000000005</v>
      </c>
      <c r="I190" s="220"/>
      <c r="J190" s="221">
        <f>ROUND(I190*H190,2)</f>
        <v>0</v>
      </c>
      <c r="K190" s="217" t="s">
        <v>191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2.45343</v>
      </c>
      <c r="R190" s="224">
        <f>Q190*H190</f>
        <v>242.93618517000002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2291</v>
      </c>
    </row>
    <row r="191" s="2" customFormat="1">
      <c r="A191" s="40"/>
      <c r="B191" s="41"/>
      <c r="C191" s="42"/>
      <c r="D191" s="228" t="s">
        <v>193</v>
      </c>
      <c r="E191" s="42"/>
      <c r="F191" s="229" t="s">
        <v>789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193</v>
      </c>
      <c r="AU191" s="19" t="s">
        <v>82</v>
      </c>
    </row>
    <row r="192" s="13" customFormat="1">
      <c r="A192" s="13"/>
      <c r="B192" s="233"/>
      <c r="C192" s="234"/>
      <c r="D192" s="235" t="s">
        <v>195</v>
      </c>
      <c r="E192" s="236" t="s">
        <v>19</v>
      </c>
      <c r="F192" s="237" t="s">
        <v>2267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195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1523</v>
      </c>
      <c r="G193" s="245"/>
      <c r="H193" s="248">
        <v>71.569999999999993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797</v>
      </c>
      <c r="G194" s="245"/>
      <c r="H194" s="248">
        <v>33.32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1524</v>
      </c>
      <c r="G195" s="245"/>
      <c r="H195" s="248">
        <v>-4.625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1525</v>
      </c>
      <c r="G196" s="245"/>
      <c r="H196" s="248">
        <v>-0.20000000000000001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4" customFormat="1">
      <c r="A197" s="14"/>
      <c r="B197" s="244"/>
      <c r="C197" s="245"/>
      <c r="D197" s="235" t="s">
        <v>195</v>
      </c>
      <c r="E197" s="246" t="s">
        <v>19</v>
      </c>
      <c r="F197" s="247" t="s">
        <v>2292</v>
      </c>
      <c r="G197" s="245"/>
      <c r="H197" s="248">
        <v>-5.2320000000000002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195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185</v>
      </c>
    </row>
    <row r="198" s="16" customFormat="1">
      <c r="A198" s="16"/>
      <c r="B198" s="282"/>
      <c r="C198" s="283"/>
      <c r="D198" s="235" t="s">
        <v>195</v>
      </c>
      <c r="E198" s="284" t="s">
        <v>19</v>
      </c>
      <c r="F198" s="285" t="s">
        <v>727</v>
      </c>
      <c r="G198" s="283"/>
      <c r="H198" s="286">
        <v>94.832999999999984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92" t="s">
        <v>195</v>
      </c>
      <c r="AU198" s="292" t="s">
        <v>82</v>
      </c>
      <c r="AV198" s="16" t="s">
        <v>129</v>
      </c>
      <c r="AW198" s="16" t="s">
        <v>35</v>
      </c>
      <c r="AX198" s="16" t="s">
        <v>73</v>
      </c>
      <c r="AY198" s="292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1526</v>
      </c>
      <c r="G199" s="245"/>
      <c r="H199" s="248">
        <v>0.76600000000000001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2293</v>
      </c>
      <c r="G200" s="245"/>
      <c r="H200" s="248">
        <v>0.97399999999999998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1527</v>
      </c>
      <c r="G201" s="245"/>
      <c r="H201" s="248">
        <v>0.32300000000000001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1527</v>
      </c>
      <c r="G202" s="245"/>
      <c r="H202" s="248">
        <v>0.32300000000000001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6" customFormat="1">
      <c r="A203" s="16"/>
      <c r="B203" s="282"/>
      <c r="C203" s="283"/>
      <c r="D203" s="235" t="s">
        <v>195</v>
      </c>
      <c r="E203" s="284" t="s">
        <v>19</v>
      </c>
      <c r="F203" s="285" t="s">
        <v>727</v>
      </c>
      <c r="G203" s="283"/>
      <c r="H203" s="286">
        <v>2.3860000000000001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2" t="s">
        <v>195</v>
      </c>
      <c r="AU203" s="292" t="s">
        <v>82</v>
      </c>
      <c r="AV203" s="16" t="s">
        <v>129</v>
      </c>
      <c r="AW203" s="16" t="s">
        <v>35</v>
      </c>
      <c r="AX203" s="16" t="s">
        <v>73</v>
      </c>
      <c r="AY203" s="292" t="s">
        <v>185</v>
      </c>
    </row>
    <row r="204" s="13" customFormat="1">
      <c r="A204" s="13"/>
      <c r="B204" s="233"/>
      <c r="C204" s="234"/>
      <c r="D204" s="235" t="s">
        <v>195</v>
      </c>
      <c r="E204" s="236" t="s">
        <v>19</v>
      </c>
      <c r="F204" s="237" t="s">
        <v>994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195</v>
      </c>
      <c r="AU204" s="243" t="s">
        <v>82</v>
      </c>
      <c r="AV204" s="13" t="s">
        <v>80</v>
      </c>
      <c r="AW204" s="13" t="s">
        <v>35</v>
      </c>
      <c r="AX204" s="13" t="s">
        <v>73</v>
      </c>
      <c r="AY204" s="243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2294</v>
      </c>
      <c r="G205" s="245"/>
      <c r="H205" s="248">
        <v>1.8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5" customFormat="1">
      <c r="A206" s="15"/>
      <c r="B206" s="255"/>
      <c r="C206" s="256"/>
      <c r="D206" s="235" t="s">
        <v>195</v>
      </c>
      <c r="E206" s="257" t="s">
        <v>19</v>
      </c>
      <c r="F206" s="258" t="s">
        <v>226</v>
      </c>
      <c r="G206" s="256"/>
      <c r="H206" s="259">
        <v>99.018999999999977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195</v>
      </c>
      <c r="AU206" s="265" t="s">
        <v>82</v>
      </c>
      <c r="AV206" s="15" t="s">
        <v>135</v>
      </c>
      <c r="AW206" s="15" t="s">
        <v>35</v>
      </c>
      <c r="AX206" s="15" t="s">
        <v>80</v>
      </c>
      <c r="AY206" s="265" t="s">
        <v>185</v>
      </c>
    </row>
    <row r="207" s="2" customFormat="1" ht="21.75" customHeight="1">
      <c r="A207" s="40"/>
      <c r="B207" s="41"/>
      <c r="C207" s="215" t="s">
        <v>309</v>
      </c>
      <c r="D207" s="215" t="s">
        <v>187</v>
      </c>
      <c r="E207" s="216" t="s">
        <v>799</v>
      </c>
      <c r="F207" s="217" t="s">
        <v>800</v>
      </c>
      <c r="G207" s="218" t="s">
        <v>240</v>
      </c>
      <c r="H207" s="219">
        <v>398.14800000000002</v>
      </c>
      <c r="I207" s="220"/>
      <c r="J207" s="221">
        <f>ROUND(I207*H207,2)</f>
        <v>0</v>
      </c>
      <c r="K207" s="217" t="s">
        <v>191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0.0053299999999999997</v>
      </c>
      <c r="R207" s="224">
        <f>Q207*H207</f>
        <v>2.1221288399999998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82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2295</v>
      </c>
    </row>
    <row r="208" s="2" customFormat="1">
      <c r="A208" s="40"/>
      <c r="B208" s="41"/>
      <c r="C208" s="42"/>
      <c r="D208" s="228" t="s">
        <v>193</v>
      </c>
      <c r="E208" s="42"/>
      <c r="F208" s="229" t="s">
        <v>802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193</v>
      </c>
      <c r="AU208" s="19" t="s">
        <v>82</v>
      </c>
    </row>
    <row r="209" s="13" customFormat="1">
      <c r="A209" s="13"/>
      <c r="B209" s="233"/>
      <c r="C209" s="234"/>
      <c r="D209" s="235" t="s">
        <v>195</v>
      </c>
      <c r="E209" s="236" t="s">
        <v>19</v>
      </c>
      <c r="F209" s="237" t="s">
        <v>2267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195</v>
      </c>
      <c r="AU209" s="243" t="s">
        <v>82</v>
      </c>
      <c r="AV209" s="13" t="s">
        <v>80</v>
      </c>
      <c r="AW209" s="13" t="s">
        <v>35</v>
      </c>
      <c r="AX209" s="13" t="s">
        <v>73</v>
      </c>
      <c r="AY209" s="243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1529</v>
      </c>
      <c r="G210" s="245"/>
      <c r="H210" s="248">
        <v>258.56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806</v>
      </c>
      <c r="G211" s="245"/>
      <c r="H211" s="248">
        <v>-23.760000000000002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1089</v>
      </c>
      <c r="G212" s="245"/>
      <c r="H212" s="248">
        <v>0.79500000000000004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808</v>
      </c>
      <c r="G213" s="245"/>
      <c r="H213" s="248">
        <v>0.89500000000000002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809</v>
      </c>
      <c r="G214" s="245"/>
      <c r="H214" s="248">
        <v>-1.6739999999999999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1530</v>
      </c>
      <c r="G215" s="245"/>
      <c r="H215" s="248">
        <v>27.178000000000001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4" customFormat="1">
      <c r="A216" s="14"/>
      <c r="B216" s="244"/>
      <c r="C216" s="245"/>
      <c r="D216" s="235" t="s">
        <v>195</v>
      </c>
      <c r="E216" s="246" t="s">
        <v>19</v>
      </c>
      <c r="F216" s="247" t="s">
        <v>1088</v>
      </c>
      <c r="G216" s="245"/>
      <c r="H216" s="248">
        <v>3.9500000000000002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195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1531</v>
      </c>
      <c r="G217" s="245"/>
      <c r="H217" s="248">
        <v>2.3250000000000002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2296</v>
      </c>
      <c r="G218" s="245"/>
      <c r="H218" s="248">
        <v>20.864999999999998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1533</v>
      </c>
      <c r="G219" s="245"/>
      <c r="H219" s="248">
        <v>43.700000000000003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1532</v>
      </c>
      <c r="G220" s="245"/>
      <c r="H220" s="248">
        <v>44.850000000000001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2297</v>
      </c>
      <c r="G221" s="245"/>
      <c r="H221" s="248">
        <v>11.412000000000001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2298</v>
      </c>
      <c r="G222" s="245"/>
      <c r="H222" s="248">
        <v>9.0519999999999996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5" customFormat="1">
      <c r="A223" s="15"/>
      <c r="B223" s="255"/>
      <c r="C223" s="256"/>
      <c r="D223" s="235" t="s">
        <v>195</v>
      </c>
      <c r="E223" s="257" t="s">
        <v>19</v>
      </c>
      <c r="F223" s="258" t="s">
        <v>226</v>
      </c>
      <c r="G223" s="256"/>
      <c r="H223" s="259">
        <v>398.14800000000002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195</v>
      </c>
      <c r="AU223" s="265" t="s">
        <v>82</v>
      </c>
      <c r="AV223" s="15" t="s">
        <v>135</v>
      </c>
      <c r="AW223" s="15" t="s">
        <v>35</v>
      </c>
      <c r="AX223" s="15" t="s">
        <v>80</v>
      </c>
      <c r="AY223" s="265" t="s">
        <v>185</v>
      </c>
    </row>
    <row r="224" s="2" customFormat="1" ht="24.15" customHeight="1">
      <c r="A224" s="40"/>
      <c r="B224" s="41"/>
      <c r="C224" s="215" t="s">
        <v>318</v>
      </c>
      <c r="D224" s="215" t="s">
        <v>187</v>
      </c>
      <c r="E224" s="216" t="s">
        <v>816</v>
      </c>
      <c r="F224" s="217" t="s">
        <v>817</v>
      </c>
      <c r="G224" s="218" t="s">
        <v>240</v>
      </c>
      <c r="H224" s="219">
        <v>398.14800000000002</v>
      </c>
      <c r="I224" s="220"/>
      <c r="J224" s="221">
        <f>ROUND(I224*H224,2)</f>
        <v>0</v>
      </c>
      <c r="K224" s="217" t="s">
        <v>191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82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2299</v>
      </c>
    </row>
    <row r="225" s="2" customFormat="1">
      <c r="A225" s="40"/>
      <c r="B225" s="41"/>
      <c r="C225" s="42"/>
      <c r="D225" s="228" t="s">
        <v>193</v>
      </c>
      <c r="E225" s="42"/>
      <c r="F225" s="229" t="s">
        <v>819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193</v>
      </c>
      <c r="AU225" s="19" t="s">
        <v>82</v>
      </c>
    </row>
    <row r="226" s="13" customFormat="1">
      <c r="A226" s="13"/>
      <c r="B226" s="233"/>
      <c r="C226" s="234"/>
      <c r="D226" s="235" t="s">
        <v>195</v>
      </c>
      <c r="E226" s="236" t="s">
        <v>19</v>
      </c>
      <c r="F226" s="237" t="s">
        <v>2267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195</v>
      </c>
      <c r="AU226" s="243" t="s">
        <v>82</v>
      </c>
      <c r="AV226" s="13" t="s">
        <v>80</v>
      </c>
      <c r="AW226" s="13" t="s">
        <v>35</v>
      </c>
      <c r="AX226" s="13" t="s">
        <v>73</v>
      </c>
      <c r="AY226" s="243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1529</v>
      </c>
      <c r="G227" s="245"/>
      <c r="H227" s="248">
        <v>258.56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806</v>
      </c>
      <c r="G228" s="245"/>
      <c r="H228" s="248">
        <v>-23.760000000000002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1089</v>
      </c>
      <c r="G229" s="245"/>
      <c r="H229" s="248">
        <v>0.79500000000000004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808</v>
      </c>
      <c r="G230" s="245"/>
      <c r="H230" s="248">
        <v>0.89500000000000002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809</v>
      </c>
      <c r="G231" s="245"/>
      <c r="H231" s="248">
        <v>-1.6739999999999999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1530</v>
      </c>
      <c r="G232" s="245"/>
      <c r="H232" s="248">
        <v>27.178000000000001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1088</v>
      </c>
      <c r="G233" s="245"/>
      <c r="H233" s="248">
        <v>3.9500000000000002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1531</v>
      </c>
      <c r="G234" s="245"/>
      <c r="H234" s="248">
        <v>2.3250000000000002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2296</v>
      </c>
      <c r="G235" s="245"/>
      <c r="H235" s="248">
        <v>20.864999999999998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1533</v>
      </c>
      <c r="G236" s="245"/>
      <c r="H236" s="248">
        <v>43.700000000000003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1532</v>
      </c>
      <c r="G237" s="245"/>
      <c r="H237" s="248">
        <v>44.850000000000001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2297</v>
      </c>
      <c r="G238" s="245"/>
      <c r="H238" s="248">
        <v>11.412000000000001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2298</v>
      </c>
      <c r="G239" s="245"/>
      <c r="H239" s="248">
        <v>9.0519999999999996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5" customFormat="1">
      <c r="A240" s="15"/>
      <c r="B240" s="255"/>
      <c r="C240" s="256"/>
      <c r="D240" s="235" t="s">
        <v>195</v>
      </c>
      <c r="E240" s="257" t="s">
        <v>19</v>
      </c>
      <c r="F240" s="258" t="s">
        <v>226</v>
      </c>
      <c r="G240" s="256"/>
      <c r="H240" s="259">
        <v>398.14800000000002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195</v>
      </c>
      <c r="AU240" s="265" t="s">
        <v>82</v>
      </c>
      <c r="AV240" s="15" t="s">
        <v>135</v>
      </c>
      <c r="AW240" s="15" t="s">
        <v>35</v>
      </c>
      <c r="AX240" s="15" t="s">
        <v>80</v>
      </c>
      <c r="AY240" s="265" t="s">
        <v>185</v>
      </c>
    </row>
    <row r="241" s="2" customFormat="1" ht="24.15" customHeight="1">
      <c r="A241" s="40"/>
      <c r="B241" s="41"/>
      <c r="C241" s="215" t="s">
        <v>8</v>
      </c>
      <c r="D241" s="215" t="s">
        <v>187</v>
      </c>
      <c r="E241" s="216" t="s">
        <v>820</v>
      </c>
      <c r="F241" s="217" t="s">
        <v>821</v>
      </c>
      <c r="G241" s="218" t="s">
        <v>240</v>
      </c>
      <c r="H241" s="219">
        <v>397.42899999999997</v>
      </c>
      <c r="I241" s="220"/>
      <c r="J241" s="221">
        <f>ROUND(I241*H241,2)</f>
        <v>0</v>
      </c>
      <c r="K241" s="217" t="s">
        <v>191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0.00088000000000000003</v>
      </c>
      <c r="R241" s="224">
        <f>Q241*H241</f>
        <v>0.34973751999999997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82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2300</v>
      </c>
    </row>
    <row r="242" s="2" customFormat="1">
      <c r="A242" s="40"/>
      <c r="B242" s="41"/>
      <c r="C242" s="42"/>
      <c r="D242" s="228" t="s">
        <v>193</v>
      </c>
      <c r="E242" s="42"/>
      <c r="F242" s="229" t="s">
        <v>823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193</v>
      </c>
      <c r="AU242" s="19" t="s">
        <v>82</v>
      </c>
    </row>
    <row r="243" s="13" customFormat="1">
      <c r="A243" s="13"/>
      <c r="B243" s="233"/>
      <c r="C243" s="234"/>
      <c r="D243" s="235" t="s">
        <v>195</v>
      </c>
      <c r="E243" s="236" t="s">
        <v>19</v>
      </c>
      <c r="F243" s="237" t="s">
        <v>2267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195</v>
      </c>
      <c r="AU243" s="243" t="s">
        <v>82</v>
      </c>
      <c r="AV243" s="13" t="s">
        <v>80</v>
      </c>
      <c r="AW243" s="13" t="s">
        <v>35</v>
      </c>
      <c r="AX243" s="13" t="s">
        <v>73</v>
      </c>
      <c r="AY243" s="243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1529</v>
      </c>
      <c r="G244" s="245"/>
      <c r="H244" s="248">
        <v>258.56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1537</v>
      </c>
      <c r="G245" s="245"/>
      <c r="H245" s="248">
        <v>-18.5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1538</v>
      </c>
      <c r="G246" s="245"/>
      <c r="H246" s="248">
        <v>13.023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1532</v>
      </c>
      <c r="G247" s="245"/>
      <c r="H247" s="248">
        <v>44.850000000000001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1533</v>
      </c>
      <c r="G248" s="245"/>
      <c r="H248" s="248">
        <v>43.700000000000003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1532</v>
      </c>
      <c r="G249" s="245"/>
      <c r="H249" s="248">
        <v>44.850000000000001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2301</v>
      </c>
      <c r="G250" s="245"/>
      <c r="H250" s="248">
        <v>6.1040000000000001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2302</v>
      </c>
      <c r="G251" s="245"/>
      <c r="H251" s="248">
        <v>4.8419999999999996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5" customFormat="1">
      <c r="A252" s="15"/>
      <c r="B252" s="255"/>
      <c r="C252" s="256"/>
      <c r="D252" s="235" t="s">
        <v>195</v>
      </c>
      <c r="E252" s="257" t="s">
        <v>19</v>
      </c>
      <c r="F252" s="258" t="s">
        <v>226</v>
      </c>
      <c r="G252" s="256"/>
      <c r="H252" s="259">
        <v>397.42899999999997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195</v>
      </c>
      <c r="AU252" s="265" t="s">
        <v>82</v>
      </c>
      <c r="AV252" s="15" t="s">
        <v>135</v>
      </c>
      <c r="AW252" s="15" t="s">
        <v>35</v>
      </c>
      <c r="AX252" s="15" t="s">
        <v>80</v>
      </c>
      <c r="AY252" s="265" t="s">
        <v>185</v>
      </c>
    </row>
    <row r="253" s="2" customFormat="1" ht="24.15" customHeight="1">
      <c r="A253" s="40"/>
      <c r="B253" s="41"/>
      <c r="C253" s="215" t="s">
        <v>339</v>
      </c>
      <c r="D253" s="215" t="s">
        <v>187</v>
      </c>
      <c r="E253" s="216" t="s">
        <v>827</v>
      </c>
      <c r="F253" s="217" t="s">
        <v>828</v>
      </c>
      <c r="G253" s="218" t="s">
        <v>240</v>
      </c>
      <c r="H253" s="219">
        <v>397.42899999999997</v>
      </c>
      <c r="I253" s="220"/>
      <c r="J253" s="221">
        <f>ROUND(I253*H253,2)</f>
        <v>0</v>
      </c>
      <c r="K253" s="217" t="s">
        <v>191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82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2303</v>
      </c>
    </row>
    <row r="254" s="2" customFormat="1">
      <c r="A254" s="40"/>
      <c r="B254" s="41"/>
      <c r="C254" s="42"/>
      <c r="D254" s="228" t="s">
        <v>193</v>
      </c>
      <c r="E254" s="42"/>
      <c r="F254" s="229" t="s">
        <v>830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193</v>
      </c>
      <c r="AU254" s="19" t="s">
        <v>82</v>
      </c>
    </row>
    <row r="255" s="13" customFormat="1">
      <c r="A255" s="13"/>
      <c r="B255" s="233"/>
      <c r="C255" s="234"/>
      <c r="D255" s="235" t="s">
        <v>195</v>
      </c>
      <c r="E255" s="236" t="s">
        <v>19</v>
      </c>
      <c r="F255" s="237" t="s">
        <v>2267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195</v>
      </c>
      <c r="AU255" s="243" t="s">
        <v>82</v>
      </c>
      <c r="AV255" s="13" t="s">
        <v>80</v>
      </c>
      <c r="AW255" s="13" t="s">
        <v>35</v>
      </c>
      <c r="AX255" s="13" t="s">
        <v>73</v>
      </c>
      <c r="AY255" s="243" t="s">
        <v>185</v>
      </c>
    </row>
    <row r="256" s="14" customFormat="1">
      <c r="A256" s="14"/>
      <c r="B256" s="244"/>
      <c r="C256" s="245"/>
      <c r="D256" s="235" t="s">
        <v>195</v>
      </c>
      <c r="E256" s="246" t="s">
        <v>19</v>
      </c>
      <c r="F256" s="247" t="s">
        <v>1529</v>
      </c>
      <c r="G256" s="245"/>
      <c r="H256" s="248">
        <v>258.56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195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1537</v>
      </c>
      <c r="G257" s="245"/>
      <c r="H257" s="248">
        <v>-18.5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1538</v>
      </c>
      <c r="G258" s="245"/>
      <c r="H258" s="248">
        <v>13.023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1532</v>
      </c>
      <c r="G259" s="245"/>
      <c r="H259" s="248">
        <v>44.850000000000001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1533</v>
      </c>
      <c r="G260" s="245"/>
      <c r="H260" s="248">
        <v>43.700000000000003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1532</v>
      </c>
      <c r="G261" s="245"/>
      <c r="H261" s="248">
        <v>44.850000000000001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2301</v>
      </c>
      <c r="G262" s="245"/>
      <c r="H262" s="248">
        <v>6.1040000000000001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2302</v>
      </c>
      <c r="G263" s="245"/>
      <c r="H263" s="248">
        <v>4.8419999999999996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5" customFormat="1">
      <c r="A264" s="15"/>
      <c r="B264" s="255"/>
      <c r="C264" s="256"/>
      <c r="D264" s="235" t="s">
        <v>195</v>
      </c>
      <c r="E264" s="257" t="s">
        <v>19</v>
      </c>
      <c r="F264" s="258" t="s">
        <v>226</v>
      </c>
      <c r="G264" s="256"/>
      <c r="H264" s="259">
        <v>397.42899999999997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195</v>
      </c>
      <c r="AU264" s="265" t="s">
        <v>82</v>
      </c>
      <c r="AV264" s="15" t="s">
        <v>135</v>
      </c>
      <c r="AW264" s="15" t="s">
        <v>35</v>
      </c>
      <c r="AX264" s="15" t="s">
        <v>80</v>
      </c>
      <c r="AY264" s="265" t="s">
        <v>185</v>
      </c>
    </row>
    <row r="265" s="2" customFormat="1" ht="44.25" customHeight="1">
      <c r="A265" s="40"/>
      <c r="B265" s="41"/>
      <c r="C265" s="215" t="s">
        <v>345</v>
      </c>
      <c r="D265" s="215" t="s">
        <v>187</v>
      </c>
      <c r="E265" s="216" t="s">
        <v>840</v>
      </c>
      <c r="F265" s="217" t="s">
        <v>841</v>
      </c>
      <c r="G265" s="218" t="s">
        <v>342</v>
      </c>
      <c r="H265" s="219">
        <v>12.872</v>
      </c>
      <c r="I265" s="220"/>
      <c r="J265" s="221">
        <f>ROUND(I265*H265,2)</f>
        <v>0</v>
      </c>
      <c r="K265" s="217" t="s">
        <v>191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1.05555</v>
      </c>
      <c r="R265" s="224">
        <f>Q265*H265</f>
        <v>13.587039599999999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82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2304</v>
      </c>
    </row>
    <row r="266" s="2" customFormat="1">
      <c r="A266" s="40"/>
      <c r="B266" s="41"/>
      <c r="C266" s="42"/>
      <c r="D266" s="228" t="s">
        <v>193</v>
      </c>
      <c r="E266" s="42"/>
      <c r="F266" s="229" t="s">
        <v>843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193</v>
      </c>
      <c r="AU266" s="19" t="s">
        <v>82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2305</v>
      </c>
      <c r="G267" s="245"/>
      <c r="H267" s="248">
        <v>12.872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12.872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33" customHeight="1">
      <c r="A269" s="40"/>
      <c r="B269" s="41"/>
      <c r="C269" s="215" t="s">
        <v>352</v>
      </c>
      <c r="D269" s="215" t="s">
        <v>187</v>
      </c>
      <c r="E269" s="216" t="s">
        <v>1097</v>
      </c>
      <c r="F269" s="217" t="s">
        <v>1098</v>
      </c>
      <c r="G269" s="218" t="s">
        <v>190</v>
      </c>
      <c r="H269" s="219">
        <v>22.863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2.45336</v>
      </c>
      <c r="R269" s="224">
        <f>Q269*H269</f>
        <v>56.09116968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2306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1100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3" customFormat="1">
      <c r="A271" s="13"/>
      <c r="B271" s="233"/>
      <c r="C271" s="234"/>
      <c r="D271" s="235" t="s">
        <v>195</v>
      </c>
      <c r="E271" s="236" t="s">
        <v>19</v>
      </c>
      <c r="F271" s="237" t="s">
        <v>2267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195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1544</v>
      </c>
      <c r="G272" s="245"/>
      <c r="H272" s="248">
        <v>3.2069999999999999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1544</v>
      </c>
      <c r="G273" s="245"/>
      <c r="H273" s="248">
        <v>3.2069999999999999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1545</v>
      </c>
      <c r="G274" s="245"/>
      <c r="H274" s="248">
        <v>1.946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2307</v>
      </c>
      <c r="G275" s="245"/>
      <c r="H275" s="248">
        <v>1.365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2308</v>
      </c>
      <c r="G276" s="245"/>
      <c r="H276" s="248">
        <v>2.7519999999999998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2309</v>
      </c>
      <c r="G277" s="245"/>
      <c r="H277" s="248">
        <v>2.6880000000000002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2310</v>
      </c>
      <c r="G278" s="245"/>
      <c r="H278" s="248">
        <v>2.4729999999999999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2310</v>
      </c>
      <c r="G279" s="245"/>
      <c r="H279" s="248">
        <v>2.4729999999999999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2308</v>
      </c>
      <c r="G280" s="245"/>
      <c r="H280" s="248">
        <v>2.7519999999999998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5" customFormat="1">
      <c r="A281" s="15"/>
      <c r="B281" s="255"/>
      <c r="C281" s="256"/>
      <c r="D281" s="235" t="s">
        <v>195</v>
      </c>
      <c r="E281" s="257" t="s">
        <v>19</v>
      </c>
      <c r="F281" s="258" t="s">
        <v>226</v>
      </c>
      <c r="G281" s="256"/>
      <c r="H281" s="259">
        <v>22.863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5" t="s">
        <v>195</v>
      </c>
      <c r="AU281" s="265" t="s">
        <v>82</v>
      </c>
      <c r="AV281" s="15" t="s">
        <v>135</v>
      </c>
      <c r="AW281" s="15" t="s">
        <v>35</v>
      </c>
      <c r="AX281" s="15" t="s">
        <v>80</v>
      </c>
      <c r="AY281" s="265" t="s">
        <v>185</v>
      </c>
    </row>
    <row r="282" s="2" customFormat="1" ht="24.15" customHeight="1">
      <c r="A282" s="40"/>
      <c r="B282" s="41"/>
      <c r="C282" s="215" t="s">
        <v>358</v>
      </c>
      <c r="D282" s="215" t="s">
        <v>187</v>
      </c>
      <c r="E282" s="216" t="s">
        <v>858</v>
      </c>
      <c r="F282" s="217" t="s">
        <v>859</v>
      </c>
      <c r="G282" s="218" t="s">
        <v>240</v>
      </c>
      <c r="H282" s="219">
        <v>156.03899999999999</v>
      </c>
      <c r="I282" s="220"/>
      <c r="J282" s="221">
        <f>ROUND(I282*H282,2)</f>
        <v>0</v>
      </c>
      <c r="K282" s="217" t="s">
        <v>191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0.0066299999999999996</v>
      </c>
      <c r="R282" s="224">
        <f>Q282*H282</f>
        <v>1.0345385699999998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82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2311</v>
      </c>
    </row>
    <row r="283" s="2" customFormat="1">
      <c r="A283" s="40"/>
      <c r="B283" s="41"/>
      <c r="C283" s="42"/>
      <c r="D283" s="228" t="s">
        <v>193</v>
      </c>
      <c r="E283" s="42"/>
      <c r="F283" s="229" t="s">
        <v>861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193</v>
      </c>
      <c r="AU283" s="19" t="s">
        <v>82</v>
      </c>
    </row>
    <row r="284" s="13" customFormat="1">
      <c r="A284" s="13"/>
      <c r="B284" s="233"/>
      <c r="C284" s="234"/>
      <c r="D284" s="235" t="s">
        <v>195</v>
      </c>
      <c r="E284" s="236" t="s">
        <v>19</v>
      </c>
      <c r="F284" s="237" t="s">
        <v>2267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195</v>
      </c>
      <c r="AU284" s="243" t="s">
        <v>82</v>
      </c>
      <c r="AV284" s="13" t="s">
        <v>80</v>
      </c>
      <c r="AW284" s="13" t="s">
        <v>35</v>
      </c>
      <c r="AX284" s="13" t="s">
        <v>73</v>
      </c>
      <c r="AY284" s="243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1551</v>
      </c>
      <c r="G285" s="245"/>
      <c r="H285" s="248">
        <v>21.204000000000001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1552</v>
      </c>
      <c r="G286" s="245"/>
      <c r="H286" s="248">
        <v>20.596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1553</v>
      </c>
      <c r="G287" s="245"/>
      <c r="H287" s="248">
        <v>20.564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2312</v>
      </c>
      <c r="G288" s="245"/>
      <c r="H288" s="248">
        <v>16.382999999999999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2313</v>
      </c>
      <c r="G289" s="245"/>
      <c r="H289" s="248">
        <v>15.566000000000001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1557</v>
      </c>
      <c r="G290" s="245"/>
      <c r="H290" s="248">
        <v>5.1680000000000001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2314</v>
      </c>
      <c r="G291" s="245"/>
      <c r="H291" s="248">
        <v>5.2030000000000003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2315</v>
      </c>
      <c r="G292" s="245"/>
      <c r="H292" s="248">
        <v>19.780000000000001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2316</v>
      </c>
      <c r="G293" s="245"/>
      <c r="H293" s="248">
        <v>14.275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1559</v>
      </c>
      <c r="G294" s="245"/>
      <c r="H294" s="248">
        <v>5.7999999999999998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1561</v>
      </c>
      <c r="G295" s="245"/>
      <c r="H295" s="248">
        <v>11.5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5" customFormat="1">
      <c r="A296" s="15"/>
      <c r="B296" s="255"/>
      <c r="C296" s="256"/>
      <c r="D296" s="235" t="s">
        <v>195</v>
      </c>
      <c r="E296" s="257" t="s">
        <v>19</v>
      </c>
      <c r="F296" s="258" t="s">
        <v>226</v>
      </c>
      <c r="G296" s="256"/>
      <c r="H296" s="259">
        <v>156.03900000000002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195</v>
      </c>
      <c r="AU296" s="265" t="s">
        <v>82</v>
      </c>
      <c r="AV296" s="15" t="s">
        <v>135</v>
      </c>
      <c r="AW296" s="15" t="s">
        <v>35</v>
      </c>
      <c r="AX296" s="15" t="s">
        <v>80</v>
      </c>
      <c r="AY296" s="265" t="s">
        <v>185</v>
      </c>
    </row>
    <row r="297" s="2" customFormat="1" ht="24.15" customHeight="1">
      <c r="A297" s="40"/>
      <c r="B297" s="41"/>
      <c r="C297" s="215" t="s">
        <v>372</v>
      </c>
      <c r="D297" s="215" t="s">
        <v>187</v>
      </c>
      <c r="E297" s="216" t="s">
        <v>876</v>
      </c>
      <c r="F297" s="217" t="s">
        <v>877</v>
      </c>
      <c r="G297" s="218" t="s">
        <v>240</v>
      </c>
      <c r="H297" s="219">
        <v>156.03899999999999</v>
      </c>
      <c r="I297" s="220"/>
      <c r="J297" s="221">
        <f>ROUND(I297*H297,2)</f>
        <v>0</v>
      </c>
      <c r="K297" s="217" t="s">
        <v>191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187</v>
      </c>
      <c r="AU297" s="226" t="s">
        <v>82</v>
      </c>
      <c r="AY297" s="19" t="s">
        <v>185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2317</v>
      </c>
    </row>
    <row r="298" s="2" customFormat="1">
      <c r="A298" s="40"/>
      <c r="B298" s="41"/>
      <c r="C298" s="42"/>
      <c r="D298" s="228" t="s">
        <v>193</v>
      </c>
      <c r="E298" s="42"/>
      <c r="F298" s="229" t="s">
        <v>879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193</v>
      </c>
      <c r="AU298" s="19" t="s">
        <v>82</v>
      </c>
    </row>
    <row r="299" s="13" customFormat="1">
      <c r="A299" s="13"/>
      <c r="B299" s="233"/>
      <c r="C299" s="234"/>
      <c r="D299" s="235" t="s">
        <v>195</v>
      </c>
      <c r="E299" s="236" t="s">
        <v>19</v>
      </c>
      <c r="F299" s="237" t="s">
        <v>2267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195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1551</v>
      </c>
      <c r="G300" s="245"/>
      <c r="H300" s="248">
        <v>21.204000000000001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1552</v>
      </c>
      <c r="G301" s="245"/>
      <c r="H301" s="248">
        <v>20.596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1553</v>
      </c>
      <c r="G302" s="245"/>
      <c r="H302" s="248">
        <v>20.564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2312</v>
      </c>
      <c r="G303" s="245"/>
      <c r="H303" s="248">
        <v>16.382999999999999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2313</v>
      </c>
      <c r="G304" s="245"/>
      <c r="H304" s="248">
        <v>15.566000000000001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1557</v>
      </c>
      <c r="G305" s="245"/>
      <c r="H305" s="248">
        <v>5.1680000000000001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2314</v>
      </c>
      <c r="G306" s="245"/>
      <c r="H306" s="248">
        <v>5.2030000000000003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4" customFormat="1">
      <c r="A307" s="14"/>
      <c r="B307" s="244"/>
      <c r="C307" s="245"/>
      <c r="D307" s="235" t="s">
        <v>195</v>
      </c>
      <c r="E307" s="246" t="s">
        <v>19</v>
      </c>
      <c r="F307" s="247" t="s">
        <v>2315</v>
      </c>
      <c r="G307" s="245"/>
      <c r="H307" s="248">
        <v>19.780000000000001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195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2316</v>
      </c>
      <c r="G308" s="245"/>
      <c r="H308" s="248">
        <v>14.275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1559</v>
      </c>
      <c r="G309" s="245"/>
      <c r="H309" s="248">
        <v>5.7999999999999998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4" customFormat="1">
      <c r="A310" s="14"/>
      <c r="B310" s="244"/>
      <c r="C310" s="245"/>
      <c r="D310" s="235" t="s">
        <v>195</v>
      </c>
      <c r="E310" s="246" t="s">
        <v>19</v>
      </c>
      <c r="F310" s="247" t="s">
        <v>1561</v>
      </c>
      <c r="G310" s="245"/>
      <c r="H310" s="248">
        <v>11.5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195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185</v>
      </c>
    </row>
    <row r="311" s="15" customFormat="1">
      <c r="A311" s="15"/>
      <c r="B311" s="255"/>
      <c r="C311" s="256"/>
      <c r="D311" s="235" t="s">
        <v>195</v>
      </c>
      <c r="E311" s="257" t="s">
        <v>19</v>
      </c>
      <c r="F311" s="258" t="s">
        <v>226</v>
      </c>
      <c r="G311" s="256"/>
      <c r="H311" s="259">
        <v>156.03900000000002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195</v>
      </c>
      <c r="AU311" s="265" t="s">
        <v>82</v>
      </c>
      <c r="AV311" s="15" t="s">
        <v>135</v>
      </c>
      <c r="AW311" s="15" t="s">
        <v>35</v>
      </c>
      <c r="AX311" s="15" t="s">
        <v>80</v>
      </c>
      <c r="AY311" s="265" t="s">
        <v>185</v>
      </c>
    </row>
    <row r="312" s="2" customFormat="1" ht="24.15" customHeight="1">
      <c r="A312" s="40"/>
      <c r="B312" s="41"/>
      <c r="C312" s="215" t="s">
        <v>7</v>
      </c>
      <c r="D312" s="215" t="s">
        <v>187</v>
      </c>
      <c r="E312" s="216" t="s">
        <v>880</v>
      </c>
      <c r="F312" s="217" t="s">
        <v>881</v>
      </c>
      <c r="G312" s="218" t="s">
        <v>240</v>
      </c>
      <c r="H312" s="219">
        <v>52.139000000000003</v>
      </c>
      <c r="I312" s="220"/>
      <c r="J312" s="221">
        <f>ROUND(I312*H312,2)</f>
        <v>0</v>
      </c>
      <c r="K312" s="217" t="s">
        <v>191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0.0013400000000000001</v>
      </c>
      <c r="R312" s="224">
        <f>Q312*H312</f>
        <v>0.069866259999999999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135</v>
      </c>
      <c r="AT312" s="226" t="s">
        <v>187</v>
      </c>
      <c r="AU312" s="226" t="s">
        <v>82</v>
      </c>
      <c r="AY312" s="19" t="s">
        <v>185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135</v>
      </c>
      <c r="BM312" s="226" t="s">
        <v>2318</v>
      </c>
    </row>
    <row r="313" s="2" customFormat="1">
      <c r="A313" s="40"/>
      <c r="B313" s="41"/>
      <c r="C313" s="42"/>
      <c r="D313" s="228" t="s">
        <v>193</v>
      </c>
      <c r="E313" s="42"/>
      <c r="F313" s="229" t="s">
        <v>883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193</v>
      </c>
      <c r="AU313" s="19" t="s">
        <v>82</v>
      </c>
    </row>
    <row r="314" s="13" customFormat="1">
      <c r="A314" s="13"/>
      <c r="B314" s="233"/>
      <c r="C314" s="234"/>
      <c r="D314" s="235" t="s">
        <v>195</v>
      </c>
      <c r="E314" s="236" t="s">
        <v>19</v>
      </c>
      <c r="F314" s="237" t="s">
        <v>2267</v>
      </c>
      <c r="G314" s="234"/>
      <c r="H314" s="236" t="s">
        <v>19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195</v>
      </c>
      <c r="AU314" s="243" t="s">
        <v>82</v>
      </c>
      <c r="AV314" s="13" t="s">
        <v>80</v>
      </c>
      <c r="AW314" s="13" t="s">
        <v>35</v>
      </c>
      <c r="AX314" s="13" t="s">
        <v>73</v>
      </c>
      <c r="AY314" s="243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1553</v>
      </c>
      <c r="G315" s="245"/>
      <c r="H315" s="248">
        <v>20.564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2316</v>
      </c>
      <c r="G316" s="245"/>
      <c r="H316" s="248">
        <v>14.275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1559</v>
      </c>
      <c r="G317" s="245"/>
      <c r="H317" s="248">
        <v>5.7999999999999998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4" customFormat="1">
      <c r="A318" s="14"/>
      <c r="B318" s="244"/>
      <c r="C318" s="245"/>
      <c r="D318" s="235" t="s">
        <v>195</v>
      </c>
      <c r="E318" s="246" t="s">
        <v>19</v>
      </c>
      <c r="F318" s="247" t="s">
        <v>2319</v>
      </c>
      <c r="G318" s="245"/>
      <c r="H318" s="248">
        <v>11.5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195</v>
      </c>
      <c r="AU318" s="254" t="s">
        <v>82</v>
      </c>
      <c r="AV318" s="14" t="s">
        <v>82</v>
      </c>
      <c r="AW318" s="14" t="s">
        <v>35</v>
      </c>
      <c r="AX318" s="14" t="s">
        <v>73</v>
      </c>
      <c r="AY318" s="254" t="s">
        <v>185</v>
      </c>
    </row>
    <row r="319" s="15" customFormat="1">
      <c r="A319" s="15"/>
      <c r="B319" s="255"/>
      <c r="C319" s="256"/>
      <c r="D319" s="235" t="s">
        <v>195</v>
      </c>
      <c r="E319" s="257" t="s">
        <v>19</v>
      </c>
      <c r="F319" s="258" t="s">
        <v>226</v>
      </c>
      <c r="G319" s="256"/>
      <c r="H319" s="259">
        <v>52.138999999999996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5" t="s">
        <v>195</v>
      </c>
      <c r="AU319" s="265" t="s">
        <v>82</v>
      </c>
      <c r="AV319" s="15" t="s">
        <v>135</v>
      </c>
      <c r="AW319" s="15" t="s">
        <v>35</v>
      </c>
      <c r="AX319" s="15" t="s">
        <v>80</v>
      </c>
      <c r="AY319" s="265" t="s">
        <v>185</v>
      </c>
    </row>
    <row r="320" s="2" customFormat="1" ht="24.15" customHeight="1">
      <c r="A320" s="40"/>
      <c r="B320" s="41"/>
      <c r="C320" s="215" t="s">
        <v>386</v>
      </c>
      <c r="D320" s="215" t="s">
        <v>187</v>
      </c>
      <c r="E320" s="216" t="s">
        <v>884</v>
      </c>
      <c r="F320" s="217" t="s">
        <v>885</v>
      </c>
      <c r="G320" s="218" t="s">
        <v>240</v>
      </c>
      <c r="H320" s="219">
        <v>52.139000000000003</v>
      </c>
      <c r="I320" s="220"/>
      <c r="J320" s="221">
        <f>ROUND(I320*H320,2)</f>
        <v>0</v>
      </c>
      <c r="K320" s="217" t="s">
        <v>191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187</v>
      </c>
      <c r="AU320" s="226" t="s">
        <v>82</v>
      </c>
      <c r="AY320" s="19" t="s">
        <v>185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2320</v>
      </c>
    </row>
    <row r="321" s="2" customFormat="1">
      <c r="A321" s="40"/>
      <c r="B321" s="41"/>
      <c r="C321" s="42"/>
      <c r="D321" s="228" t="s">
        <v>193</v>
      </c>
      <c r="E321" s="42"/>
      <c r="F321" s="229" t="s">
        <v>887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193</v>
      </c>
      <c r="AU321" s="19" t="s">
        <v>82</v>
      </c>
    </row>
    <row r="322" s="13" customFormat="1">
      <c r="A322" s="13"/>
      <c r="B322" s="233"/>
      <c r="C322" s="234"/>
      <c r="D322" s="235" t="s">
        <v>195</v>
      </c>
      <c r="E322" s="236" t="s">
        <v>19</v>
      </c>
      <c r="F322" s="237" t="s">
        <v>2267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195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1553</v>
      </c>
      <c r="G323" s="245"/>
      <c r="H323" s="248">
        <v>20.564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2316</v>
      </c>
      <c r="G324" s="245"/>
      <c r="H324" s="248">
        <v>14.275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1559</v>
      </c>
      <c r="G325" s="245"/>
      <c r="H325" s="248">
        <v>5.7999999999999998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2319</v>
      </c>
      <c r="G326" s="245"/>
      <c r="H326" s="248">
        <v>11.5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5" customFormat="1">
      <c r="A327" s="15"/>
      <c r="B327" s="255"/>
      <c r="C327" s="256"/>
      <c r="D327" s="235" t="s">
        <v>195</v>
      </c>
      <c r="E327" s="257" t="s">
        <v>19</v>
      </c>
      <c r="F327" s="258" t="s">
        <v>226</v>
      </c>
      <c r="G327" s="256"/>
      <c r="H327" s="259">
        <v>52.138999999999996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5" t="s">
        <v>195</v>
      </c>
      <c r="AU327" s="265" t="s">
        <v>82</v>
      </c>
      <c r="AV327" s="15" t="s">
        <v>135</v>
      </c>
      <c r="AW327" s="15" t="s">
        <v>35</v>
      </c>
      <c r="AX327" s="15" t="s">
        <v>80</v>
      </c>
      <c r="AY327" s="265" t="s">
        <v>185</v>
      </c>
    </row>
    <row r="328" s="2" customFormat="1" ht="37.8" customHeight="1">
      <c r="A328" s="40"/>
      <c r="B328" s="41"/>
      <c r="C328" s="215" t="s">
        <v>393</v>
      </c>
      <c r="D328" s="215" t="s">
        <v>187</v>
      </c>
      <c r="E328" s="216" t="s">
        <v>899</v>
      </c>
      <c r="F328" s="217" t="s">
        <v>900</v>
      </c>
      <c r="G328" s="218" t="s">
        <v>342</v>
      </c>
      <c r="H328" s="219">
        <v>2.972</v>
      </c>
      <c r="I328" s="220"/>
      <c r="J328" s="221">
        <f>ROUND(I328*H328,2)</f>
        <v>0</v>
      </c>
      <c r="K328" s="217" t="s">
        <v>191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1.0551200000000001</v>
      </c>
      <c r="R328" s="224">
        <f>Q328*H328</f>
        <v>3.1358166400000003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187</v>
      </c>
      <c r="AU328" s="226" t="s">
        <v>82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2321</v>
      </c>
    </row>
    <row r="329" s="2" customFormat="1">
      <c r="A329" s="40"/>
      <c r="B329" s="41"/>
      <c r="C329" s="42"/>
      <c r="D329" s="228" t="s">
        <v>193</v>
      </c>
      <c r="E329" s="42"/>
      <c r="F329" s="229" t="s">
        <v>902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193</v>
      </c>
      <c r="AU329" s="19" t="s">
        <v>82</v>
      </c>
    </row>
    <row r="330" s="14" customFormat="1">
      <c r="A330" s="14"/>
      <c r="B330" s="244"/>
      <c r="C330" s="245"/>
      <c r="D330" s="235" t="s">
        <v>195</v>
      </c>
      <c r="E330" s="246" t="s">
        <v>19</v>
      </c>
      <c r="F330" s="247" t="s">
        <v>2322</v>
      </c>
      <c r="G330" s="245"/>
      <c r="H330" s="248">
        <v>2.972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195</v>
      </c>
      <c r="AU330" s="254" t="s">
        <v>82</v>
      </c>
      <c r="AV330" s="14" t="s">
        <v>82</v>
      </c>
      <c r="AW330" s="14" t="s">
        <v>35</v>
      </c>
      <c r="AX330" s="14" t="s">
        <v>73</v>
      </c>
      <c r="AY330" s="254" t="s">
        <v>185</v>
      </c>
    </row>
    <row r="331" s="15" customFormat="1">
      <c r="A331" s="15"/>
      <c r="B331" s="255"/>
      <c r="C331" s="256"/>
      <c r="D331" s="235" t="s">
        <v>195</v>
      </c>
      <c r="E331" s="257" t="s">
        <v>19</v>
      </c>
      <c r="F331" s="258" t="s">
        <v>226</v>
      </c>
      <c r="G331" s="256"/>
      <c r="H331" s="259">
        <v>2.972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195</v>
      </c>
      <c r="AU331" s="265" t="s">
        <v>82</v>
      </c>
      <c r="AV331" s="15" t="s">
        <v>135</v>
      </c>
      <c r="AW331" s="15" t="s">
        <v>35</v>
      </c>
      <c r="AX331" s="15" t="s">
        <v>80</v>
      </c>
      <c r="AY331" s="265" t="s">
        <v>185</v>
      </c>
    </row>
    <row r="332" s="2" customFormat="1" ht="24.15" customHeight="1">
      <c r="A332" s="40"/>
      <c r="B332" s="41"/>
      <c r="C332" s="215" t="s">
        <v>400</v>
      </c>
      <c r="D332" s="215" t="s">
        <v>187</v>
      </c>
      <c r="E332" s="216" t="s">
        <v>905</v>
      </c>
      <c r="F332" s="217" t="s">
        <v>906</v>
      </c>
      <c r="G332" s="218" t="s">
        <v>190</v>
      </c>
      <c r="H332" s="219">
        <v>4.6260000000000003</v>
      </c>
      <c r="I332" s="220"/>
      <c r="J332" s="221">
        <f>ROUND(I332*H332,2)</f>
        <v>0</v>
      </c>
      <c r="K332" s="217" t="s">
        <v>191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2.4533700000000001</v>
      </c>
      <c r="R332" s="224">
        <f>Q332*H332</f>
        <v>11.34928962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187</v>
      </c>
      <c r="AU332" s="226" t="s">
        <v>82</v>
      </c>
      <c r="AY332" s="19" t="s">
        <v>185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2323</v>
      </c>
    </row>
    <row r="333" s="2" customFormat="1">
      <c r="A333" s="40"/>
      <c r="B333" s="41"/>
      <c r="C333" s="42"/>
      <c r="D333" s="228" t="s">
        <v>193</v>
      </c>
      <c r="E333" s="42"/>
      <c r="F333" s="229" t="s">
        <v>908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193</v>
      </c>
      <c r="AU333" s="19" t="s">
        <v>82</v>
      </c>
    </row>
    <row r="334" s="13" customFormat="1">
      <c r="A334" s="13"/>
      <c r="B334" s="233"/>
      <c r="C334" s="234"/>
      <c r="D334" s="235" t="s">
        <v>195</v>
      </c>
      <c r="E334" s="236" t="s">
        <v>19</v>
      </c>
      <c r="F334" s="237" t="s">
        <v>2267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195</v>
      </c>
      <c r="AU334" s="243" t="s">
        <v>82</v>
      </c>
      <c r="AV334" s="13" t="s">
        <v>80</v>
      </c>
      <c r="AW334" s="13" t="s">
        <v>35</v>
      </c>
      <c r="AX334" s="13" t="s">
        <v>73</v>
      </c>
      <c r="AY334" s="243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1568</v>
      </c>
      <c r="G335" s="245"/>
      <c r="H335" s="248">
        <v>1.859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2324</v>
      </c>
      <c r="G336" s="245"/>
      <c r="H336" s="248">
        <v>0.82699999999999996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2325</v>
      </c>
      <c r="G337" s="245"/>
      <c r="H337" s="248">
        <v>0.62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2326</v>
      </c>
      <c r="G338" s="245"/>
      <c r="H338" s="248">
        <v>0.14099999999999999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2327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2328</v>
      </c>
      <c r="G340" s="245"/>
      <c r="H340" s="248">
        <v>0.67800000000000005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2329</v>
      </c>
      <c r="G341" s="245"/>
      <c r="H341" s="248">
        <v>0.32400000000000001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2330</v>
      </c>
      <c r="G342" s="245"/>
      <c r="H342" s="248">
        <v>0.17699999999999999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4.6259999999999994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24.15" customHeight="1">
      <c r="A344" s="40"/>
      <c r="B344" s="41"/>
      <c r="C344" s="215" t="s">
        <v>409</v>
      </c>
      <c r="D344" s="215" t="s">
        <v>187</v>
      </c>
      <c r="E344" s="216" t="s">
        <v>930</v>
      </c>
      <c r="F344" s="217" t="s">
        <v>931</v>
      </c>
      <c r="G344" s="218" t="s">
        <v>342</v>
      </c>
      <c r="H344" s="219">
        <v>0.57799999999999996</v>
      </c>
      <c r="I344" s="220"/>
      <c r="J344" s="221">
        <f>ROUND(I344*H344,2)</f>
        <v>0</v>
      </c>
      <c r="K344" s="217" t="s">
        <v>191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1.0492699999999999</v>
      </c>
      <c r="R344" s="224">
        <f>Q344*H344</f>
        <v>0.60647805999999993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2331</v>
      </c>
    </row>
    <row r="345" s="2" customFormat="1">
      <c r="A345" s="40"/>
      <c r="B345" s="41"/>
      <c r="C345" s="42"/>
      <c r="D345" s="228" t="s">
        <v>193</v>
      </c>
      <c r="E345" s="42"/>
      <c r="F345" s="229" t="s">
        <v>933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193</v>
      </c>
      <c r="AU345" s="19" t="s">
        <v>82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2332</v>
      </c>
      <c r="G346" s="245"/>
      <c r="H346" s="248">
        <v>0.57799999999999996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5" customFormat="1">
      <c r="A347" s="15"/>
      <c r="B347" s="255"/>
      <c r="C347" s="256"/>
      <c r="D347" s="235" t="s">
        <v>195</v>
      </c>
      <c r="E347" s="257" t="s">
        <v>19</v>
      </c>
      <c r="F347" s="258" t="s">
        <v>226</v>
      </c>
      <c r="G347" s="256"/>
      <c r="H347" s="259">
        <v>0.57799999999999996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195</v>
      </c>
      <c r="AU347" s="265" t="s">
        <v>82</v>
      </c>
      <c r="AV347" s="15" t="s">
        <v>135</v>
      </c>
      <c r="AW347" s="15" t="s">
        <v>35</v>
      </c>
      <c r="AX347" s="15" t="s">
        <v>80</v>
      </c>
      <c r="AY347" s="265" t="s">
        <v>185</v>
      </c>
    </row>
    <row r="348" s="2" customFormat="1" ht="24.15" customHeight="1">
      <c r="A348" s="40"/>
      <c r="B348" s="41"/>
      <c r="C348" s="215" t="s">
        <v>417</v>
      </c>
      <c r="D348" s="215" t="s">
        <v>187</v>
      </c>
      <c r="E348" s="216" t="s">
        <v>936</v>
      </c>
      <c r="F348" s="217" t="s">
        <v>937</v>
      </c>
      <c r="G348" s="218" t="s">
        <v>240</v>
      </c>
      <c r="H348" s="219">
        <v>15.456</v>
      </c>
      <c r="I348" s="220"/>
      <c r="J348" s="221">
        <f>ROUND(I348*H348,2)</f>
        <v>0</v>
      </c>
      <c r="K348" s="217" t="s">
        <v>191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0.01282</v>
      </c>
      <c r="R348" s="224">
        <f>Q348*H348</f>
        <v>0.19814592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82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2333</v>
      </c>
    </row>
    <row r="349" s="2" customFormat="1">
      <c r="A349" s="40"/>
      <c r="B349" s="41"/>
      <c r="C349" s="42"/>
      <c r="D349" s="228" t="s">
        <v>193</v>
      </c>
      <c r="E349" s="42"/>
      <c r="F349" s="229" t="s">
        <v>939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193</v>
      </c>
      <c r="AU349" s="19" t="s">
        <v>82</v>
      </c>
    </row>
    <row r="350" s="13" customFormat="1">
      <c r="A350" s="13"/>
      <c r="B350" s="233"/>
      <c r="C350" s="234"/>
      <c r="D350" s="235" t="s">
        <v>195</v>
      </c>
      <c r="E350" s="236" t="s">
        <v>19</v>
      </c>
      <c r="F350" s="237" t="s">
        <v>2267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195</v>
      </c>
      <c r="AU350" s="243" t="s">
        <v>82</v>
      </c>
      <c r="AV350" s="13" t="s">
        <v>80</v>
      </c>
      <c r="AW350" s="13" t="s">
        <v>35</v>
      </c>
      <c r="AX350" s="13" t="s">
        <v>73</v>
      </c>
      <c r="AY350" s="243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942</v>
      </c>
      <c r="G351" s="245"/>
      <c r="H351" s="248">
        <v>2.6400000000000001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2334</v>
      </c>
      <c r="G352" s="245"/>
      <c r="H352" s="248">
        <v>4.3200000000000003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1575</v>
      </c>
      <c r="G353" s="245"/>
      <c r="H353" s="248">
        <v>4.2480000000000002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1575</v>
      </c>
      <c r="G354" s="245"/>
      <c r="H354" s="248">
        <v>4.2480000000000002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5" customFormat="1">
      <c r="A355" s="15"/>
      <c r="B355" s="255"/>
      <c r="C355" s="256"/>
      <c r="D355" s="235" t="s">
        <v>195</v>
      </c>
      <c r="E355" s="257" t="s">
        <v>19</v>
      </c>
      <c r="F355" s="258" t="s">
        <v>226</v>
      </c>
      <c r="G355" s="256"/>
      <c r="H355" s="259">
        <v>15.456000000000003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5" t="s">
        <v>195</v>
      </c>
      <c r="AU355" s="265" t="s">
        <v>82</v>
      </c>
      <c r="AV355" s="15" t="s">
        <v>135</v>
      </c>
      <c r="AW355" s="15" t="s">
        <v>35</v>
      </c>
      <c r="AX355" s="15" t="s">
        <v>80</v>
      </c>
      <c r="AY355" s="265" t="s">
        <v>185</v>
      </c>
    </row>
    <row r="356" s="2" customFormat="1" ht="24.15" customHeight="1">
      <c r="A356" s="40"/>
      <c r="B356" s="41"/>
      <c r="C356" s="215" t="s">
        <v>436</v>
      </c>
      <c r="D356" s="215" t="s">
        <v>187</v>
      </c>
      <c r="E356" s="216" t="s">
        <v>945</v>
      </c>
      <c r="F356" s="217" t="s">
        <v>946</v>
      </c>
      <c r="G356" s="218" t="s">
        <v>240</v>
      </c>
      <c r="H356" s="219">
        <v>15.456</v>
      </c>
      <c r="I356" s="220"/>
      <c r="J356" s="221">
        <f>ROUND(I356*H356,2)</f>
        <v>0</v>
      </c>
      <c r="K356" s="217" t="s">
        <v>191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187</v>
      </c>
      <c r="AU356" s="226" t="s">
        <v>82</v>
      </c>
      <c r="AY356" s="19" t="s">
        <v>185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2335</v>
      </c>
    </row>
    <row r="357" s="2" customFormat="1">
      <c r="A357" s="40"/>
      <c r="B357" s="41"/>
      <c r="C357" s="42"/>
      <c r="D357" s="228" t="s">
        <v>193</v>
      </c>
      <c r="E357" s="42"/>
      <c r="F357" s="229" t="s">
        <v>948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193</v>
      </c>
      <c r="AU357" s="19" t="s">
        <v>82</v>
      </c>
    </row>
    <row r="358" s="13" customFormat="1">
      <c r="A358" s="13"/>
      <c r="B358" s="233"/>
      <c r="C358" s="234"/>
      <c r="D358" s="235" t="s">
        <v>195</v>
      </c>
      <c r="E358" s="236" t="s">
        <v>19</v>
      </c>
      <c r="F358" s="237" t="s">
        <v>2267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195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942</v>
      </c>
      <c r="G359" s="245"/>
      <c r="H359" s="248">
        <v>2.6400000000000001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2334</v>
      </c>
      <c r="G360" s="245"/>
      <c r="H360" s="248">
        <v>4.3200000000000003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1575</v>
      </c>
      <c r="G361" s="245"/>
      <c r="H361" s="248">
        <v>4.2480000000000002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1575</v>
      </c>
      <c r="G362" s="245"/>
      <c r="H362" s="248">
        <v>4.2480000000000002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5" customFormat="1">
      <c r="A363" s="15"/>
      <c r="B363" s="255"/>
      <c r="C363" s="256"/>
      <c r="D363" s="235" t="s">
        <v>195</v>
      </c>
      <c r="E363" s="257" t="s">
        <v>19</v>
      </c>
      <c r="F363" s="258" t="s">
        <v>226</v>
      </c>
      <c r="G363" s="256"/>
      <c r="H363" s="259">
        <v>15.456000000000003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195</v>
      </c>
      <c r="AU363" s="265" t="s">
        <v>82</v>
      </c>
      <c r="AV363" s="15" t="s">
        <v>135</v>
      </c>
      <c r="AW363" s="15" t="s">
        <v>35</v>
      </c>
      <c r="AX363" s="15" t="s">
        <v>80</v>
      </c>
      <c r="AY363" s="265" t="s">
        <v>185</v>
      </c>
    </row>
    <row r="364" s="2" customFormat="1" ht="16.5" customHeight="1">
      <c r="A364" s="40"/>
      <c r="B364" s="41"/>
      <c r="C364" s="215" t="s">
        <v>445</v>
      </c>
      <c r="D364" s="215" t="s">
        <v>187</v>
      </c>
      <c r="E364" s="216" t="s">
        <v>950</v>
      </c>
      <c r="F364" s="217" t="s">
        <v>951</v>
      </c>
      <c r="G364" s="218" t="s">
        <v>240</v>
      </c>
      <c r="H364" s="219">
        <v>2.8799999999999999</v>
      </c>
      <c r="I364" s="220"/>
      <c r="J364" s="221">
        <f>ROUND(I364*H364,2)</f>
        <v>0</v>
      </c>
      <c r="K364" s="217" t="s">
        <v>191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0.0087399999999999995</v>
      </c>
      <c r="R364" s="224">
        <f>Q364*H364</f>
        <v>0.025171199999999998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82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2336</v>
      </c>
    </row>
    <row r="365" s="2" customFormat="1">
      <c r="A365" s="40"/>
      <c r="B365" s="41"/>
      <c r="C365" s="42"/>
      <c r="D365" s="228" t="s">
        <v>193</v>
      </c>
      <c r="E365" s="42"/>
      <c r="F365" s="229" t="s">
        <v>953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193</v>
      </c>
      <c r="AU365" s="19" t="s">
        <v>82</v>
      </c>
    </row>
    <row r="366" s="13" customFormat="1">
      <c r="A366" s="13"/>
      <c r="B366" s="233"/>
      <c r="C366" s="234"/>
      <c r="D366" s="235" t="s">
        <v>195</v>
      </c>
      <c r="E366" s="236" t="s">
        <v>19</v>
      </c>
      <c r="F366" s="237" t="s">
        <v>2267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195</v>
      </c>
      <c r="AU366" s="243" t="s">
        <v>82</v>
      </c>
      <c r="AV366" s="13" t="s">
        <v>80</v>
      </c>
      <c r="AW366" s="13" t="s">
        <v>35</v>
      </c>
      <c r="AX366" s="13" t="s">
        <v>73</v>
      </c>
      <c r="AY366" s="243" t="s">
        <v>185</v>
      </c>
    </row>
    <row r="367" s="14" customFormat="1">
      <c r="A367" s="14"/>
      <c r="B367" s="244"/>
      <c r="C367" s="245"/>
      <c r="D367" s="235" t="s">
        <v>195</v>
      </c>
      <c r="E367" s="246" t="s">
        <v>19</v>
      </c>
      <c r="F367" s="247" t="s">
        <v>1578</v>
      </c>
      <c r="G367" s="245"/>
      <c r="H367" s="248">
        <v>1.44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195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1578</v>
      </c>
      <c r="G368" s="245"/>
      <c r="H368" s="248">
        <v>1.44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5" customFormat="1">
      <c r="A369" s="15"/>
      <c r="B369" s="255"/>
      <c r="C369" s="256"/>
      <c r="D369" s="235" t="s">
        <v>195</v>
      </c>
      <c r="E369" s="257" t="s">
        <v>19</v>
      </c>
      <c r="F369" s="258" t="s">
        <v>226</v>
      </c>
      <c r="G369" s="256"/>
      <c r="H369" s="259">
        <v>2.8799999999999999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195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185</v>
      </c>
    </row>
    <row r="370" s="2" customFormat="1" ht="16.5" customHeight="1">
      <c r="A370" s="40"/>
      <c r="B370" s="41"/>
      <c r="C370" s="215" t="s">
        <v>454</v>
      </c>
      <c r="D370" s="215" t="s">
        <v>187</v>
      </c>
      <c r="E370" s="216" t="s">
        <v>964</v>
      </c>
      <c r="F370" s="217" t="s">
        <v>965</v>
      </c>
      <c r="G370" s="218" t="s">
        <v>240</v>
      </c>
      <c r="H370" s="219">
        <v>2.8799999999999999</v>
      </c>
      <c r="I370" s="220"/>
      <c r="J370" s="221">
        <f>ROUND(I370*H370,2)</f>
        <v>0</v>
      </c>
      <c r="K370" s="217" t="s">
        <v>191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82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2337</v>
      </c>
    </row>
    <row r="371" s="2" customFormat="1">
      <c r="A371" s="40"/>
      <c r="B371" s="41"/>
      <c r="C371" s="42"/>
      <c r="D371" s="228" t="s">
        <v>193</v>
      </c>
      <c r="E371" s="42"/>
      <c r="F371" s="229" t="s">
        <v>967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193</v>
      </c>
      <c r="AU371" s="19" t="s">
        <v>82</v>
      </c>
    </row>
    <row r="372" s="13" customFormat="1">
      <c r="A372" s="13"/>
      <c r="B372" s="233"/>
      <c r="C372" s="234"/>
      <c r="D372" s="235" t="s">
        <v>195</v>
      </c>
      <c r="E372" s="236" t="s">
        <v>19</v>
      </c>
      <c r="F372" s="237" t="s">
        <v>2267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195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1578</v>
      </c>
      <c r="G373" s="245"/>
      <c r="H373" s="248">
        <v>1.44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1578</v>
      </c>
      <c r="G374" s="245"/>
      <c r="H374" s="248">
        <v>1.44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5" customFormat="1">
      <c r="A375" s="15"/>
      <c r="B375" s="255"/>
      <c r="C375" s="256"/>
      <c r="D375" s="235" t="s">
        <v>195</v>
      </c>
      <c r="E375" s="257" t="s">
        <v>19</v>
      </c>
      <c r="F375" s="258" t="s">
        <v>226</v>
      </c>
      <c r="G375" s="256"/>
      <c r="H375" s="259">
        <v>2.8799999999999999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5" t="s">
        <v>195</v>
      </c>
      <c r="AU375" s="265" t="s">
        <v>82</v>
      </c>
      <c r="AV375" s="15" t="s">
        <v>135</v>
      </c>
      <c r="AW375" s="15" t="s">
        <v>35</v>
      </c>
      <c r="AX375" s="15" t="s">
        <v>80</v>
      </c>
      <c r="AY375" s="265" t="s">
        <v>185</v>
      </c>
    </row>
    <row r="376" s="2" customFormat="1" ht="21.75" customHeight="1">
      <c r="A376" s="40"/>
      <c r="B376" s="41"/>
      <c r="C376" s="215" t="s">
        <v>630</v>
      </c>
      <c r="D376" s="215" t="s">
        <v>187</v>
      </c>
      <c r="E376" s="216" t="s">
        <v>969</v>
      </c>
      <c r="F376" s="217" t="s">
        <v>970</v>
      </c>
      <c r="G376" s="218" t="s">
        <v>240</v>
      </c>
      <c r="H376" s="219">
        <v>9.4819999999999993</v>
      </c>
      <c r="I376" s="220"/>
      <c r="J376" s="221">
        <f>ROUND(I376*H376,2)</f>
        <v>0</v>
      </c>
      <c r="K376" s="217" t="s">
        <v>191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0.0065799999999999999</v>
      </c>
      <c r="R376" s="224">
        <f>Q376*H376</f>
        <v>0.062391559999999992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187</v>
      </c>
      <c r="AU376" s="226" t="s">
        <v>82</v>
      </c>
      <c r="AY376" s="19" t="s">
        <v>185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2338</v>
      </c>
    </row>
    <row r="377" s="2" customFormat="1">
      <c r="A377" s="40"/>
      <c r="B377" s="41"/>
      <c r="C377" s="42"/>
      <c r="D377" s="228" t="s">
        <v>193</v>
      </c>
      <c r="E377" s="42"/>
      <c r="F377" s="229" t="s">
        <v>972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193</v>
      </c>
      <c r="AU377" s="19" t="s">
        <v>82</v>
      </c>
    </row>
    <row r="378" s="13" customFormat="1">
      <c r="A378" s="13"/>
      <c r="B378" s="233"/>
      <c r="C378" s="234"/>
      <c r="D378" s="235" t="s">
        <v>195</v>
      </c>
      <c r="E378" s="236" t="s">
        <v>19</v>
      </c>
      <c r="F378" s="237" t="s">
        <v>2267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195</v>
      </c>
      <c r="AU378" s="243" t="s">
        <v>82</v>
      </c>
      <c r="AV378" s="13" t="s">
        <v>80</v>
      </c>
      <c r="AW378" s="13" t="s">
        <v>35</v>
      </c>
      <c r="AX378" s="13" t="s">
        <v>73</v>
      </c>
      <c r="AY378" s="243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1581</v>
      </c>
      <c r="G379" s="245"/>
      <c r="H379" s="248">
        <v>2.181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1581</v>
      </c>
      <c r="G380" s="245"/>
      <c r="H380" s="248">
        <v>2.181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3" customFormat="1">
      <c r="A381" s="13"/>
      <c r="B381" s="233"/>
      <c r="C381" s="234"/>
      <c r="D381" s="235" t="s">
        <v>195</v>
      </c>
      <c r="E381" s="236" t="s">
        <v>19</v>
      </c>
      <c r="F381" s="237" t="s">
        <v>2327</v>
      </c>
      <c r="G381" s="234"/>
      <c r="H381" s="236" t="s">
        <v>19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195</v>
      </c>
      <c r="AU381" s="243" t="s">
        <v>82</v>
      </c>
      <c r="AV381" s="13" t="s">
        <v>80</v>
      </c>
      <c r="AW381" s="13" t="s">
        <v>35</v>
      </c>
      <c r="AX381" s="13" t="s">
        <v>73</v>
      </c>
      <c r="AY381" s="243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2339</v>
      </c>
      <c r="G382" s="245"/>
      <c r="H382" s="248">
        <v>2.5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2340</v>
      </c>
      <c r="G383" s="245"/>
      <c r="H383" s="248">
        <v>2.6200000000000001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5" customFormat="1">
      <c r="A384" s="15"/>
      <c r="B384" s="255"/>
      <c r="C384" s="256"/>
      <c r="D384" s="235" t="s">
        <v>195</v>
      </c>
      <c r="E384" s="257" t="s">
        <v>19</v>
      </c>
      <c r="F384" s="258" t="s">
        <v>226</v>
      </c>
      <c r="G384" s="256"/>
      <c r="H384" s="259">
        <v>9.4819999999999993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5" t="s">
        <v>195</v>
      </c>
      <c r="AU384" s="265" t="s">
        <v>82</v>
      </c>
      <c r="AV384" s="15" t="s">
        <v>135</v>
      </c>
      <c r="AW384" s="15" t="s">
        <v>35</v>
      </c>
      <c r="AX384" s="15" t="s">
        <v>80</v>
      </c>
      <c r="AY384" s="265" t="s">
        <v>185</v>
      </c>
    </row>
    <row r="385" s="2" customFormat="1" ht="21.75" customHeight="1">
      <c r="A385" s="40"/>
      <c r="B385" s="41"/>
      <c r="C385" s="215" t="s">
        <v>635</v>
      </c>
      <c r="D385" s="215" t="s">
        <v>187</v>
      </c>
      <c r="E385" s="216" t="s">
        <v>976</v>
      </c>
      <c r="F385" s="217" t="s">
        <v>977</v>
      </c>
      <c r="G385" s="218" t="s">
        <v>240</v>
      </c>
      <c r="H385" s="219">
        <v>9.4819999999999993</v>
      </c>
      <c r="I385" s="220"/>
      <c r="J385" s="221">
        <f>ROUND(I385*H385,2)</f>
        <v>0</v>
      </c>
      <c r="K385" s="217" t="s">
        <v>191</v>
      </c>
      <c r="L385" s="46"/>
      <c r="M385" s="222" t="s">
        <v>19</v>
      </c>
      <c r="N385" s="223" t="s">
        <v>44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135</v>
      </c>
      <c r="AT385" s="226" t="s">
        <v>187</v>
      </c>
      <c r="AU385" s="226" t="s">
        <v>82</v>
      </c>
      <c r="AY385" s="19" t="s">
        <v>185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135</v>
      </c>
      <c r="BM385" s="226" t="s">
        <v>2341</v>
      </c>
    </row>
    <row r="386" s="2" customFormat="1">
      <c r="A386" s="40"/>
      <c r="B386" s="41"/>
      <c r="C386" s="42"/>
      <c r="D386" s="228" t="s">
        <v>193</v>
      </c>
      <c r="E386" s="42"/>
      <c r="F386" s="229" t="s">
        <v>979</v>
      </c>
      <c r="G386" s="42"/>
      <c r="H386" s="42"/>
      <c r="I386" s="230"/>
      <c r="J386" s="42"/>
      <c r="K386" s="42"/>
      <c r="L386" s="46"/>
      <c r="M386" s="231"/>
      <c r="N386" s="232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193</v>
      </c>
      <c r="AU386" s="19" t="s">
        <v>82</v>
      </c>
    </row>
    <row r="387" s="13" customFormat="1">
      <c r="A387" s="13"/>
      <c r="B387" s="233"/>
      <c r="C387" s="234"/>
      <c r="D387" s="235" t="s">
        <v>195</v>
      </c>
      <c r="E387" s="236" t="s">
        <v>19</v>
      </c>
      <c r="F387" s="237" t="s">
        <v>2267</v>
      </c>
      <c r="G387" s="234"/>
      <c r="H387" s="236" t="s">
        <v>19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195</v>
      </c>
      <c r="AU387" s="243" t="s">
        <v>82</v>
      </c>
      <c r="AV387" s="13" t="s">
        <v>80</v>
      </c>
      <c r="AW387" s="13" t="s">
        <v>35</v>
      </c>
      <c r="AX387" s="13" t="s">
        <v>73</v>
      </c>
      <c r="AY387" s="243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1581</v>
      </c>
      <c r="G388" s="245"/>
      <c r="H388" s="248">
        <v>2.181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1581</v>
      </c>
      <c r="G389" s="245"/>
      <c r="H389" s="248">
        <v>2.181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3" customFormat="1">
      <c r="A390" s="13"/>
      <c r="B390" s="233"/>
      <c r="C390" s="234"/>
      <c r="D390" s="235" t="s">
        <v>195</v>
      </c>
      <c r="E390" s="236" t="s">
        <v>19</v>
      </c>
      <c r="F390" s="237" t="s">
        <v>2327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195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2339</v>
      </c>
      <c r="G391" s="245"/>
      <c r="H391" s="248">
        <v>2.5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2340</v>
      </c>
      <c r="G392" s="245"/>
      <c r="H392" s="248">
        <v>2.6200000000000001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5" customFormat="1">
      <c r="A393" s="15"/>
      <c r="B393" s="255"/>
      <c r="C393" s="256"/>
      <c r="D393" s="235" t="s">
        <v>195</v>
      </c>
      <c r="E393" s="257" t="s">
        <v>19</v>
      </c>
      <c r="F393" s="258" t="s">
        <v>226</v>
      </c>
      <c r="G393" s="256"/>
      <c r="H393" s="259">
        <v>9.4819999999999993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5" t="s">
        <v>195</v>
      </c>
      <c r="AU393" s="265" t="s">
        <v>82</v>
      </c>
      <c r="AV393" s="15" t="s">
        <v>135</v>
      </c>
      <c r="AW393" s="15" t="s">
        <v>35</v>
      </c>
      <c r="AX393" s="15" t="s">
        <v>80</v>
      </c>
      <c r="AY393" s="265" t="s">
        <v>185</v>
      </c>
    </row>
    <row r="394" s="12" customFormat="1" ht="22.8" customHeight="1">
      <c r="A394" s="12"/>
      <c r="B394" s="199"/>
      <c r="C394" s="200"/>
      <c r="D394" s="201" t="s">
        <v>72</v>
      </c>
      <c r="E394" s="213" t="s">
        <v>250</v>
      </c>
      <c r="F394" s="213" t="s">
        <v>2342</v>
      </c>
      <c r="G394" s="200"/>
      <c r="H394" s="200"/>
      <c r="I394" s="203"/>
      <c r="J394" s="214">
        <f>BK394</f>
        <v>0</v>
      </c>
      <c r="K394" s="200"/>
      <c r="L394" s="205"/>
      <c r="M394" s="206"/>
      <c r="N394" s="207"/>
      <c r="O394" s="207"/>
      <c r="P394" s="208">
        <f>SUM(P395:P405)</f>
        <v>0</v>
      </c>
      <c r="Q394" s="207"/>
      <c r="R394" s="208">
        <f>SUM(R395:R405)</f>
        <v>1.2729200000000001</v>
      </c>
      <c r="S394" s="207"/>
      <c r="T394" s="209">
        <f>SUM(T395:T405)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0" t="s">
        <v>80</v>
      </c>
      <c r="AT394" s="211" t="s">
        <v>72</v>
      </c>
      <c r="AU394" s="211" t="s">
        <v>80</v>
      </c>
      <c r="AY394" s="210" t="s">
        <v>185</v>
      </c>
      <c r="BK394" s="212">
        <f>SUM(BK395:BK405)</f>
        <v>0</v>
      </c>
    </row>
    <row r="395" s="2" customFormat="1" ht="37.8" customHeight="1">
      <c r="A395" s="40"/>
      <c r="B395" s="41"/>
      <c r="C395" s="215" t="s">
        <v>627</v>
      </c>
      <c r="D395" s="215" t="s">
        <v>187</v>
      </c>
      <c r="E395" s="216" t="s">
        <v>2343</v>
      </c>
      <c r="F395" s="217" t="s">
        <v>2344</v>
      </c>
      <c r="G395" s="218" t="s">
        <v>240</v>
      </c>
      <c r="H395" s="219">
        <v>5.5949999999999998</v>
      </c>
      <c r="I395" s="220"/>
      <c r="J395" s="221">
        <f>ROUND(I395*H395,2)</f>
        <v>0</v>
      </c>
      <c r="K395" s="217" t="s">
        <v>412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0.10100000000000001</v>
      </c>
      <c r="R395" s="224">
        <f>Q395*H395</f>
        <v>0.56509500000000001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187</v>
      </c>
      <c r="AU395" s="226" t="s">
        <v>82</v>
      </c>
      <c r="AY395" s="19" t="s">
        <v>185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2345</v>
      </c>
    </row>
    <row r="396" s="13" customFormat="1">
      <c r="A396" s="13"/>
      <c r="B396" s="233"/>
      <c r="C396" s="234"/>
      <c r="D396" s="235" t="s">
        <v>195</v>
      </c>
      <c r="E396" s="236" t="s">
        <v>19</v>
      </c>
      <c r="F396" s="237" t="s">
        <v>2346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195</v>
      </c>
      <c r="AU396" s="243" t="s">
        <v>82</v>
      </c>
      <c r="AV396" s="13" t="s">
        <v>80</v>
      </c>
      <c r="AW396" s="13" t="s">
        <v>35</v>
      </c>
      <c r="AX396" s="13" t="s">
        <v>73</v>
      </c>
      <c r="AY396" s="243" t="s">
        <v>185</v>
      </c>
    </row>
    <row r="397" s="13" customFormat="1">
      <c r="A397" s="13"/>
      <c r="B397" s="233"/>
      <c r="C397" s="234"/>
      <c r="D397" s="235" t="s">
        <v>195</v>
      </c>
      <c r="E397" s="236" t="s">
        <v>19</v>
      </c>
      <c r="F397" s="237" t="s">
        <v>2347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195</v>
      </c>
      <c r="AU397" s="243" t="s">
        <v>82</v>
      </c>
      <c r="AV397" s="13" t="s">
        <v>80</v>
      </c>
      <c r="AW397" s="13" t="s">
        <v>35</v>
      </c>
      <c r="AX397" s="13" t="s">
        <v>73</v>
      </c>
      <c r="AY397" s="243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2348</v>
      </c>
      <c r="G398" s="245"/>
      <c r="H398" s="248">
        <v>5.5949999999999998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5" customFormat="1">
      <c r="A399" s="15"/>
      <c r="B399" s="255"/>
      <c r="C399" s="256"/>
      <c r="D399" s="235" t="s">
        <v>195</v>
      </c>
      <c r="E399" s="257" t="s">
        <v>19</v>
      </c>
      <c r="F399" s="258" t="s">
        <v>226</v>
      </c>
      <c r="G399" s="256"/>
      <c r="H399" s="259">
        <v>5.5949999999999998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5" t="s">
        <v>195</v>
      </c>
      <c r="AU399" s="265" t="s">
        <v>82</v>
      </c>
      <c r="AV399" s="15" t="s">
        <v>135</v>
      </c>
      <c r="AW399" s="15" t="s">
        <v>35</v>
      </c>
      <c r="AX399" s="15" t="s">
        <v>80</v>
      </c>
      <c r="AY399" s="265" t="s">
        <v>185</v>
      </c>
    </row>
    <row r="400" s="2" customFormat="1" ht="16.5" customHeight="1">
      <c r="A400" s="40"/>
      <c r="B400" s="41"/>
      <c r="C400" s="272" t="s">
        <v>644</v>
      </c>
      <c r="D400" s="272" t="s">
        <v>520</v>
      </c>
      <c r="E400" s="273" t="s">
        <v>2349</v>
      </c>
      <c r="F400" s="274" t="s">
        <v>2350</v>
      </c>
      <c r="G400" s="275" t="s">
        <v>240</v>
      </c>
      <c r="H400" s="276">
        <v>6.1550000000000002</v>
      </c>
      <c r="I400" s="277"/>
      <c r="J400" s="278">
        <f>ROUND(I400*H400,2)</f>
        <v>0</v>
      </c>
      <c r="K400" s="274" t="s">
        <v>449</v>
      </c>
      <c r="L400" s="279"/>
      <c r="M400" s="280" t="s">
        <v>19</v>
      </c>
      <c r="N400" s="281" t="s">
        <v>44</v>
      </c>
      <c r="O400" s="86"/>
      <c r="P400" s="224">
        <f>O400*H400</f>
        <v>0</v>
      </c>
      <c r="Q400" s="224">
        <v>0.11500000000000001</v>
      </c>
      <c r="R400" s="224">
        <f>Q400*H400</f>
        <v>0.70782500000000004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265</v>
      </c>
      <c r="AT400" s="226" t="s">
        <v>520</v>
      </c>
      <c r="AU400" s="226" t="s">
        <v>82</v>
      </c>
      <c r="AY400" s="19" t="s">
        <v>185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2351</v>
      </c>
    </row>
    <row r="401" s="13" customFormat="1">
      <c r="A401" s="13"/>
      <c r="B401" s="233"/>
      <c r="C401" s="234"/>
      <c r="D401" s="235" t="s">
        <v>195</v>
      </c>
      <c r="E401" s="236" t="s">
        <v>19</v>
      </c>
      <c r="F401" s="237" t="s">
        <v>2346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195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185</v>
      </c>
    </row>
    <row r="402" s="13" customFormat="1">
      <c r="A402" s="13"/>
      <c r="B402" s="233"/>
      <c r="C402" s="234"/>
      <c r="D402" s="235" t="s">
        <v>195</v>
      </c>
      <c r="E402" s="236" t="s">
        <v>19</v>
      </c>
      <c r="F402" s="237" t="s">
        <v>2347</v>
      </c>
      <c r="G402" s="234"/>
      <c r="H402" s="236" t="s">
        <v>19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195</v>
      </c>
      <c r="AU402" s="243" t="s">
        <v>82</v>
      </c>
      <c r="AV402" s="13" t="s">
        <v>80</v>
      </c>
      <c r="AW402" s="13" t="s">
        <v>35</v>
      </c>
      <c r="AX402" s="13" t="s">
        <v>73</v>
      </c>
      <c r="AY402" s="243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2348</v>
      </c>
      <c r="G403" s="245"/>
      <c r="H403" s="248">
        <v>5.5949999999999998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5" customFormat="1">
      <c r="A404" s="15"/>
      <c r="B404" s="255"/>
      <c r="C404" s="256"/>
      <c r="D404" s="235" t="s">
        <v>195</v>
      </c>
      <c r="E404" s="257" t="s">
        <v>19</v>
      </c>
      <c r="F404" s="258" t="s">
        <v>226</v>
      </c>
      <c r="G404" s="256"/>
      <c r="H404" s="259">
        <v>5.5949999999999998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5" t="s">
        <v>195</v>
      </c>
      <c r="AU404" s="265" t="s">
        <v>82</v>
      </c>
      <c r="AV404" s="15" t="s">
        <v>135</v>
      </c>
      <c r="AW404" s="15" t="s">
        <v>35</v>
      </c>
      <c r="AX404" s="15" t="s">
        <v>80</v>
      </c>
      <c r="AY404" s="265" t="s">
        <v>185</v>
      </c>
    </row>
    <row r="405" s="14" customFormat="1">
      <c r="A405" s="14"/>
      <c r="B405" s="244"/>
      <c r="C405" s="245"/>
      <c r="D405" s="235" t="s">
        <v>195</v>
      </c>
      <c r="E405" s="245"/>
      <c r="F405" s="247" t="s">
        <v>2352</v>
      </c>
      <c r="G405" s="245"/>
      <c r="H405" s="248">
        <v>6.1550000000000002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4</v>
      </c>
      <c r="AX405" s="14" t="s">
        <v>80</v>
      </c>
      <c r="AY405" s="254" t="s">
        <v>185</v>
      </c>
    </row>
    <row r="406" s="12" customFormat="1" ht="22.8" customHeight="1">
      <c r="A406" s="12"/>
      <c r="B406" s="199"/>
      <c r="C406" s="200"/>
      <c r="D406" s="201" t="s">
        <v>72</v>
      </c>
      <c r="E406" s="213" t="s">
        <v>255</v>
      </c>
      <c r="F406" s="213" t="s">
        <v>593</v>
      </c>
      <c r="G406" s="200"/>
      <c r="H406" s="200"/>
      <c r="I406" s="203"/>
      <c r="J406" s="214">
        <f>BK406</f>
        <v>0</v>
      </c>
      <c r="K406" s="200"/>
      <c r="L406" s="205"/>
      <c r="M406" s="206"/>
      <c r="N406" s="207"/>
      <c r="O406" s="207"/>
      <c r="P406" s="208">
        <f>SUM(P407:P769)</f>
        <v>0</v>
      </c>
      <c r="Q406" s="207"/>
      <c r="R406" s="208">
        <f>SUM(R407:R769)</f>
        <v>55.098976760000006</v>
      </c>
      <c r="S406" s="207"/>
      <c r="T406" s="209">
        <f>SUM(T407:T769)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0" t="s">
        <v>80</v>
      </c>
      <c r="AT406" s="211" t="s">
        <v>72</v>
      </c>
      <c r="AU406" s="211" t="s">
        <v>80</v>
      </c>
      <c r="AY406" s="210" t="s">
        <v>185</v>
      </c>
      <c r="BK406" s="212">
        <f>SUM(BK407:BK769)</f>
        <v>0</v>
      </c>
    </row>
    <row r="407" s="2" customFormat="1" ht="16.5" customHeight="1">
      <c r="A407" s="40"/>
      <c r="B407" s="41"/>
      <c r="C407" s="215" t="s">
        <v>888</v>
      </c>
      <c r="D407" s="215" t="s">
        <v>187</v>
      </c>
      <c r="E407" s="216" t="s">
        <v>1583</v>
      </c>
      <c r="F407" s="217" t="s">
        <v>1584</v>
      </c>
      <c r="G407" s="218" t="s">
        <v>240</v>
      </c>
      <c r="H407" s="219">
        <v>0.45000000000000001</v>
      </c>
      <c r="I407" s="220"/>
      <c r="J407" s="221">
        <f>ROUND(I407*H407,2)</f>
        <v>0</v>
      </c>
      <c r="K407" s="217" t="s">
        <v>191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0.00025999999999999998</v>
      </c>
      <c r="R407" s="224">
        <f>Q407*H407</f>
        <v>0.000117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187</v>
      </c>
      <c r="AU407" s="226" t="s">
        <v>82</v>
      </c>
      <c r="AY407" s="19" t="s">
        <v>185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2353</v>
      </c>
    </row>
    <row r="408" s="2" customFormat="1">
      <c r="A408" s="40"/>
      <c r="B408" s="41"/>
      <c r="C408" s="42"/>
      <c r="D408" s="228" t="s">
        <v>193</v>
      </c>
      <c r="E408" s="42"/>
      <c r="F408" s="229" t="s">
        <v>1586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193</v>
      </c>
      <c r="AU408" s="19" t="s">
        <v>82</v>
      </c>
    </row>
    <row r="409" s="13" customFormat="1">
      <c r="A409" s="13"/>
      <c r="B409" s="233"/>
      <c r="C409" s="234"/>
      <c r="D409" s="235" t="s">
        <v>195</v>
      </c>
      <c r="E409" s="236" t="s">
        <v>19</v>
      </c>
      <c r="F409" s="237" t="s">
        <v>2354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195</v>
      </c>
      <c r="AU409" s="243" t="s">
        <v>82</v>
      </c>
      <c r="AV409" s="13" t="s">
        <v>80</v>
      </c>
      <c r="AW409" s="13" t="s">
        <v>35</v>
      </c>
      <c r="AX409" s="13" t="s">
        <v>73</v>
      </c>
      <c r="AY409" s="243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2355</v>
      </c>
      <c r="G410" s="245"/>
      <c r="H410" s="248">
        <v>0.16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3" customFormat="1">
      <c r="A411" s="13"/>
      <c r="B411" s="233"/>
      <c r="C411" s="234"/>
      <c r="D411" s="235" t="s">
        <v>195</v>
      </c>
      <c r="E411" s="236" t="s">
        <v>19</v>
      </c>
      <c r="F411" s="237" t="s">
        <v>2356</v>
      </c>
      <c r="G411" s="234"/>
      <c r="H411" s="236" t="s">
        <v>19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195</v>
      </c>
      <c r="AU411" s="243" t="s">
        <v>82</v>
      </c>
      <c r="AV411" s="13" t="s">
        <v>80</v>
      </c>
      <c r="AW411" s="13" t="s">
        <v>35</v>
      </c>
      <c r="AX411" s="13" t="s">
        <v>73</v>
      </c>
      <c r="AY411" s="243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2357</v>
      </c>
      <c r="G412" s="245"/>
      <c r="H412" s="248">
        <v>0.28999999999999998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5" customFormat="1">
      <c r="A413" s="15"/>
      <c r="B413" s="255"/>
      <c r="C413" s="256"/>
      <c r="D413" s="235" t="s">
        <v>195</v>
      </c>
      <c r="E413" s="257" t="s">
        <v>19</v>
      </c>
      <c r="F413" s="258" t="s">
        <v>226</v>
      </c>
      <c r="G413" s="256"/>
      <c r="H413" s="259">
        <v>0.44999999999999996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195</v>
      </c>
      <c r="AU413" s="265" t="s">
        <v>82</v>
      </c>
      <c r="AV413" s="15" t="s">
        <v>135</v>
      </c>
      <c r="AW413" s="15" t="s">
        <v>35</v>
      </c>
      <c r="AX413" s="15" t="s">
        <v>80</v>
      </c>
      <c r="AY413" s="265" t="s">
        <v>185</v>
      </c>
    </row>
    <row r="414" s="2" customFormat="1" ht="24.15" customHeight="1">
      <c r="A414" s="40"/>
      <c r="B414" s="41"/>
      <c r="C414" s="215" t="s">
        <v>893</v>
      </c>
      <c r="D414" s="215" t="s">
        <v>187</v>
      </c>
      <c r="E414" s="216" t="s">
        <v>1133</v>
      </c>
      <c r="F414" s="217" t="s">
        <v>1134</v>
      </c>
      <c r="G414" s="218" t="s">
        <v>240</v>
      </c>
      <c r="H414" s="219">
        <v>67.164000000000001</v>
      </c>
      <c r="I414" s="220"/>
      <c r="J414" s="221">
        <f>ROUND(I414*H414,2)</f>
        <v>0</v>
      </c>
      <c r="K414" s="217" t="s">
        <v>191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0.00025999999999999998</v>
      </c>
      <c r="R414" s="224">
        <f>Q414*H414</f>
        <v>0.017462639999999998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82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2358</v>
      </c>
    </row>
    <row r="415" s="2" customFormat="1">
      <c r="A415" s="40"/>
      <c r="B415" s="41"/>
      <c r="C415" s="42"/>
      <c r="D415" s="228" t="s">
        <v>193</v>
      </c>
      <c r="E415" s="42"/>
      <c r="F415" s="229" t="s">
        <v>1136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193</v>
      </c>
      <c r="AU415" s="19" t="s">
        <v>82</v>
      </c>
    </row>
    <row r="416" s="13" customFormat="1">
      <c r="A416" s="13"/>
      <c r="B416" s="233"/>
      <c r="C416" s="234"/>
      <c r="D416" s="235" t="s">
        <v>195</v>
      </c>
      <c r="E416" s="236" t="s">
        <v>19</v>
      </c>
      <c r="F416" s="237" t="s">
        <v>2267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195</v>
      </c>
      <c r="AU416" s="243" t="s">
        <v>82</v>
      </c>
      <c r="AV416" s="13" t="s">
        <v>80</v>
      </c>
      <c r="AW416" s="13" t="s">
        <v>35</v>
      </c>
      <c r="AX416" s="13" t="s">
        <v>73</v>
      </c>
      <c r="AY416" s="243" t="s">
        <v>185</v>
      </c>
    </row>
    <row r="417" s="13" customFormat="1">
      <c r="A417" s="13"/>
      <c r="B417" s="233"/>
      <c r="C417" s="234"/>
      <c r="D417" s="235" t="s">
        <v>195</v>
      </c>
      <c r="E417" s="236" t="s">
        <v>19</v>
      </c>
      <c r="F417" s="237" t="s">
        <v>2359</v>
      </c>
      <c r="G417" s="234"/>
      <c r="H417" s="236" t="s">
        <v>19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195</v>
      </c>
      <c r="AU417" s="243" t="s">
        <v>82</v>
      </c>
      <c r="AV417" s="13" t="s">
        <v>80</v>
      </c>
      <c r="AW417" s="13" t="s">
        <v>35</v>
      </c>
      <c r="AX417" s="13" t="s">
        <v>73</v>
      </c>
      <c r="AY417" s="243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1515</v>
      </c>
      <c r="G418" s="245"/>
      <c r="H418" s="248">
        <v>55.299999999999997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4" customFormat="1">
      <c r="A419" s="14"/>
      <c r="B419" s="244"/>
      <c r="C419" s="245"/>
      <c r="D419" s="235" t="s">
        <v>195</v>
      </c>
      <c r="E419" s="246" t="s">
        <v>19</v>
      </c>
      <c r="F419" s="247" t="s">
        <v>744</v>
      </c>
      <c r="G419" s="245"/>
      <c r="H419" s="248">
        <v>1.1479999999999999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195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1516</v>
      </c>
      <c r="G420" s="245"/>
      <c r="H420" s="248">
        <v>1.05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1517</v>
      </c>
      <c r="G421" s="245"/>
      <c r="H421" s="248">
        <v>-5.79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3" customFormat="1">
      <c r="A422" s="13"/>
      <c r="B422" s="233"/>
      <c r="C422" s="234"/>
      <c r="D422" s="235" t="s">
        <v>195</v>
      </c>
      <c r="E422" s="236" t="s">
        <v>19</v>
      </c>
      <c r="F422" s="237" t="s">
        <v>2360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195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942</v>
      </c>
      <c r="G423" s="245"/>
      <c r="H423" s="248">
        <v>2.6400000000000001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2334</v>
      </c>
      <c r="G424" s="245"/>
      <c r="H424" s="248">
        <v>4.3200000000000003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1575</v>
      </c>
      <c r="G425" s="245"/>
      <c r="H425" s="248">
        <v>4.2480000000000002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1575</v>
      </c>
      <c r="G426" s="245"/>
      <c r="H426" s="248">
        <v>4.2480000000000002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5" customFormat="1">
      <c r="A427" s="15"/>
      <c r="B427" s="255"/>
      <c r="C427" s="256"/>
      <c r="D427" s="235" t="s">
        <v>195</v>
      </c>
      <c r="E427" s="257" t="s">
        <v>19</v>
      </c>
      <c r="F427" s="258" t="s">
        <v>226</v>
      </c>
      <c r="G427" s="256"/>
      <c r="H427" s="259">
        <v>67.164000000000001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195</v>
      </c>
      <c r="AU427" s="265" t="s">
        <v>82</v>
      </c>
      <c r="AV427" s="15" t="s">
        <v>135</v>
      </c>
      <c r="AW427" s="15" t="s">
        <v>35</v>
      </c>
      <c r="AX427" s="15" t="s">
        <v>80</v>
      </c>
      <c r="AY427" s="265" t="s">
        <v>185</v>
      </c>
    </row>
    <row r="428" s="2" customFormat="1" ht="24.15" customHeight="1">
      <c r="A428" s="40"/>
      <c r="B428" s="41"/>
      <c r="C428" s="215" t="s">
        <v>898</v>
      </c>
      <c r="D428" s="215" t="s">
        <v>187</v>
      </c>
      <c r="E428" s="216" t="s">
        <v>1598</v>
      </c>
      <c r="F428" s="217" t="s">
        <v>1599</v>
      </c>
      <c r="G428" s="218" t="s">
        <v>240</v>
      </c>
      <c r="H428" s="219">
        <v>0.45000000000000001</v>
      </c>
      <c r="I428" s="220"/>
      <c r="J428" s="221">
        <f>ROUND(I428*H428,2)</f>
        <v>0</v>
      </c>
      <c r="K428" s="217" t="s">
        <v>191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0.0043800000000000002</v>
      </c>
      <c r="R428" s="224">
        <f>Q428*H428</f>
        <v>0.0019710000000000001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187</v>
      </c>
      <c r="AU428" s="226" t="s">
        <v>82</v>
      </c>
      <c r="AY428" s="19" t="s">
        <v>185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2361</v>
      </c>
    </row>
    <row r="429" s="2" customFormat="1">
      <c r="A429" s="40"/>
      <c r="B429" s="41"/>
      <c r="C429" s="42"/>
      <c r="D429" s="228" t="s">
        <v>193</v>
      </c>
      <c r="E429" s="42"/>
      <c r="F429" s="229" t="s">
        <v>1601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193</v>
      </c>
      <c r="AU429" s="19" t="s">
        <v>82</v>
      </c>
    </row>
    <row r="430" s="13" customFormat="1">
      <c r="A430" s="13"/>
      <c r="B430" s="233"/>
      <c r="C430" s="234"/>
      <c r="D430" s="235" t="s">
        <v>195</v>
      </c>
      <c r="E430" s="236" t="s">
        <v>19</v>
      </c>
      <c r="F430" s="237" t="s">
        <v>2354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195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2355</v>
      </c>
      <c r="G431" s="245"/>
      <c r="H431" s="248">
        <v>0.16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3" customFormat="1">
      <c r="A432" s="13"/>
      <c r="B432" s="233"/>
      <c r="C432" s="234"/>
      <c r="D432" s="235" t="s">
        <v>195</v>
      </c>
      <c r="E432" s="236" t="s">
        <v>19</v>
      </c>
      <c r="F432" s="237" t="s">
        <v>2356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195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2357</v>
      </c>
      <c r="G433" s="245"/>
      <c r="H433" s="248">
        <v>0.28999999999999998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5" customFormat="1">
      <c r="A434" s="15"/>
      <c r="B434" s="255"/>
      <c r="C434" s="256"/>
      <c r="D434" s="235" t="s">
        <v>195</v>
      </c>
      <c r="E434" s="257" t="s">
        <v>19</v>
      </c>
      <c r="F434" s="258" t="s">
        <v>226</v>
      </c>
      <c r="G434" s="256"/>
      <c r="H434" s="259">
        <v>0.44999999999999996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5" t="s">
        <v>195</v>
      </c>
      <c r="AU434" s="265" t="s">
        <v>82</v>
      </c>
      <c r="AV434" s="15" t="s">
        <v>135</v>
      </c>
      <c r="AW434" s="15" t="s">
        <v>35</v>
      </c>
      <c r="AX434" s="15" t="s">
        <v>80</v>
      </c>
      <c r="AY434" s="265" t="s">
        <v>185</v>
      </c>
    </row>
    <row r="435" s="2" customFormat="1" ht="21.75" customHeight="1">
      <c r="A435" s="40"/>
      <c r="B435" s="41"/>
      <c r="C435" s="215" t="s">
        <v>904</v>
      </c>
      <c r="D435" s="215" t="s">
        <v>187</v>
      </c>
      <c r="E435" s="216" t="s">
        <v>1602</v>
      </c>
      <c r="F435" s="217" t="s">
        <v>1603</v>
      </c>
      <c r="G435" s="218" t="s">
        <v>240</v>
      </c>
      <c r="H435" s="219">
        <v>0.45000000000000001</v>
      </c>
      <c r="I435" s="220"/>
      <c r="J435" s="221">
        <f>ROUND(I435*H435,2)</f>
        <v>0</v>
      </c>
      <c r="K435" s="217" t="s">
        <v>191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0.0040000000000000001</v>
      </c>
      <c r="R435" s="224">
        <f>Q435*H435</f>
        <v>0.0018000000000000002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187</v>
      </c>
      <c r="AU435" s="226" t="s">
        <v>82</v>
      </c>
      <c r="AY435" s="19" t="s">
        <v>185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2362</v>
      </c>
    </row>
    <row r="436" s="2" customFormat="1">
      <c r="A436" s="40"/>
      <c r="B436" s="41"/>
      <c r="C436" s="42"/>
      <c r="D436" s="228" t="s">
        <v>193</v>
      </c>
      <c r="E436" s="42"/>
      <c r="F436" s="229" t="s">
        <v>1604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193</v>
      </c>
      <c r="AU436" s="19" t="s">
        <v>82</v>
      </c>
    </row>
    <row r="437" s="13" customFormat="1">
      <c r="A437" s="13"/>
      <c r="B437" s="233"/>
      <c r="C437" s="234"/>
      <c r="D437" s="235" t="s">
        <v>195</v>
      </c>
      <c r="E437" s="236" t="s">
        <v>19</v>
      </c>
      <c r="F437" s="237" t="s">
        <v>2354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195</v>
      </c>
      <c r="AU437" s="243" t="s">
        <v>82</v>
      </c>
      <c r="AV437" s="13" t="s">
        <v>80</v>
      </c>
      <c r="AW437" s="13" t="s">
        <v>35</v>
      </c>
      <c r="AX437" s="13" t="s">
        <v>73</v>
      </c>
      <c r="AY437" s="243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2355</v>
      </c>
      <c r="G438" s="245"/>
      <c r="H438" s="248">
        <v>0.16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3" customFormat="1">
      <c r="A439" s="13"/>
      <c r="B439" s="233"/>
      <c r="C439" s="234"/>
      <c r="D439" s="235" t="s">
        <v>195</v>
      </c>
      <c r="E439" s="236" t="s">
        <v>19</v>
      </c>
      <c r="F439" s="237" t="s">
        <v>2356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195</v>
      </c>
      <c r="AU439" s="243" t="s">
        <v>82</v>
      </c>
      <c r="AV439" s="13" t="s">
        <v>80</v>
      </c>
      <c r="AW439" s="13" t="s">
        <v>35</v>
      </c>
      <c r="AX439" s="13" t="s">
        <v>73</v>
      </c>
      <c r="AY439" s="243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2357</v>
      </c>
      <c r="G440" s="245"/>
      <c r="H440" s="248">
        <v>0.28999999999999998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5" customFormat="1">
      <c r="A441" s="15"/>
      <c r="B441" s="255"/>
      <c r="C441" s="256"/>
      <c r="D441" s="235" t="s">
        <v>195</v>
      </c>
      <c r="E441" s="257" t="s">
        <v>19</v>
      </c>
      <c r="F441" s="258" t="s">
        <v>226</v>
      </c>
      <c r="G441" s="256"/>
      <c r="H441" s="259">
        <v>0.44999999999999996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5" t="s">
        <v>195</v>
      </c>
      <c r="AU441" s="265" t="s">
        <v>82</v>
      </c>
      <c r="AV441" s="15" t="s">
        <v>135</v>
      </c>
      <c r="AW441" s="15" t="s">
        <v>35</v>
      </c>
      <c r="AX441" s="15" t="s">
        <v>80</v>
      </c>
      <c r="AY441" s="265" t="s">
        <v>185</v>
      </c>
    </row>
    <row r="442" s="2" customFormat="1" ht="24.15" customHeight="1">
      <c r="A442" s="40"/>
      <c r="B442" s="41"/>
      <c r="C442" s="215" t="s">
        <v>913</v>
      </c>
      <c r="D442" s="215" t="s">
        <v>187</v>
      </c>
      <c r="E442" s="216" t="s">
        <v>1141</v>
      </c>
      <c r="F442" s="217" t="s">
        <v>1142</v>
      </c>
      <c r="G442" s="218" t="s">
        <v>240</v>
      </c>
      <c r="H442" s="219">
        <v>67.164000000000001</v>
      </c>
      <c r="I442" s="220"/>
      <c r="J442" s="221">
        <f>ROUND(I442*H442,2)</f>
        <v>0</v>
      </c>
      <c r="K442" s="217" t="s">
        <v>191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0.0040000000000000001</v>
      </c>
      <c r="R442" s="224">
        <f>Q442*H442</f>
        <v>0.26865600000000001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187</v>
      </c>
      <c r="AU442" s="226" t="s">
        <v>82</v>
      </c>
      <c r="AY442" s="19" t="s">
        <v>185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2363</v>
      </c>
    </row>
    <row r="443" s="2" customFormat="1">
      <c r="A443" s="40"/>
      <c r="B443" s="41"/>
      <c r="C443" s="42"/>
      <c r="D443" s="228" t="s">
        <v>193</v>
      </c>
      <c r="E443" s="42"/>
      <c r="F443" s="229" t="s">
        <v>1144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193</v>
      </c>
      <c r="AU443" s="19" t="s">
        <v>82</v>
      </c>
    </row>
    <row r="444" s="13" customFormat="1">
      <c r="A444" s="13"/>
      <c r="B444" s="233"/>
      <c r="C444" s="234"/>
      <c r="D444" s="235" t="s">
        <v>195</v>
      </c>
      <c r="E444" s="236" t="s">
        <v>19</v>
      </c>
      <c r="F444" s="237" t="s">
        <v>2267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195</v>
      </c>
      <c r="AU444" s="243" t="s">
        <v>82</v>
      </c>
      <c r="AV444" s="13" t="s">
        <v>80</v>
      </c>
      <c r="AW444" s="13" t="s">
        <v>35</v>
      </c>
      <c r="AX444" s="13" t="s">
        <v>73</v>
      </c>
      <c r="AY444" s="243" t="s">
        <v>185</v>
      </c>
    </row>
    <row r="445" s="13" customFormat="1">
      <c r="A445" s="13"/>
      <c r="B445" s="233"/>
      <c r="C445" s="234"/>
      <c r="D445" s="235" t="s">
        <v>195</v>
      </c>
      <c r="E445" s="236" t="s">
        <v>19</v>
      </c>
      <c r="F445" s="237" t="s">
        <v>2359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195</v>
      </c>
      <c r="AU445" s="243" t="s">
        <v>82</v>
      </c>
      <c r="AV445" s="13" t="s">
        <v>80</v>
      </c>
      <c r="AW445" s="13" t="s">
        <v>35</v>
      </c>
      <c r="AX445" s="13" t="s">
        <v>73</v>
      </c>
      <c r="AY445" s="243" t="s">
        <v>185</v>
      </c>
    </row>
    <row r="446" s="14" customFormat="1">
      <c r="A446" s="14"/>
      <c r="B446" s="244"/>
      <c r="C446" s="245"/>
      <c r="D446" s="235" t="s">
        <v>195</v>
      </c>
      <c r="E446" s="246" t="s">
        <v>19</v>
      </c>
      <c r="F446" s="247" t="s">
        <v>1515</v>
      </c>
      <c r="G446" s="245"/>
      <c r="H446" s="248">
        <v>55.299999999999997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195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744</v>
      </c>
      <c r="G447" s="245"/>
      <c r="H447" s="248">
        <v>1.1479999999999999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1516</v>
      </c>
      <c r="G448" s="245"/>
      <c r="H448" s="248">
        <v>1.05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1517</v>
      </c>
      <c r="G449" s="245"/>
      <c r="H449" s="248">
        <v>-5.79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3" customFormat="1">
      <c r="A450" s="13"/>
      <c r="B450" s="233"/>
      <c r="C450" s="234"/>
      <c r="D450" s="235" t="s">
        <v>195</v>
      </c>
      <c r="E450" s="236" t="s">
        <v>19</v>
      </c>
      <c r="F450" s="237" t="s">
        <v>2360</v>
      </c>
      <c r="G450" s="234"/>
      <c r="H450" s="236" t="s">
        <v>19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195</v>
      </c>
      <c r="AU450" s="243" t="s">
        <v>82</v>
      </c>
      <c r="AV450" s="13" t="s">
        <v>80</v>
      </c>
      <c r="AW450" s="13" t="s">
        <v>35</v>
      </c>
      <c r="AX450" s="13" t="s">
        <v>73</v>
      </c>
      <c r="AY450" s="243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942</v>
      </c>
      <c r="G451" s="245"/>
      <c r="H451" s="248">
        <v>2.6400000000000001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2334</v>
      </c>
      <c r="G452" s="245"/>
      <c r="H452" s="248">
        <v>4.3200000000000003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1575</v>
      </c>
      <c r="G453" s="245"/>
      <c r="H453" s="248">
        <v>4.2480000000000002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1575</v>
      </c>
      <c r="G454" s="245"/>
      <c r="H454" s="248">
        <v>4.2480000000000002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5" customFormat="1">
      <c r="A455" s="15"/>
      <c r="B455" s="255"/>
      <c r="C455" s="256"/>
      <c r="D455" s="235" t="s">
        <v>195</v>
      </c>
      <c r="E455" s="257" t="s">
        <v>19</v>
      </c>
      <c r="F455" s="258" t="s">
        <v>226</v>
      </c>
      <c r="G455" s="256"/>
      <c r="H455" s="259">
        <v>67.164000000000001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5" t="s">
        <v>195</v>
      </c>
      <c r="AU455" s="265" t="s">
        <v>82</v>
      </c>
      <c r="AV455" s="15" t="s">
        <v>135</v>
      </c>
      <c r="AW455" s="15" t="s">
        <v>35</v>
      </c>
      <c r="AX455" s="15" t="s">
        <v>80</v>
      </c>
      <c r="AY455" s="265" t="s">
        <v>185</v>
      </c>
    </row>
    <row r="456" s="2" customFormat="1" ht="16.5" customHeight="1">
      <c r="A456" s="40"/>
      <c r="B456" s="41"/>
      <c r="C456" s="215" t="s">
        <v>929</v>
      </c>
      <c r="D456" s="215" t="s">
        <v>187</v>
      </c>
      <c r="E456" s="216" t="s">
        <v>1145</v>
      </c>
      <c r="F456" s="217" t="s">
        <v>1146</v>
      </c>
      <c r="G456" s="218" t="s">
        <v>240</v>
      </c>
      <c r="H456" s="219">
        <v>307.09699999999998</v>
      </c>
      <c r="I456" s="220"/>
      <c r="J456" s="221">
        <f>ROUND(I456*H456,2)</f>
        <v>0</v>
      </c>
      <c r="K456" s="217" t="s">
        <v>191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0.00025999999999999998</v>
      </c>
      <c r="R456" s="224">
        <f>Q456*H456</f>
        <v>0.079845219999999995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187</v>
      </c>
      <c r="AU456" s="226" t="s">
        <v>82</v>
      </c>
      <c r="AY456" s="19" t="s">
        <v>185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2364</v>
      </c>
    </row>
    <row r="457" s="2" customFormat="1">
      <c r="A457" s="40"/>
      <c r="B457" s="41"/>
      <c r="C457" s="42"/>
      <c r="D457" s="228" t="s">
        <v>193</v>
      </c>
      <c r="E457" s="42"/>
      <c r="F457" s="229" t="s">
        <v>1148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193</v>
      </c>
      <c r="AU457" s="19" t="s">
        <v>82</v>
      </c>
    </row>
    <row r="458" s="13" customFormat="1">
      <c r="A458" s="13"/>
      <c r="B458" s="233"/>
      <c r="C458" s="234"/>
      <c r="D458" s="235" t="s">
        <v>195</v>
      </c>
      <c r="E458" s="236" t="s">
        <v>19</v>
      </c>
      <c r="F458" s="237" t="s">
        <v>2267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195</v>
      </c>
      <c r="AU458" s="243" t="s">
        <v>82</v>
      </c>
      <c r="AV458" s="13" t="s">
        <v>80</v>
      </c>
      <c r="AW458" s="13" t="s">
        <v>35</v>
      </c>
      <c r="AX458" s="13" t="s">
        <v>73</v>
      </c>
      <c r="AY458" s="243" t="s">
        <v>185</v>
      </c>
    </row>
    <row r="459" s="13" customFormat="1">
      <c r="A459" s="13"/>
      <c r="B459" s="233"/>
      <c r="C459" s="234"/>
      <c r="D459" s="235" t="s">
        <v>195</v>
      </c>
      <c r="E459" s="236" t="s">
        <v>19</v>
      </c>
      <c r="F459" s="237" t="s">
        <v>2365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195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185</v>
      </c>
    </row>
    <row r="460" s="14" customFormat="1">
      <c r="A460" s="14"/>
      <c r="B460" s="244"/>
      <c r="C460" s="245"/>
      <c r="D460" s="235" t="s">
        <v>195</v>
      </c>
      <c r="E460" s="246" t="s">
        <v>19</v>
      </c>
      <c r="F460" s="247" t="s">
        <v>2366</v>
      </c>
      <c r="G460" s="245"/>
      <c r="H460" s="248">
        <v>78.275000000000006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195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2367</v>
      </c>
      <c r="G461" s="245"/>
      <c r="H461" s="248">
        <v>1.44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2368</v>
      </c>
      <c r="G462" s="245"/>
      <c r="H462" s="248">
        <v>-25.350000000000001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3" customFormat="1">
      <c r="A463" s="13"/>
      <c r="B463" s="233"/>
      <c r="C463" s="234"/>
      <c r="D463" s="235" t="s">
        <v>195</v>
      </c>
      <c r="E463" s="236" t="s">
        <v>19</v>
      </c>
      <c r="F463" s="237" t="s">
        <v>2369</v>
      </c>
      <c r="G463" s="234"/>
      <c r="H463" s="236" t="s">
        <v>19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195</v>
      </c>
      <c r="AU463" s="243" t="s">
        <v>82</v>
      </c>
      <c r="AV463" s="13" t="s">
        <v>80</v>
      </c>
      <c r="AW463" s="13" t="s">
        <v>35</v>
      </c>
      <c r="AX463" s="13" t="s">
        <v>73</v>
      </c>
      <c r="AY463" s="243" t="s">
        <v>185</v>
      </c>
    </row>
    <row r="464" s="14" customFormat="1">
      <c r="A464" s="14"/>
      <c r="B464" s="244"/>
      <c r="C464" s="245"/>
      <c r="D464" s="235" t="s">
        <v>195</v>
      </c>
      <c r="E464" s="246" t="s">
        <v>19</v>
      </c>
      <c r="F464" s="247" t="s">
        <v>2370</v>
      </c>
      <c r="G464" s="245"/>
      <c r="H464" s="248">
        <v>8.9900000000000002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195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185</v>
      </c>
    </row>
    <row r="465" s="13" customFormat="1">
      <c r="A465" s="13"/>
      <c r="B465" s="233"/>
      <c r="C465" s="234"/>
      <c r="D465" s="235" t="s">
        <v>195</v>
      </c>
      <c r="E465" s="236" t="s">
        <v>19</v>
      </c>
      <c r="F465" s="237" t="s">
        <v>2371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195</v>
      </c>
      <c r="AU465" s="243" t="s">
        <v>82</v>
      </c>
      <c r="AV465" s="13" t="s">
        <v>80</v>
      </c>
      <c r="AW465" s="13" t="s">
        <v>35</v>
      </c>
      <c r="AX465" s="13" t="s">
        <v>73</v>
      </c>
      <c r="AY465" s="243" t="s">
        <v>185</v>
      </c>
    </row>
    <row r="466" s="14" customFormat="1">
      <c r="A466" s="14"/>
      <c r="B466" s="244"/>
      <c r="C466" s="245"/>
      <c r="D466" s="235" t="s">
        <v>195</v>
      </c>
      <c r="E466" s="246" t="s">
        <v>19</v>
      </c>
      <c r="F466" s="247" t="s">
        <v>2372</v>
      </c>
      <c r="G466" s="245"/>
      <c r="H466" s="248">
        <v>5.6890000000000001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195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185</v>
      </c>
    </row>
    <row r="467" s="13" customFormat="1">
      <c r="A467" s="13"/>
      <c r="B467" s="233"/>
      <c r="C467" s="234"/>
      <c r="D467" s="235" t="s">
        <v>195</v>
      </c>
      <c r="E467" s="236" t="s">
        <v>19</v>
      </c>
      <c r="F467" s="237" t="s">
        <v>2354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195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185</v>
      </c>
    </row>
    <row r="468" s="14" customFormat="1">
      <c r="A468" s="14"/>
      <c r="B468" s="244"/>
      <c r="C468" s="245"/>
      <c r="D468" s="235" t="s">
        <v>195</v>
      </c>
      <c r="E468" s="246" t="s">
        <v>19</v>
      </c>
      <c r="F468" s="247" t="s">
        <v>2373</v>
      </c>
      <c r="G468" s="245"/>
      <c r="H468" s="248">
        <v>6.1379999999999999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195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185</v>
      </c>
    </row>
    <row r="469" s="13" customFormat="1">
      <c r="A469" s="13"/>
      <c r="B469" s="233"/>
      <c r="C469" s="234"/>
      <c r="D469" s="235" t="s">
        <v>195</v>
      </c>
      <c r="E469" s="236" t="s">
        <v>19</v>
      </c>
      <c r="F469" s="237" t="s">
        <v>2356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195</v>
      </c>
      <c r="AU469" s="243" t="s">
        <v>82</v>
      </c>
      <c r="AV469" s="13" t="s">
        <v>80</v>
      </c>
      <c r="AW469" s="13" t="s">
        <v>35</v>
      </c>
      <c r="AX469" s="13" t="s">
        <v>73</v>
      </c>
      <c r="AY469" s="243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2370</v>
      </c>
      <c r="G470" s="245"/>
      <c r="H470" s="248">
        <v>8.9900000000000002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3" customFormat="1">
      <c r="A471" s="13"/>
      <c r="B471" s="233"/>
      <c r="C471" s="234"/>
      <c r="D471" s="235" t="s">
        <v>195</v>
      </c>
      <c r="E471" s="236" t="s">
        <v>19</v>
      </c>
      <c r="F471" s="237" t="s">
        <v>2374</v>
      </c>
      <c r="G471" s="234"/>
      <c r="H471" s="236" t="s">
        <v>19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195</v>
      </c>
      <c r="AU471" s="243" t="s">
        <v>82</v>
      </c>
      <c r="AV471" s="13" t="s">
        <v>80</v>
      </c>
      <c r="AW471" s="13" t="s">
        <v>35</v>
      </c>
      <c r="AX471" s="13" t="s">
        <v>73</v>
      </c>
      <c r="AY471" s="243" t="s">
        <v>185</v>
      </c>
    </row>
    <row r="472" s="14" customFormat="1">
      <c r="A472" s="14"/>
      <c r="B472" s="244"/>
      <c r="C472" s="245"/>
      <c r="D472" s="235" t="s">
        <v>195</v>
      </c>
      <c r="E472" s="246" t="s">
        <v>19</v>
      </c>
      <c r="F472" s="247" t="s">
        <v>2375</v>
      </c>
      <c r="G472" s="245"/>
      <c r="H472" s="248">
        <v>18.91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195</v>
      </c>
      <c r="AU472" s="254" t="s">
        <v>82</v>
      </c>
      <c r="AV472" s="14" t="s">
        <v>82</v>
      </c>
      <c r="AW472" s="14" t="s">
        <v>35</v>
      </c>
      <c r="AX472" s="14" t="s">
        <v>73</v>
      </c>
      <c r="AY472" s="254" t="s">
        <v>185</v>
      </c>
    </row>
    <row r="473" s="14" customFormat="1">
      <c r="A473" s="14"/>
      <c r="B473" s="244"/>
      <c r="C473" s="245"/>
      <c r="D473" s="235" t="s">
        <v>195</v>
      </c>
      <c r="E473" s="246" t="s">
        <v>19</v>
      </c>
      <c r="F473" s="247" t="s">
        <v>1620</v>
      </c>
      <c r="G473" s="245"/>
      <c r="H473" s="248">
        <v>2.3999999999999999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195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185</v>
      </c>
    </row>
    <row r="474" s="14" customFormat="1">
      <c r="A474" s="14"/>
      <c r="B474" s="244"/>
      <c r="C474" s="245"/>
      <c r="D474" s="235" t="s">
        <v>195</v>
      </c>
      <c r="E474" s="246" t="s">
        <v>19</v>
      </c>
      <c r="F474" s="247" t="s">
        <v>1621</v>
      </c>
      <c r="G474" s="245"/>
      <c r="H474" s="248">
        <v>-6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195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185</v>
      </c>
    </row>
    <row r="475" s="13" customFormat="1">
      <c r="A475" s="13"/>
      <c r="B475" s="233"/>
      <c r="C475" s="234"/>
      <c r="D475" s="235" t="s">
        <v>195</v>
      </c>
      <c r="E475" s="236" t="s">
        <v>19</v>
      </c>
      <c r="F475" s="237" t="s">
        <v>2376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195</v>
      </c>
      <c r="AU475" s="243" t="s">
        <v>82</v>
      </c>
      <c r="AV475" s="13" t="s">
        <v>80</v>
      </c>
      <c r="AW475" s="13" t="s">
        <v>35</v>
      </c>
      <c r="AX475" s="13" t="s">
        <v>73</v>
      </c>
      <c r="AY475" s="243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2377</v>
      </c>
      <c r="G476" s="245"/>
      <c r="H476" s="248">
        <v>25.109999999999999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1624</v>
      </c>
      <c r="G477" s="245"/>
      <c r="H477" s="248">
        <v>3.7799999999999998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4" customFormat="1">
      <c r="A478" s="14"/>
      <c r="B478" s="244"/>
      <c r="C478" s="245"/>
      <c r="D478" s="235" t="s">
        <v>195</v>
      </c>
      <c r="E478" s="246" t="s">
        <v>19</v>
      </c>
      <c r="F478" s="247" t="s">
        <v>1625</v>
      </c>
      <c r="G478" s="245"/>
      <c r="H478" s="248">
        <v>-8.4000000000000004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195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185</v>
      </c>
    </row>
    <row r="479" s="13" customFormat="1">
      <c r="A479" s="13"/>
      <c r="B479" s="233"/>
      <c r="C479" s="234"/>
      <c r="D479" s="235" t="s">
        <v>195</v>
      </c>
      <c r="E479" s="236" t="s">
        <v>19</v>
      </c>
      <c r="F479" s="237" t="s">
        <v>2378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195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2379</v>
      </c>
      <c r="G480" s="245"/>
      <c r="H480" s="248">
        <v>10.602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2380</v>
      </c>
      <c r="G481" s="245"/>
      <c r="H481" s="248">
        <v>1.5600000000000001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4" customFormat="1">
      <c r="A482" s="14"/>
      <c r="B482" s="244"/>
      <c r="C482" s="245"/>
      <c r="D482" s="235" t="s">
        <v>195</v>
      </c>
      <c r="E482" s="246" t="s">
        <v>19</v>
      </c>
      <c r="F482" s="247" t="s">
        <v>2381</v>
      </c>
      <c r="G482" s="245"/>
      <c r="H482" s="248">
        <v>-1.6000000000000001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195</v>
      </c>
      <c r="AU482" s="254" t="s">
        <v>82</v>
      </c>
      <c r="AV482" s="14" t="s">
        <v>82</v>
      </c>
      <c r="AW482" s="14" t="s">
        <v>35</v>
      </c>
      <c r="AX482" s="14" t="s">
        <v>73</v>
      </c>
      <c r="AY482" s="254" t="s">
        <v>185</v>
      </c>
    </row>
    <row r="483" s="13" customFormat="1">
      <c r="A483" s="13"/>
      <c r="B483" s="233"/>
      <c r="C483" s="234"/>
      <c r="D483" s="235" t="s">
        <v>195</v>
      </c>
      <c r="E483" s="236" t="s">
        <v>19</v>
      </c>
      <c r="F483" s="237" t="s">
        <v>2382</v>
      </c>
      <c r="G483" s="234"/>
      <c r="H483" s="236" t="s">
        <v>19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195</v>
      </c>
      <c r="AU483" s="243" t="s">
        <v>82</v>
      </c>
      <c r="AV483" s="13" t="s">
        <v>80</v>
      </c>
      <c r="AW483" s="13" t="s">
        <v>35</v>
      </c>
      <c r="AX483" s="13" t="s">
        <v>73</v>
      </c>
      <c r="AY483" s="243" t="s">
        <v>185</v>
      </c>
    </row>
    <row r="484" s="14" customFormat="1">
      <c r="A484" s="14"/>
      <c r="B484" s="244"/>
      <c r="C484" s="245"/>
      <c r="D484" s="235" t="s">
        <v>195</v>
      </c>
      <c r="E484" s="246" t="s">
        <v>19</v>
      </c>
      <c r="F484" s="247" t="s">
        <v>2383</v>
      </c>
      <c r="G484" s="245"/>
      <c r="H484" s="248">
        <v>25.978000000000002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195</v>
      </c>
      <c r="AU484" s="254" t="s">
        <v>82</v>
      </c>
      <c r="AV484" s="14" t="s">
        <v>82</v>
      </c>
      <c r="AW484" s="14" t="s">
        <v>35</v>
      </c>
      <c r="AX484" s="14" t="s">
        <v>73</v>
      </c>
      <c r="AY484" s="254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1624</v>
      </c>
      <c r="G485" s="245"/>
      <c r="H485" s="248">
        <v>3.7799999999999998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1625</v>
      </c>
      <c r="G486" s="245"/>
      <c r="H486" s="248">
        <v>-8.4000000000000004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3" customFormat="1">
      <c r="A487" s="13"/>
      <c r="B487" s="233"/>
      <c r="C487" s="234"/>
      <c r="D487" s="235" t="s">
        <v>195</v>
      </c>
      <c r="E487" s="236" t="s">
        <v>19</v>
      </c>
      <c r="F487" s="237" t="s">
        <v>2384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195</v>
      </c>
      <c r="AU487" s="243" t="s">
        <v>82</v>
      </c>
      <c r="AV487" s="13" t="s">
        <v>80</v>
      </c>
      <c r="AW487" s="13" t="s">
        <v>35</v>
      </c>
      <c r="AX487" s="13" t="s">
        <v>73</v>
      </c>
      <c r="AY487" s="243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2385</v>
      </c>
      <c r="G488" s="245"/>
      <c r="H488" s="248">
        <v>10.68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1630</v>
      </c>
      <c r="G489" s="245"/>
      <c r="H489" s="248">
        <v>2.1000000000000001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4" customFormat="1">
      <c r="A490" s="14"/>
      <c r="B490" s="244"/>
      <c r="C490" s="245"/>
      <c r="D490" s="235" t="s">
        <v>195</v>
      </c>
      <c r="E490" s="246" t="s">
        <v>19</v>
      </c>
      <c r="F490" s="247" t="s">
        <v>1631</v>
      </c>
      <c r="G490" s="245"/>
      <c r="H490" s="248">
        <v>-3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195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185</v>
      </c>
    </row>
    <row r="491" s="13" customFormat="1">
      <c r="A491" s="13"/>
      <c r="B491" s="233"/>
      <c r="C491" s="234"/>
      <c r="D491" s="235" t="s">
        <v>195</v>
      </c>
      <c r="E491" s="236" t="s">
        <v>19</v>
      </c>
      <c r="F491" s="237" t="s">
        <v>2386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195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185</v>
      </c>
    </row>
    <row r="492" s="14" customFormat="1">
      <c r="A492" s="14"/>
      <c r="B492" s="244"/>
      <c r="C492" s="245"/>
      <c r="D492" s="235" t="s">
        <v>195</v>
      </c>
      <c r="E492" s="246" t="s">
        <v>19</v>
      </c>
      <c r="F492" s="247" t="s">
        <v>2387</v>
      </c>
      <c r="G492" s="245"/>
      <c r="H492" s="248">
        <v>10.664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195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1630</v>
      </c>
      <c r="G493" s="245"/>
      <c r="H493" s="248">
        <v>2.1000000000000001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1631</v>
      </c>
      <c r="G494" s="245"/>
      <c r="H494" s="248">
        <v>-3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3" customFormat="1">
      <c r="A495" s="13"/>
      <c r="B495" s="233"/>
      <c r="C495" s="234"/>
      <c r="D495" s="235" t="s">
        <v>195</v>
      </c>
      <c r="E495" s="236" t="s">
        <v>19</v>
      </c>
      <c r="F495" s="237" t="s">
        <v>2388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195</v>
      </c>
      <c r="AU495" s="243" t="s">
        <v>82</v>
      </c>
      <c r="AV495" s="13" t="s">
        <v>80</v>
      </c>
      <c r="AW495" s="13" t="s">
        <v>35</v>
      </c>
      <c r="AX495" s="13" t="s">
        <v>73</v>
      </c>
      <c r="AY495" s="243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2389</v>
      </c>
      <c r="G496" s="245"/>
      <c r="H496" s="248">
        <v>12.028000000000001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1630</v>
      </c>
      <c r="G497" s="245"/>
      <c r="H497" s="248">
        <v>2.1000000000000001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4" customFormat="1">
      <c r="A498" s="14"/>
      <c r="B498" s="244"/>
      <c r="C498" s="245"/>
      <c r="D498" s="235" t="s">
        <v>195</v>
      </c>
      <c r="E498" s="246" t="s">
        <v>19</v>
      </c>
      <c r="F498" s="247" t="s">
        <v>1631</v>
      </c>
      <c r="G498" s="245"/>
      <c r="H498" s="248">
        <v>-3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195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185</v>
      </c>
    </row>
    <row r="499" s="13" customFormat="1">
      <c r="A499" s="13"/>
      <c r="B499" s="233"/>
      <c r="C499" s="234"/>
      <c r="D499" s="235" t="s">
        <v>195</v>
      </c>
      <c r="E499" s="236" t="s">
        <v>19</v>
      </c>
      <c r="F499" s="237" t="s">
        <v>2390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195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2391</v>
      </c>
      <c r="G500" s="245"/>
      <c r="H500" s="248">
        <v>11.222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4" customFormat="1">
      <c r="A501" s="14"/>
      <c r="B501" s="244"/>
      <c r="C501" s="245"/>
      <c r="D501" s="235" t="s">
        <v>195</v>
      </c>
      <c r="E501" s="246" t="s">
        <v>19</v>
      </c>
      <c r="F501" s="247" t="s">
        <v>1630</v>
      </c>
      <c r="G501" s="245"/>
      <c r="H501" s="248">
        <v>2.1000000000000001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195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1631</v>
      </c>
      <c r="G502" s="245"/>
      <c r="H502" s="248">
        <v>-3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3" customFormat="1">
      <c r="A503" s="13"/>
      <c r="B503" s="233"/>
      <c r="C503" s="234"/>
      <c r="D503" s="235" t="s">
        <v>195</v>
      </c>
      <c r="E503" s="236" t="s">
        <v>19</v>
      </c>
      <c r="F503" s="237" t="s">
        <v>2392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195</v>
      </c>
      <c r="AU503" s="243" t="s">
        <v>82</v>
      </c>
      <c r="AV503" s="13" t="s">
        <v>80</v>
      </c>
      <c r="AW503" s="13" t="s">
        <v>35</v>
      </c>
      <c r="AX503" s="13" t="s">
        <v>73</v>
      </c>
      <c r="AY503" s="243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2393</v>
      </c>
      <c r="G504" s="245"/>
      <c r="H504" s="248">
        <v>11.904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1630</v>
      </c>
      <c r="G505" s="245"/>
      <c r="H505" s="248">
        <v>2.1000000000000001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1631</v>
      </c>
      <c r="G506" s="245"/>
      <c r="H506" s="248">
        <v>-3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3" customFormat="1">
      <c r="A507" s="13"/>
      <c r="B507" s="233"/>
      <c r="C507" s="234"/>
      <c r="D507" s="235" t="s">
        <v>195</v>
      </c>
      <c r="E507" s="236" t="s">
        <v>19</v>
      </c>
      <c r="F507" s="237" t="s">
        <v>2394</v>
      </c>
      <c r="G507" s="234"/>
      <c r="H507" s="236" t="s">
        <v>19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195</v>
      </c>
      <c r="AU507" s="243" t="s">
        <v>82</v>
      </c>
      <c r="AV507" s="13" t="s">
        <v>80</v>
      </c>
      <c r="AW507" s="13" t="s">
        <v>35</v>
      </c>
      <c r="AX507" s="13" t="s">
        <v>73</v>
      </c>
      <c r="AY507" s="243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2395</v>
      </c>
      <c r="G508" s="245"/>
      <c r="H508" s="248">
        <v>43.957999999999998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1630</v>
      </c>
      <c r="G509" s="245"/>
      <c r="H509" s="248">
        <v>2.1000000000000001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4" customFormat="1">
      <c r="A510" s="14"/>
      <c r="B510" s="244"/>
      <c r="C510" s="245"/>
      <c r="D510" s="235" t="s">
        <v>195</v>
      </c>
      <c r="E510" s="246" t="s">
        <v>19</v>
      </c>
      <c r="F510" s="247" t="s">
        <v>1631</v>
      </c>
      <c r="G510" s="245"/>
      <c r="H510" s="248">
        <v>-3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195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185</v>
      </c>
    </row>
    <row r="511" s="13" customFormat="1">
      <c r="A511" s="13"/>
      <c r="B511" s="233"/>
      <c r="C511" s="234"/>
      <c r="D511" s="235" t="s">
        <v>195</v>
      </c>
      <c r="E511" s="236" t="s">
        <v>19</v>
      </c>
      <c r="F511" s="237" t="s">
        <v>2396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195</v>
      </c>
      <c r="AU511" s="243" t="s">
        <v>82</v>
      </c>
      <c r="AV511" s="13" t="s">
        <v>80</v>
      </c>
      <c r="AW511" s="13" t="s">
        <v>35</v>
      </c>
      <c r="AX511" s="13" t="s">
        <v>73</v>
      </c>
      <c r="AY511" s="243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2397</v>
      </c>
      <c r="G512" s="245"/>
      <c r="H512" s="248">
        <v>35.030000000000001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4" customFormat="1">
      <c r="A513" s="14"/>
      <c r="B513" s="244"/>
      <c r="C513" s="245"/>
      <c r="D513" s="235" t="s">
        <v>195</v>
      </c>
      <c r="E513" s="246" t="s">
        <v>19</v>
      </c>
      <c r="F513" s="247" t="s">
        <v>2398</v>
      </c>
      <c r="G513" s="245"/>
      <c r="H513" s="248">
        <v>1.5840000000000001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195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2399</v>
      </c>
      <c r="G514" s="245"/>
      <c r="H514" s="248">
        <v>-6.9119999999999999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3" customFormat="1">
      <c r="A515" s="13"/>
      <c r="B515" s="233"/>
      <c r="C515" s="234"/>
      <c r="D515" s="235" t="s">
        <v>195</v>
      </c>
      <c r="E515" s="236" t="s">
        <v>19</v>
      </c>
      <c r="F515" s="237" t="s">
        <v>2400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195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2401</v>
      </c>
      <c r="G516" s="245"/>
      <c r="H516" s="248">
        <v>5.6109999999999998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2402</v>
      </c>
      <c r="G517" s="245"/>
      <c r="H517" s="248">
        <v>1.02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2403</v>
      </c>
      <c r="G518" s="245"/>
      <c r="H518" s="248">
        <v>-2.3999999999999999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3" customFormat="1">
      <c r="A519" s="13"/>
      <c r="B519" s="233"/>
      <c r="C519" s="234"/>
      <c r="D519" s="235" t="s">
        <v>195</v>
      </c>
      <c r="E519" s="236" t="s">
        <v>19</v>
      </c>
      <c r="F519" s="237" t="s">
        <v>2404</v>
      </c>
      <c r="G519" s="234"/>
      <c r="H519" s="236" t="s">
        <v>19</v>
      </c>
      <c r="I519" s="238"/>
      <c r="J519" s="234"/>
      <c r="K519" s="234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195</v>
      </c>
      <c r="AU519" s="243" t="s">
        <v>82</v>
      </c>
      <c r="AV519" s="13" t="s">
        <v>80</v>
      </c>
      <c r="AW519" s="13" t="s">
        <v>35</v>
      </c>
      <c r="AX519" s="13" t="s">
        <v>73</v>
      </c>
      <c r="AY519" s="243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2405</v>
      </c>
      <c r="G520" s="245"/>
      <c r="H520" s="248">
        <v>35.216000000000001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1637</v>
      </c>
      <c r="G521" s="245"/>
      <c r="H521" s="248">
        <v>3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1638</v>
      </c>
      <c r="G522" s="245"/>
      <c r="H522" s="248">
        <v>-12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5" customFormat="1">
      <c r="A523" s="15"/>
      <c r="B523" s="255"/>
      <c r="C523" s="256"/>
      <c r="D523" s="235" t="s">
        <v>195</v>
      </c>
      <c r="E523" s="257" t="s">
        <v>19</v>
      </c>
      <c r="F523" s="258" t="s">
        <v>226</v>
      </c>
      <c r="G523" s="256"/>
      <c r="H523" s="259">
        <v>307.09699999999998</v>
      </c>
      <c r="I523" s="260"/>
      <c r="J523" s="256"/>
      <c r="K523" s="256"/>
      <c r="L523" s="261"/>
      <c r="M523" s="262"/>
      <c r="N523" s="263"/>
      <c r="O523" s="263"/>
      <c r="P523" s="263"/>
      <c r="Q523" s="263"/>
      <c r="R523" s="263"/>
      <c r="S523" s="263"/>
      <c r="T523" s="26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5" t="s">
        <v>195</v>
      </c>
      <c r="AU523" s="265" t="s">
        <v>82</v>
      </c>
      <c r="AV523" s="15" t="s">
        <v>135</v>
      </c>
      <c r="AW523" s="15" t="s">
        <v>35</v>
      </c>
      <c r="AX523" s="15" t="s">
        <v>80</v>
      </c>
      <c r="AY523" s="265" t="s">
        <v>185</v>
      </c>
    </row>
    <row r="524" s="2" customFormat="1" ht="24.15" customHeight="1">
      <c r="A524" s="40"/>
      <c r="B524" s="41"/>
      <c r="C524" s="215" t="s">
        <v>935</v>
      </c>
      <c r="D524" s="215" t="s">
        <v>187</v>
      </c>
      <c r="E524" s="216" t="s">
        <v>1176</v>
      </c>
      <c r="F524" s="217" t="s">
        <v>1177</v>
      </c>
      <c r="G524" s="218" t="s">
        <v>240</v>
      </c>
      <c r="H524" s="219">
        <v>374.26100000000002</v>
      </c>
      <c r="I524" s="220"/>
      <c r="J524" s="221">
        <f>ROUND(I524*H524,2)</f>
        <v>0</v>
      </c>
      <c r="K524" s="217" t="s">
        <v>191</v>
      </c>
      <c r="L524" s="46"/>
      <c r="M524" s="222" t="s">
        <v>19</v>
      </c>
      <c r="N524" s="223" t="s">
        <v>44</v>
      </c>
      <c r="O524" s="86"/>
      <c r="P524" s="224">
        <f>O524*H524</f>
        <v>0</v>
      </c>
      <c r="Q524" s="224">
        <v>0.0043800000000000002</v>
      </c>
      <c r="R524" s="224">
        <f>Q524*H524</f>
        <v>1.6392631800000002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135</v>
      </c>
      <c r="AT524" s="226" t="s">
        <v>187</v>
      </c>
      <c r="AU524" s="226" t="s">
        <v>82</v>
      </c>
      <c r="AY524" s="19" t="s">
        <v>185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135</v>
      </c>
      <c r="BM524" s="226" t="s">
        <v>2406</v>
      </c>
    </row>
    <row r="525" s="2" customFormat="1">
      <c r="A525" s="40"/>
      <c r="B525" s="41"/>
      <c r="C525" s="42"/>
      <c r="D525" s="228" t="s">
        <v>193</v>
      </c>
      <c r="E525" s="42"/>
      <c r="F525" s="229" t="s">
        <v>1179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193</v>
      </c>
      <c r="AU525" s="19" t="s">
        <v>82</v>
      </c>
    </row>
    <row r="526" s="13" customFormat="1">
      <c r="A526" s="13"/>
      <c r="B526" s="233"/>
      <c r="C526" s="234"/>
      <c r="D526" s="235" t="s">
        <v>195</v>
      </c>
      <c r="E526" s="236" t="s">
        <v>19</v>
      </c>
      <c r="F526" s="237" t="s">
        <v>2267</v>
      </c>
      <c r="G526" s="234"/>
      <c r="H526" s="236" t="s">
        <v>19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195</v>
      </c>
      <c r="AU526" s="243" t="s">
        <v>82</v>
      </c>
      <c r="AV526" s="13" t="s">
        <v>80</v>
      </c>
      <c r="AW526" s="13" t="s">
        <v>35</v>
      </c>
      <c r="AX526" s="13" t="s">
        <v>73</v>
      </c>
      <c r="AY526" s="243" t="s">
        <v>185</v>
      </c>
    </row>
    <row r="527" s="13" customFormat="1">
      <c r="A527" s="13"/>
      <c r="B527" s="233"/>
      <c r="C527" s="234"/>
      <c r="D527" s="235" t="s">
        <v>195</v>
      </c>
      <c r="E527" s="236" t="s">
        <v>19</v>
      </c>
      <c r="F527" s="237" t="s">
        <v>2365</v>
      </c>
      <c r="G527" s="234"/>
      <c r="H527" s="236" t="s">
        <v>19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195</v>
      </c>
      <c r="AU527" s="243" t="s">
        <v>82</v>
      </c>
      <c r="AV527" s="13" t="s">
        <v>80</v>
      </c>
      <c r="AW527" s="13" t="s">
        <v>35</v>
      </c>
      <c r="AX527" s="13" t="s">
        <v>73</v>
      </c>
      <c r="AY527" s="243" t="s">
        <v>185</v>
      </c>
    </row>
    <row r="528" s="14" customFormat="1">
      <c r="A528" s="14"/>
      <c r="B528" s="244"/>
      <c r="C528" s="245"/>
      <c r="D528" s="235" t="s">
        <v>195</v>
      </c>
      <c r="E528" s="246" t="s">
        <v>19</v>
      </c>
      <c r="F528" s="247" t="s">
        <v>2366</v>
      </c>
      <c r="G528" s="245"/>
      <c r="H528" s="248">
        <v>78.275000000000006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195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185</v>
      </c>
    </row>
    <row r="529" s="14" customFormat="1">
      <c r="A529" s="14"/>
      <c r="B529" s="244"/>
      <c r="C529" s="245"/>
      <c r="D529" s="235" t="s">
        <v>195</v>
      </c>
      <c r="E529" s="246" t="s">
        <v>19</v>
      </c>
      <c r="F529" s="247" t="s">
        <v>2367</v>
      </c>
      <c r="G529" s="245"/>
      <c r="H529" s="248">
        <v>1.44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195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185</v>
      </c>
    </row>
    <row r="530" s="14" customFormat="1">
      <c r="A530" s="14"/>
      <c r="B530" s="244"/>
      <c r="C530" s="245"/>
      <c r="D530" s="235" t="s">
        <v>195</v>
      </c>
      <c r="E530" s="246" t="s">
        <v>19</v>
      </c>
      <c r="F530" s="247" t="s">
        <v>2368</v>
      </c>
      <c r="G530" s="245"/>
      <c r="H530" s="248">
        <v>-25.350000000000001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195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185</v>
      </c>
    </row>
    <row r="531" s="13" customFormat="1">
      <c r="A531" s="13"/>
      <c r="B531" s="233"/>
      <c r="C531" s="234"/>
      <c r="D531" s="235" t="s">
        <v>195</v>
      </c>
      <c r="E531" s="236" t="s">
        <v>19</v>
      </c>
      <c r="F531" s="237" t="s">
        <v>2369</v>
      </c>
      <c r="G531" s="234"/>
      <c r="H531" s="236" t="s">
        <v>19</v>
      </c>
      <c r="I531" s="238"/>
      <c r="J531" s="234"/>
      <c r="K531" s="234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195</v>
      </c>
      <c r="AU531" s="243" t="s">
        <v>82</v>
      </c>
      <c r="AV531" s="13" t="s">
        <v>80</v>
      </c>
      <c r="AW531" s="13" t="s">
        <v>35</v>
      </c>
      <c r="AX531" s="13" t="s">
        <v>73</v>
      </c>
      <c r="AY531" s="243" t="s">
        <v>185</v>
      </c>
    </row>
    <row r="532" s="14" customFormat="1">
      <c r="A532" s="14"/>
      <c r="B532" s="244"/>
      <c r="C532" s="245"/>
      <c r="D532" s="235" t="s">
        <v>195</v>
      </c>
      <c r="E532" s="246" t="s">
        <v>19</v>
      </c>
      <c r="F532" s="247" t="s">
        <v>2370</v>
      </c>
      <c r="G532" s="245"/>
      <c r="H532" s="248">
        <v>8.9900000000000002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195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185</v>
      </c>
    </row>
    <row r="533" s="13" customFormat="1">
      <c r="A533" s="13"/>
      <c r="B533" s="233"/>
      <c r="C533" s="234"/>
      <c r="D533" s="235" t="s">
        <v>195</v>
      </c>
      <c r="E533" s="236" t="s">
        <v>19</v>
      </c>
      <c r="F533" s="237" t="s">
        <v>2371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195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185</v>
      </c>
    </row>
    <row r="534" s="14" customFormat="1">
      <c r="A534" s="14"/>
      <c r="B534" s="244"/>
      <c r="C534" s="245"/>
      <c r="D534" s="235" t="s">
        <v>195</v>
      </c>
      <c r="E534" s="246" t="s">
        <v>19</v>
      </c>
      <c r="F534" s="247" t="s">
        <v>2372</v>
      </c>
      <c r="G534" s="245"/>
      <c r="H534" s="248">
        <v>5.6890000000000001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195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185</v>
      </c>
    </row>
    <row r="535" s="13" customFormat="1">
      <c r="A535" s="13"/>
      <c r="B535" s="233"/>
      <c r="C535" s="234"/>
      <c r="D535" s="235" t="s">
        <v>195</v>
      </c>
      <c r="E535" s="236" t="s">
        <v>19</v>
      </c>
      <c r="F535" s="237" t="s">
        <v>2359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195</v>
      </c>
      <c r="AU535" s="243" t="s">
        <v>82</v>
      </c>
      <c r="AV535" s="13" t="s">
        <v>80</v>
      </c>
      <c r="AW535" s="13" t="s">
        <v>35</v>
      </c>
      <c r="AX535" s="13" t="s">
        <v>73</v>
      </c>
      <c r="AY535" s="243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1515</v>
      </c>
      <c r="G536" s="245"/>
      <c r="H536" s="248">
        <v>55.299999999999997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4" customFormat="1">
      <c r="A537" s="14"/>
      <c r="B537" s="244"/>
      <c r="C537" s="245"/>
      <c r="D537" s="235" t="s">
        <v>195</v>
      </c>
      <c r="E537" s="246" t="s">
        <v>19</v>
      </c>
      <c r="F537" s="247" t="s">
        <v>744</v>
      </c>
      <c r="G537" s="245"/>
      <c r="H537" s="248">
        <v>1.1479999999999999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195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1516</v>
      </c>
      <c r="G538" s="245"/>
      <c r="H538" s="248">
        <v>1.05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1517</v>
      </c>
      <c r="G539" s="245"/>
      <c r="H539" s="248">
        <v>-5.79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942</v>
      </c>
      <c r="G540" s="245"/>
      <c r="H540" s="248">
        <v>2.6400000000000001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4" customFormat="1">
      <c r="A541" s="14"/>
      <c r="B541" s="244"/>
      <c r="C541" s="245"/>
      <c r="D541" s="235" t="s">
        <v>195</v>
      </c>
      <c r="E541" s="246" t="s">
        <v>19</v>
      </c>
      <c r="F541" s="247" t="s">
        <v>2334</v>
      </c>
      <c r="G541" s="245"/>
      <c r="H541" s="248">
        <v>4.3200000000000003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195</v>
      </c>
      <c r="AU541" s="254" t="s">
        <v>82</v>
      </c>
      <c r="AV541" s="14" t="s">
        <v>82</v>
      </c>
      <c r="AW541" s="14" t="s">
        <v>35</v>
      </c>
      <c r="AX541" s="14" t="s">
        <v>73</v>
      </c>
      <c r="AY541" s="254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1575</v>
      </c>
      <c r="G542" s="245"/>
      <c r="H542" s="248">
        <v>4.2480000000000002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1575</v>
      </c>
      <c r="G543" s="245"/>
      <c r="H543" s="248">
        <v>4.2480000000000002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3" customFormat="1">
      <c r="A544" s="13"/>
      <c r="B544" s="233"/>
      <c r="C544" s="234"/>
      <c r="D544" s="235" t="s">
        <v>195</v>
      </c>
      <c r="E544" s="236" t="s">
        <v>19</v>
      </c>
      <c r="F544" s="237" t="s">
        <v>2354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195</v>
      </c>
      <c r="AU544" s="243" t="s">
        <v>82</v>
      </c>
      <c r="AV544" s="13" t="s">
        <v>80</v>
      </c>
      <c r="AW544" s="13" t="s">
        <v>35</v>
      </c>
      <c r="AX544" s="13" t="s">
        <v>73</v>
      </c>
      <c r="AY544" s="243" t="s">
        <v>185</v>
      </c>
    </row>
    <row r="545" s="14" customFormat="1">
      <c r="A545" s="14"/>
      <c r="B545" s="244"/>
      <c r="C545" s="245"/>
      <c r="D545" s="235" t="s">
        <v>195</v>
      </c>
      <c r="E545" s="246" t="s">
        <v>19</v>
      </c>
      <c r="F545" s="247" t="s">
        <v>2373</v>
      </c>
      <c r="G545" s="245"/>
      <c r="H545" s="248">
        <v>6.1379999999999999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195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185</v>
      </c>
    </row>
    <row r="546" s="13" customFormat="1">
      <c r="A546" s="13"/>
      <c r="B546" s="233"/>
      <c r="C546" s="234"/>
      <c r="D546" s="235" t="s">
        <v>195</v>
      </c>
      <c r="E546" s="236" t="s">
        <v>19</v>
      </c>
      <c r="F546" s="237" t="s">
        <v>2356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195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2370</v>
      </c>
      <c r="G547" s="245"/>
      <c r="H547" s="248">
        <v>8.9900000000000002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3" customFormat="1">
      <c r="A548" s="13"/>
      <c r="B548" s="233"/>
      <c r="C548" s="234"/>
      <c r="D548" s="235" t="s">
        <v>195</v>
      </c>
      <c r="E548" s="236" t="s">
        <v>19</v>
      </c>
      <c r="F548" s="237" t="s">
        <v>2374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195</v>
      </c>
      <c r="AU548" s="243" t="s">
        <v>82</v>
      </c>
      <c r="AV548" s="13" t="s">
        <v>80</v>
      </c>
      <c r="AW548" s="13" t="s">
        <v>35</v>
      </c>
      <c r="AX548" s="13" t="s">
        <v>73</v>
      </c>
      <c r="AY548" s="243" t="s">
        <v>185</v>
      </c>
    </row>
    <row r="549" s="14" customFormat="1">
      <c r="A549" s="14"/>
      <c r="B549" s="244"/>
      <c r="C549" s="245"/>
      <c r="D549" s="235" t="s">
        <v>195</v>
      </c>
      <c r="E549" s="246" t="s">
        <v>19</v>
      </c>
      <c r="F549" s="247" t="s">
        <v>2375</v>
      </c>
      <c r="G549" s="245"/>
      <c r="H549" s="248">
        <v>18.91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195</v>
      </c>
      <c r="AU549" s="254" t="s">
        <v>82</v>
      </c>
      <c r="AV549" s="14" t="s">
        <v>82</v>
      </c>
      <c r="AW549" s="14" t="s">
        <v>35</v>
      </c>
      <c r="AX549" s="14" t="s">
        <v>73</v>
      </c>
      <c r="AY549" s="254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1620</v>
      </c>
      <c r="G550" s="245"/>
      <c r="H550" s="248">
        <v>2.3999999999999999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4" customFormat="1">
      <c r="A551" s="14"/>
      <c r="B551" s="244"/>
      <c r="C551" s="245"/>
      <c r="D551" s="235" t="s">
        <v>195</v>
      </c>
      <c r="E551" s="246" t="s">
        <v>19</v>
      </c>
      <c r="F551" s="247" t="s">
        <v>1621</v>
      </c>
      <c r="G551" s="245"/>
      <c r="H551" s="248">
        <v>-6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195</v>
      </c>
      <c r="AU551" s="254" t="s">
        <v>82</v>
      </c>
      <c r="AV551" s="14" t="s">
        <v>82</v>
      </c>
      <c r="AW551" s="14" t="s">
        <v>35</v>
      </c>
      <c r="AX551" s="14" t="s">
        <v>73</v>
      </c>
      <c r="AY551" s="254" t="s">
        <v>185</v>
      </c>
    </row>
    <row r="552" s="13" customFormat="1">
      <c r="A552" s="13"/>
      <c r="B552" s="233"/>
      <c r="C552" s="234"/>
      <c r="D552" s="235" t="s">
        <v>195</v>
      </c>
      <c r="E552" s="236" t="s">
        <v>19</v>
      </c>
      <c r="F552" s="237" t="s">
        <v>2376</v>
      </c>
      <c r="G552" s="234"/>
      <c r="H552" s="236" t="s">
        <v>19</v>
      </c>
      <c r="I552" s="238"/>
      <c r="J552" s="234"/>
      <c r="K552" s="234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195</v>
      </c>
      <c r="AU552" s="243" t="s">
        <v>82</v>
      </c>
      <c r="AV552" s="13" t="s">
        <v>80</v>
      </c>
      <c r="AW552" s="13" t="s">
        <v>35</v>
      </c>
      <c r="AX552" s="13" t="s">
        <v>73</v>
      </c>
      <c r="AY552" s="243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2377</v>
      </c>
      <c r="G553" s="245"/>
      <c r="H553" s="248">
        <v>25.109999999999999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1624</v>
      </c>
      <c r="G554" s="245"/>
      <c r="H554" s="248">
        <v>3.7799999999999998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1625</v>
      </c>
      <c r="G555" s="245"/>
      <c r="H555" s="248">
        <v>-8.4000000000000004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3" customFormat="1">
      <c r="A556" s="13"/>
      <c r="B556" s="233"/>
      <c r="C556" s="234"/>
      <c r="D556" s="235" t="s">
        <v>195</v>
      </c>
      <c r="E556" s="236" t="s">
        <v>19</v>
      </c>
      <c r="F556" s="237" t="s">
        <v>2378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195</v>
      </c>
      <c r="AU556" s="243" t="s">
        <v>82</v>
      </c>
      <c r="AV556" s="13" t="s">
        <v>80</v>
      </c>
      <c r="AW556" s="13" t="s">
        <v>35</v>
      </c>
      <c r="AX556" s="13" t="s">
        <v>73</v>
      </c>
      <c r="AY556" s="243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2379</v>
      </c>
      <c r="G557" s="245"/>
      <c r="H557" s="248">
        <v>10.602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2380</v>
      </c>
      <c r="G558" s="245"/>
      <c r="H558" s="248">
        <v>1.5600000000000001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2381</v>
      </c>
      <c r="G559" s="245"/>
      <c r="H559" s="248">
        <v>-1.6000000000000001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3" customFormat="1">
      <c r="A560" s="13"/>
      <c r="B560" s="233"/>
      <c r="C560" s="234"/>
      <c r="D560" s="235" t="s">
        <v>195</v>
      </c>
      <c r="E560" s="236" t="s">
        <v>19</v>
      </c>
      <c r="F560" s="237" t="s">
        <v>2382</v>
      </c>
      <c r="G560" s="234"/>
      <c r="H560" s="236" t="s">
        <v>19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195</v>
      </c>
      <c r="AU560" s="243" t="s">
        <v>82</v>
      </c>
      <c r="AV560" s="13" t="s">
        <v>80</v>
      </c>
      <c r="AW560" s="13" t="s">
        <v>35</v>
      </c>
      <c r="AX560" s="13" t="s">
        <v>73</v>
      </c>
      <c r="AY560" s="243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2383</v>
      </c>
      <c r="G561" s="245"/>
      <c r="H561" s="248">
        <v>25.978000000000002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1624</v>
      </c>
      <c r="G562" s="245"/>
      <c r="H562" s="248">
        <v>3.7799999999999998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1625</v>
      </c>
      <c r="G563" s="245"/>
      <c r="H563" s="248">
        <v>-8.4000000000000004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3" customFormat="1">
      <c r="A564" s="13"/>
      <c r="B564" s="233"/>
      <c r="C564" s="234"/>
      <c r="D564" s="235" t="s">
        <v>195</v>
      </c>
      <c r="E564" s="236" t="s">
        <v>19</v>
      </c>
      <c r="F564" s="237" t="s">
        <v>2384</v>
      </c>
      <c r="G564" s="234"/>
      <c r="H564" s="236" t="s">
        <v>19</v>
      </c>
      <c r="I564" s="238"/>
      <c r="J564" s="234"/>
      <c r="K564" s="234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195</v>
      </c>
      <c r="AU564" s="243" t="s">
        <v>82</v>
      </c>
      <c r="AV564" s="13" t="s">
        <v>80</v>
      </c>
      <c r="AW564" s="13" t="s">
        <v>35</v>
      </c>
      <c r="AX564" s="13" t="s">
        <v>73</v>
      </c>
      <c r="AY564" s="243" t="s">
        <v>185</v>
      </c>
    </row>
    <row r="565" s="14" customFormat="1">
      <c r="A565" s="14"/>
      <c r="B565" s="244"/>
      <c r="C565" s="245"/>
      <c r="D565" s="235" t="s">
        <v>195</v>
      </c>
      <c r="E565" s="246" t="s">
        <v>19</v>
      </c>
      <c r="F565" s="247" t="s">
        <v>2385</v>
      </c>
      <c r="G565" s="245"/>
      <c r="H565" s="248">
        <v>10.68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195</v>
      </c>
      <c r="AU565" s="254" t="s">
        <v>82</v>
      </c>
      <c r="AV565" s="14" t="s">
        <v>82</v>
      </c>
      <c r="AW565" s="14" t="s">
        <v>35</v>
      </c>
      <c r="AX565" s="14" t="s">
        <v>73</v>
      </c>
      <c r="AY565" s="254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1630</v>
      </c>
      <c r="G566" s="245"/>
      <c r="H566" s="248">
        <v>2.1000000000000001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1631</v>
      </c>
      <c r="G567" s="245"/>
      <c r="H567" s="248">
        <v>-3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3" customFormat="1">
      <c r="A568" s="13"/>
      <c r="B568" s="233"/>
      <c r="C568" s="234"/>
      <c r="D568" s="235" t="s">
        <v>195</v>
      </c>
      <c r="E568" s="236" t="s">
        <v>19</v>
      </c>
      <c r="F568" s="237" t="s">
        <v>2386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195</v>
      </c>
      <c r="AU568" s="243" t="s">
        <v>82</v>
      </c>
      <c r="AV568" s="13" t="s">
        <v>80</v>
      </c>
      <c r="AW568" s="13" t="s">
        <v>35</v>
      </c>
      <c r="AX568" s="13" t="s">
        <v>73</v>
      </c>
      <c r="AY568" s="243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2387</v>
      </c>
      <c r="G569" s="245"/>
      <c r="H569" s="248">
        <v>10.664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1630</v>
      </c>
      <c r="G570" s="245"/>
      <c r="H570" s="248">
        <v>2.1000000000000001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1631</v>
      </c>
      <c r="G571" s="245"/>
      <c r="H571" s="248">
        <v>-3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3" customFormat="1">
      <c r="A572" s="13"/>
      <c r="B572" s="233"/>
      <c r="C572" s="234"/>
      <c r="D572" s="235" t="s">
        <v>195</v>
      </c>
      <c r="E572" s="236" t="s">
        <v>19</v>
      </c>
      <c r="F572" s="237" t="s">
        <v>2388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195</v>
      </c>
      <c r="AU572" s="243" t="s">
        <v>82</v>
      </c>
      <c r="AV572" s="13" t="s">
        <v>80</v>
      </c>
      <c r="AW572" s="13" t="s">
        <v>35</v>
      </c>
      <c r="AX572" s="13" t="s">
        <v>73</v>
      </c>
      <c r="AY572" s="243" t="s">
        <v>185</v>
      </c>
    </row>
    <row r="573" s="14" customFormat="1">
      <c r="A573" s="14"/>
      <c r="B573" s="244"/>
      <c r="C573" s="245"/>
      <c r="D573" s="235" t="s">
        <v>195</v>
      </c>
      <c r="E573" s="246" t="s">
        <v>19</v>
      </c>
      <c r="F573" s="247" t="s">
        <v>2389</v>
      </c>
      <c r="G573" s="245"/>
      <c r="H573" s="248">
        <v>12.028000000000001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195</v>
      </c>
      <c r="AU573" s="254" t="s">
        <v>82</v>
      </c>
      <c r="AV573" s="14" t="s">
        <v>82</v>
      </c>
      <c r="AW573" s="14" t="s">
        <v>35</v>
      </c>
      <c r="AX573" s="14" t="s">
        <v>73</v>
      </c>
      <c r="AY573" s="254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1630</v>
      </c>
      <c r="G574" s="245"/>
      <c r="H574" s="248">
        <v>2.1000000000000001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1631</v>
      </c>
      <c r="G575" s="245"/>
      <c r="H575" s="248">
        <v>-3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3" customFormat="1">
      <c r="A576" s="13"/>
      <c r="B576" s="233"/>
      <c r="C576" s="234"/>
      <c r="D576" s="235" t="s">
        <v>195</v>
      </c>
      <c r="E576" s="236" t="s">
        <v>19</v>
      </c>
      <c r="F576" s="237" t="s">
        <v>2390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195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2391</v>
      </c>
      <c r="G577" s="245"/>
      <c r="H577" s="248">
        <v>11.222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4" customFormat="1">
      <c r="A578" s="14"/>
      <c r="B578" s="244"/>
      <c r="C578" s="245"/>
      <c r="D578" s="235" t="s">
        <v>195</v>
      </c>
      <c r="E578" s="246" t="s">
        <v>19</v>
      </c>
      <c r="F578" s="247" t="s">
        <v>1630</v>
      </c>
      <c r="G578" s="245"/>
      <c r="H578" s="248">
        <v>2.1000000000000001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195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185</v>
      </c>
    </row>
    <row r="579" s="14" customFormat="1">
      <c r="A579" s="14"/>
      <c r="B579" s="244"/>
      <c r="C579" s="245"/>
      <c r="D579" s="235" t="s">
        <v>195</v>
      </c>
      <c r="E579" s="246" t="s">
        <v>19</v>
      </c>
      <c r="F579" s="247" t="s">
        <v>1631</v>
      </c>
      <c r="G579" s="245"/>
      <c r="H579" s="248">
        <v>-3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195</v>
      </c>
      <c r="AU579" s="254" t="s">
        <v>82</v>
      </c>
      <c r="AV579" s="14" t="s">
        <v>82</v>
      </c>
      <c r="AW579" s="14" t="s">
        <v>35</v>
      </c>
      <c r="AX579" s="14" t="s">
        <v>73</v>
      </c>
      <c r="AY579" s="254" t="s">
        <v>185</v>
      </c>
    </row>
    <row r="580" s="13" customFormat="1">
      <c r="A580" s="13"/>
      <c r="B580" s="233"/>
      <c r="C580" s="234"/>
      <c r="D580" s="235" t="s">
        <v>195</v>
      </c>
      <c r="E580" s="236" t="s">
        <v>19</v>
      </c>
      <c r="F580" s="237" t="s">
        <v>2392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195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185</v>
      </c>
    </row>
    <row r="581" s="14" customFormat="1">
      <c r="A581" s="14"/>
      <c r="B581" s="244"/>
      <c r="C581" s="245"/>
      <c r="D581" s="235" t="s">
        <v>195</v>
      </c>
      <c r="E581" s="246" t="s">
        <v>19</v>
      </c>
      <c r="F581" s="247" t="s">
        <v>2393</v>
      </c>
      <c r="G581" s="245"/>
      <c r="H581" s="248">
        <v>11.904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195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1630</v>
      </c>
      <c r="G582" s="245"/>
      <c r="H582" s="248">
        <v>2.1000000000000001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1631</v>
      </c>
      <c r="G583" s="245"/>
      <c r="H583" s="248">
        <v>-3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3" customFormat="1">
      <c r="A584" s="13"/>
      <c r="B584" s="233"/>
      <c r="C584" s="234"/>
      <c r="D584" s="235" t="s">
        <v>195</v>
      </c>
      <c r="E584" s="236" t="s">
        <v>19</v>
      </c>
      <c r="F584" s="237" t="s">
        <v>2394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195</v>
      </c>
      <c r="AU584" s="243" t="s">
        <v>82</v>
      </c>
      <c r="AV584" s="13" t="s">
        <v>80</v>
      </c>
      <c r="AW584" s="13" t="s">
        <v>35</v>
      </c>
      <c r="AX584" s="13" t="s">
        <v>73</v>
      </c>
      <c r="AY584" s="243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2395</v>
      </c>
      <c r="G585" s="245"/>
      <c r="H585" s="248">
        <v>43.957999999999998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4" customFormat="1">
      <c r="A586" s="14"/>
      <c r="B586" s="244"/>
      <c r="C586" s="245"/>
      <c r="D586" s="235" t="s">
        <v>195</v>
      </c>
      <c r="E586" s="246" t="s">
        <v>19</v>
      </c>
      <c r="F586" s="247" t="s">
        <v>1630</v>
      </c>
      <c r="G586" s="245"/>
      <c r="H586" s="248">
        <v>2.1000000000000001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195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185</v>
      </c>
    </row>
    <row r="587" s="14" customFormat="1">
      <c r="A587" s="14"/>
      <c r="B587" s="244"/>
      <c r="C587" s="245"/>
      <c r="D587" s="235" t="s">
        <v>195</v>
      </c>
      <c r="E587" s="246" t="s">
        <v>19</v>
      </c>
      <c r="F587" s="247" t="s">
        <v>1631</v>
      </c>
      <c r="G587" s="245"/>
      <c r="H587" s="248">
        <v>-3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195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185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2396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2397</v>
      </c>
      <c r="G589" s="245"/>
      <c r="H589" s="248">
        <v>35.030000000000001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2398</v>
      </c>
      <c r="G590" s="245"/>
      <c r="H590" s="248">
        <v>1.5840000000000001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2399</v>
      </c>
      <c r="G591" s="245"/>
      <c r="H591" s="248">
        <v>-6.9119999999999999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3" customFormat="1">
      <c r="A592" s="13"/>
      <c r="B592" s="233"/>
      <c r="C592" s="234"/>
      <c r="D592" s="235" t="s">
        <v>195</v>
      </c>
      <c r="E592" s="236" t="s">
        <v>19</v>
      </c>
      <c r="F592" s="237" t="s">
        <v>2400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195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2401</v>
      </c>
      <c r="G593" s="245"/>
      <c r="H593" s="248">
        <v>5.6109999999999998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2402</v>
      </c>
      <c r="G594" s="245"/>
      <c r="H594" s="248">
        <v>1.02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4" customFormat="1">
      <c r="A595" s="14"/>
      <c r="B595" s="244"/>
      <c r="C595" s="245"/>
      <c r="D595" s="235" t="s">
        <v>195</v>
      </c>
      <c r="E595" s="246" t="s">
        <v>19</v>
      </c>
      <c r="F595" s="247" t="s">
        <v>2403</v>
      </c>
      <c r="G595" s="245"/>
      <c r="H595" s="248">
        <v>-2.3999999999999999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195</v>
      </c>
      <c r="AU595" s="254" t="s">
        <v>82</v>
      </c>
      <c r="AV595" s="14" t="s">
        <v>82</v>
      </c>
      <c r="AW595" s="14" t="s">
        <v>35</v>
      </c>
      <c r="AX595" s="14" t="s">
        <v>73</v>
      </c>
      <c r="AY595" s="254" t="s">
        <v>185</v>
      </c>
    </row>
    <row r="596" s="13" customFormat="1">
      <c r="A596" s="13"/>
      <c r="B596" s="233"/>
      <c r="C596" s="234"/>
      <c r="D596" s="235" t="s">
        <v>195</v>
      </c>
      <c r="E596" s="236" t="s">
        <v>19</v>
      </c>
      <c r="F596" s="237" t="s">
        <v>2404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195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2405</v>
      </c>
      <c r="G597" s="245"/>
      <c r="H597" s="248">
        <v>35.216000000000001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4" customFormat="1">
      <c r="A598" s="14"/>
      <c r="B598" s="244"/>
      <c r="C598" s="245"/>
      <c r="D598" s="235" t="s">
        <v>195</v>
      </c>
      <c r="E598" s="246" t="s">
        <v>19</v>
      </c>
      <c r="F598" s="247" t="s">
        <v>1637</v>
      </c>
      <c r="G598" s="245"/>
      <c r="H598" s="248">
        <v>3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195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185</v>
      </c>
    </row>
    <row r="599" s="14" customFormat="1">
      <c r="A599" s="14"/>
      <c r="B599" s="244"/>
      <c r="C599" s="245"/>
      <c r="D599" s="235" t="s">
        <v>195</v>
      </c>
      <c r="E599" s="246" t="s">
        <v>19</v>
      </c>
      <c r="F599" s="247" t="s">
        <v>1638</v>
      </c>
      <c r="G599" s="245"/>
      <c r="H599" s="248">
        <v>-12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195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185</v>
      </c>
    </row>
    <row r="600" s="15" customFormat="1">
      <c r="A600" s="15"/>
      <c r="B600" s="255"/>
      <c r="C600" s="256"/>
      <c r="D600" s="235" t="s">
        <v>195</v>
      </c>
      <c r="E600" s="257" t="s">
        <v>19</v>
      </c>
      <c r="F600" s="258" t="s">
        <v>226</v>
      </c>
      <c r="G600" s="256"/>
      <c r="H600" s="259">
        <v>374.26099999999997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5" t="s">
        <v>195</v>
      </c>
      <c r="AU600" s="265" t="s">
        <v>82</v>
      </c>
      <c r="AV600" s="15" t="s">
        <v>135</v>
      </c>
      <c r="AW600" s="15" t="s">
        <v>35</v>
      </c>
      <c r="AX600" s="15" t="s">
        <v>80</v>
      </c>
      <c r="AY600" s="265" t="s">
        <v>185</v>
      </c>
    </row>
    <row r="601" s="2" customFormat="1" ht="16.5" customHeight="1">
      <c r="A601" s="40"/>
      <c r="B601" s="41"/>
      <c r="C601" s="215" t="s">
        <v>944</v>
      </c>
      <c r="D601" s="215" t="s">
        <v>187</v>
      </c>
      <c r="E601" s="216" t="s">
        <v>1180</v>
      </c>
      <c r="F601" s="217" t="s">
        <v>1181</v>
      </c>
      <c r="G601" s="218" t="s">
        <v>240</v>
      </c>
      <c r="H601" s="219">
        <v>290.76999999999998</v>
      </c>
      <c r="I601" s="220"/>
      <c r="J601" s="221">
        <f>ROUND(I601*H601,2)</f>
        <v>0</v>
      </c>
      <c r="K601" s="217" t="s">
        <v>191</v>
      </c>
      <c r="L601" s="46"/>
      <c r="M601" s="222" t="s">
        <v>19</v>
      </c>
      <c r="N601" s="223" t="s">
        <v>44</v>
      </c>
      <c r="O601" s="86"/>
      <c r="P601" s="224">
        <f>O601*H601</f>
        <v>0</v>
      </c>
      <c r="Q601" s="224">
        <v>0.0040000000000000001</v>
      </c>
      <c r="R601" s="224">
        <f>Q601*H601</f>
        <v>1.1630799999999999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135</v>
      </c>
      <c r="AT601" s="226" t="s">
        <v>187</v>
      </c>
      <c r="AU601" s="226" t="s">
        <v>82</v>
      </c>
      <c r="AY601" s="19" t="s">
        <v>185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80</v>
      </c>
      <c r="BK601" s="227">
        <f>ROUND(I601*H601,2)</f>
        <v>0</v>
      </c>
      <c r="BL601" s="19" t="s">
        <v>135</v>
      </c>
      <c r="BM601" s="226" t="s">
        <v>2407</v>
      </c>
    </row>
    <row r="602" s="2" customFormat="1">
      <c r="A602" s="40"/>
      <c r="B602" s="41"/>
      <c r="C602" s="42"/>
      <c r="D602" s="228" t="s">
        <v>193</v>
      </c>
      <c r="E602" s="42"/>
      <c r="F602" s="229" t="s">
        <v>1183</v>
      </c>
      <c r="G602" s="42"/>
      <c r="H602" s="42"/>
      <c r="I602" s="230"/>
      <c r="J602" s="42"/>
      <c r="K602" s="42"/>
      <c r="L602" s="46"/>
      <c r="M602" s="231"/>
      <c r="N602" s="232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193</v>
      </c>
      <c r="AU602" s="19" t="s">
        <v>82</v>
      </c>
    </row>
    <row r="603" s="13" customFormat="1">
      <c r="A603" s="13"/>
      <c r="B603" s="233"/>
      <c r="C603" s="234"/>
      <c r="D603" s="235" t="s">
        <v>195</v>
      </c>
      <c r="E603" s="236" t="s">
        <v>19</v>
      </c>
      <c r="F603" s="237" t="s">
        <v>2267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195</v>
      </c>
      <c r="AU603" s="243" t="s">
        <v>82</v>
      </c>
      <c r="AV603" s="13" t="s">
        <v>80</v>
      </c>
      <c r="AW603" s="13" t="s">
        <v>35</v>
      </c>
      <c r="AX603" s="13" t="s">
        <v>73</v>
      </c>
      <c r="AY603" s="243" t="s">
        <v>185</v>
      </c>
    </row>
    <row r="604" s="13" customFormat="1">
      <c r="A604" s="13"/>
      <c r="B604" s="233"/>
      <c r="C604" s="234"/>
      <c r="D604" s="235" t="s">
        <v>195</v>
      </c>
      <c r="E604" s="236" t="s">
        <v>19</v>
      </c>
      <c r="F604" s="237" t="s">
        <v>2365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195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185</v>
      </c>
    </row>
    <row r="605" s="14" customFormat="1">
      <c r="A605" s="14"/>
      <c r="B605" s="244"/>
      <c r="C605" s="245"/>
      <c r="D605" s="235" t="s">
        <v>195</v>
      </c>
      <c r="E605" s="246" t="s">
        <v>19</v>
      </c>
      <c r="F605" s="247" t="s">
        <v>2408</v>
      </c>
      <c r="G605" s="245"/>
      <c r="H605" s="248">
        <v>77.655000000000001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195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185</v>
      </c>
    </row>
    <row r="606" s="14" customFormat="1">
      <c r="A606" s="14"/>
      <c r="B606" s="244"/>
      <c r="C606" s="245"/>
      <c r="D606" s="235" t="s">
        <v>195</v>
      </c>
      <c r="E606" s="246" t="s">
        <v>19</v>
      </c>
      <c r="F606" s="247" t="s">
        <v>2409</v>
      </c>
      <c r="G606" s="245"/>
      <c r="H606" s="248">
        <v>1.2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195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185</v>
      </c>
    </row>
    <row r="607" s="14" customFormat="1">
      <c r="A607" s="14"/>
      <c r="B607" s="244"/>
      <c r="C607" s="245"/>
      <c r="D607" s="235" t="s">
        <v>195</v>
      </c>
      <c r="E607" s="246" t="s">
        <v>19</v>
      </c>
      <c r="F607" s="247" t="s">
        <v>2368</v>
      </c>
      <c r="G607" s="245"/>
      <c r="H607" s="248">
        <v>-25.350000000000001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195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185</v>
      </c>
    </row>
    <row r="608" s="13" customFormat="1">
      <c r="A608" s="13"/>
      <c r="B608" s="233"/>
      <c r="C608" s="234"/>
      <c r="D608" s="235" t="s">
        <v>195</v>
      </c>
      <c r="E608" s="236" t="s">
        <v>19</v>
      </c>
      <c r="F608" s="237" t="s">
        <v>2369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195</v>
      </c>
      <c r="AU608" s="243" t="s">
        <v>82</v>
      </c>
      <c r="AV608" s="13" t="s">
        <v>80</v>
      </c>
      <c r="AW608" s="13" t="s">
        <v>35</v>
      </c>
      <c r="AX608" s="13" t="s">
        <v>73</v>
      </c>
      <c r="AY608" s="243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2370</v>
      </c>
      <c r="G609" s="245"/>
      <c r="H609" s="248">
        <v>8.9900000000000002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4" customFormat="1">
      <c r="A610" s="14"/>
      <c r="B610" s="244"/>
      <c r="C610" s="245"/>
      <c r="D610" s="235" t="s">
        <v>195</v>
      </c>
      <c r="E610" s="246" t="s">
        <v>19</v>
      </c>
      <c r="F610" s="247" t="s">
        <v>2410</v>
      </c>
      <c r="G610" s="245"/>
      <c r="H610" s="248">
        <v>-5.2199999999999998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195</v>
      </c>
      <c r="AU610" s="254" t="s">
        <v>82</v>
      </c>
      <c r="AV610" s="14" t="s">
        <v>82</v>
      </c>
      <c r="AW610" s="14" t="s">
        <v>35</v>
      </c>
      <c r="AX610" s="14" t="s">
        <v>73</v>
      </c>
      <c r="AY610" s="254" t="s">
        <v>185</v>
      </c>
    </row>
    <row r="611" s="13" customFormat="1">
      <c r="A611" s="13"/>
      <c r="B611" s="233"/>
      <c r="C611" s="234"/>
      <c r="D611" s="235" t="s">
        <v>195</v>
      </c>
      <c r="E611" s="236" t="s">
        <v>19</v>
      </c>
      <c r="F611" s="237" t="s">
        <v>2371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195</v>
      </c>
      <c r="AU611" s="243" t="s">
        <v>82</v>
      </c>
      <c r="AV611" s="13" t="s">
        <v>80</v>
      </c>
      <c r="AW611" s="13" t="s">
        <v>35</v>
      </c>
      <c r="AX611" s="13" t="s">
        <v>73</v>
      </c>
      <c r="AY611" s="243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2372</v>
      </c>
      <c r="G612" s="245"/>
      <c r="H612" s="248">
        <v>5.6890000000000001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2411</v>
      </c>
      <c r="G613" s="245"/>
      <c r="H613" s="248">
        <v>-3.3029999999999999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2354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2373</v>
      </c>
      <c r="G615" s="245"/>
      <c r="H615" s="248">
        <v>6.1379999999999999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1663</v>
      </c>
      <c r="G616" s="245"/>
      <c r="H616" s="248">
        <v>-3.5640000000000001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3" customFormat="1">
      <c r="A617" s="13"/>
      <c r="B617" s="233"/>
      <c r="C617" s="234"/>
      <c r="D617" s="235" t="s">
        <v>195</v>
      </c>
      <c r="E617" s="236" t="s">
        <v>19</v>
      </c>
      <c r="F617" s="237" t="s">
        <v>2356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195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2370</v>
      </c>
      <c r="G618" s="245"/>
      <c r="H618" s="248">
        <v>8.9900000000000002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2410</v>
      </c>
      <c r="G619" s="245"/>
      <c r="H619" s="248">
        <v>-5.2199999999999998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3" customFormat="1">
      <c r="A620" s="13"/>
      <c r="B620" s="233"/>
      <c r="C620" s="234"/>
      <c r="D620" s="235" t="s">
        <v>195</v>
      </c>
      <c r="E620" s="236" t="s">
        <v>19</v>
      </c>
      <c r="F620" s="237" t="s">
        <v>2374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195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2412</v>
      </c>
      <c r="G621" s="245"/>
      <c r="H621" s="248">
        <v>17.050000000000001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1620</v>
      </c>
      <c r="G622" s="245"/>
      <c r="H622" s="248">
        <v>2.3999999999999999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1621</v>
      </c>
      <c r="G623" s="245"/>
      <c r="H623" s="248">
        <v>-6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3" customFormat="1">
      <c r="A624" s="13"/>
      <c r="B624" s="233"/>
      <c r="C624" s="234"/>
      <c r="D624" s="235" t="s">
        <v>195</v>
      </c>
      <c r="E624" s="236" t="s">
        <v>19</v>
      </c>
      <c r="F624" s="237" t="s">
        <v>2376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195</v>
      </c>
      <c r="AU624" s="243" t="s">
        <v>82</v>
      </c>
      <c r="AV624" s="13" t="s">
        <v>80</v>
      </c>
      <c r="AW624" s="13" t="s">
        <v>35</v>
      </c>
      <c r="AX624" s="13" t="s">
        <v>73</v>
      </c>
      <c r="AY624" s="243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2377</v>
      </c>
      <c r="G625" s="245"/>
      <c r="H625" s="248">
        <v>25.109999999999999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1624</v>
      </c>
      <c r="G626" s="245"/>
      <c r="H626" s="248">
        <v>3.7799999999999998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4" customFormat="1">
      <c r="A627" s="14"/>
      <c r="B627" s="244"/>
      <c r="C627" s="245"/>
      <c r="D627" s="235" t="s">
        <v>195</v>
      </c>
      <c r="E627" s="246" t="s">
        <v>19</v>
      </c>
      <c r="F627" s="247" t="s">
        <v>1625</v>
      </c>
      <c r="G627" s="245"/>
      <c r="H627" s="248">
        <v>-8.4000000000000004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195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185</v>
      </c>
    </row>
    <row r="628" s="13" customFormat="1">
      <c r="A628" s="13"/>
      <c r="B628" s="233"/>
      <c r="C628" s="234"/>
      <c r="D628" s="235" t="s">
        <v>195</v>
      </c>
      <c r="E628" s="236" t="s">
        <v>19</v>
      </c>
      <c r="F628" s="237" t="s">
        <v>2378</v>
      </c>
      <c r="G628" s="234"/>
      <c r="H628" s="236" t="s">
        <v>19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195</v>
      </c>
      <c r="AU628" s="243" t="s">
        <v>82</v>
      </c>
      <c r="AV628" s="13" t="s">
        <v>80</v>
      </c>
      <c r="AW628" s="13" t="s">
        <v>35</v>
      </c>
      <c r="AX628" s="13" t="s">
        <v>73</v>
      </c>
      <c r="AY628" s="243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2379</v>
      </c>
      <c r="G629" s="245"/>
      <c r="H629" s="248">
        <v>10.602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2380</v>
      </c>
      <c r="G630" s="245"/>
      <c r="H630" s="248">
        <v>1.5600000000000001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4" customFormat="1">
      <c r="A631" s="14"/>
      <c r="B631" s="244"/>
      <c r="C631" s="245"/>
      <c r="D631" s="235" t="s">
        <v>195</v>
      </c>
      <c r="E631" s="246" t="s">
        <v>19</v>
      </c>
      <c r="F631" s="247" t="s">
        <v>2381</v>
      </c>
      <c r="G631" s="245"/>
      <c r="H631" s="248">
        <v>-1.6000000000000001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195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185</v>
      </c>
    </row>
    <row r="632" s="13" customFormat="1">
      <c r="A632" s="13"/>
      <c r="B632" s="233"/>
      <c r="C632" s="234"/>
      <c r="D632" s="235" t="s">
        <v>195</v>
      </c>
      <c r="E632" s="236" t="s">
        <v>19</v>
      </c>
      <c r="F632" s="237" t="s">
        <v>2382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195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2383</v>
      </c>
      <c r="G633" s="245"/>
      <c r="H633" s="248">
        <v>25.978000000000002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4" customFormat="1">
      <c r="A634" s="14"/>
      <c r="B634" s="244"/>
      <c r="C634" s="245"/>
      <c r="D634" s="235" t="s">
        <v>195</v>
      </c>
      <c r="E634" s="246" t="s">
        <v>19</v>
      </c>
      <c r="F634" s="247" t="s">
        <v>1624</v>
      </c>
      <c r="G634" s="245"/>
      <c r="H634" s="248">
        <v>3.7799999999999998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195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185</v>
      </c>
    </row>
    <row r="635" s="14" customFormat="1">
      <c r="A635" s="14"/>
      <c r="B635" s="244"/>
      <c r="C635" s="245"/>
      <c r="D635" s="235" t="s">
        <v>195</v>
      </c>
      <c r="E635" s="246" t="s">
        <v>19</v>
      </c>
      <c r="F635" s="247" t="s">
        <v>2413</v>
      </c>
      <c r="G635" s="245"/>
      <c r="H635" s="248">
        <v>-4.7000000000000002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195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185</v>
      </c>
    </row>
    <row r="636" s="13" customFormat="1">
      <c r="A636" s="13"/>
      <c r="B636" s="233"/>
      <c r="C636" s="234"/>
      <c r="D636" s="235" t="s">
        <v>195</v>
      </c>
      <c r="E636" s="236" t="s">
        <v>19</v>
      </c>
      <c r="F636" s="237" t="s">
        <v>2384</v>
      </c>
      <c r="G636" s="234"/>
      <c r="H636" s="236" t="s">
        <v>19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195</v>
      </c>
      <c r="AU636" s="243" t="s">
        <v>82</v>
      </c>
      <c r="AV636" s="13" t="s">
        <v>80</v>
      </c>
      <c r="AW636" s="13" t="s">
        <v>35</v>
      </c>
      <c r="AX636" s="13" t="s">
        <v>73</v>
      </c>
      <c r="AY636" s="243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2385</v>
      </c>
      <c r="G637" s="245"/>
      <c r="H637" s="248">
        <v>10.68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1630</v>
      </c>
      <c r="G638" s="245"/>
      <c r="H638" s="248">
        <v>2.1000000000000001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4" customFormat="1">
      <c r="A639" s="14"/>
      <c r="B639" s="244"/>
      <c r="C639" s="245"/>
      <c r="D639" s="235" t="s">
        <v>195</v>
      </c>
      <c r="E639" s="246" t="s">
        <v>19</v>
      </c>
      <c r="F639" s="247" t="s">
        <v>1631</v>
      </c>
      <c r="G639" s="245"/>
      <c r="H639" s="248">
        <v>-3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195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185</v>
      </c>
    </row>
    <row r="640" s="13" customFormat="1">
      <c r="A640" s="13"/>
      <c r="B640" s="233"/>
      <c r="C640" s="234"/>
      <c r="D640" s="235" t="s">
        <v>195</v>
      </c>
      <c r="E640" s="236" t="s">
        <v>19</v>
      </c>
      <c r="F640" s="237" t="s">
        <v>2386</v>
      </c>
      <c r="G640" s="234"/>
      <c r="H640" s="236" t="s">
        <v>19</v>
      </c>
      <c r="I640" s="238"/>
      <c r="J640" s="234"/>
      <c r="K640" s="234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195</v>
      </c>
      <c r="AU640" s="243" t="s">
        <v>82</v>
      </c>
      <c r="AV640" s="13" t="s">
        <v>80</v>
      </c>
      <c r="AW640" s="13" t="s">
        <v>35</v>
      </c>
      <c r="AX640" s="13" t="s">
        <v>73</v>
      </c>
      <c r="AY640" s="243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2387</v>
      </c>
      <c r="G641" s="245"/>
      <c r="H641" s="248">
        <v>10.664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4" customFormat="1">
      <c r="A642" s="14"/>
      <c r="B642" s="244"/>
      <c r="C642" s="245"/>
      <c r="D642" s="235" t="s">
        <v>195</v>
      </c>
      <c r="E642" s="246" t="s">
        <v>19</v>
      </c>
      <c r="F642" s="247" t="s">
        <v>1630</v>
      </c>
      <c r="G642" s="245"/>
      <c r="H642" s="248">
        <v>2.1000000000000001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195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185</v>
      </c>
    </row>
    <row r="643" s="14" customFormat="1">
      <c r="A643" s="14"/>
      <c r="B643" s="244"/>
      <c r="C643" s="245"/>
      <c r="D643" s="235" t="s">
        <v>195</v>
      </c>
      <c r="E643" s="246" t="s">
        <v>19</v>
      </c>
      <c r="F643" s="247" t="s">
        <v>1631</v>
      </c>
      <c r="G643" s="245"/>
      <c r="H643" s="248">
        <v>-3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195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185</v>
      </c>
    </row>
    <row r="644" s="13" customFormat="1">
      <c r="A644" s="13"/>
      <c r="B644" s="233"/>
      <c r="C644" s="234"/>
      <c r="D644" s="235" t="s">
        <v>195</v>
      </c>
      <c r="E644" s="236" t="s">
        <v>19</v>
      </c>
      <c r="F644" s="237" t="s">
        <v>2388</v>
      </c>
      <c r="G644" s="234"/>
      <c r="H644" s="236" t="s">
        <v>19</v>
      </c>
      <c r="I644" s="238"/>
      <c r="J644" s="234"/>
      <c r="K644" s="234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195</v>
      </c>
      <c r="AU644" s="243" t="s">
        <v>82</v>
      </c>
      <c r="AV644" s="13" t="s">
        <v>80</v>
      </c>
      <c r="AW644" s="13" t="s">
        <v>35</v>
      </c>
      <c r="AX644" s="13" t="s">
        <v>73</v>
      </c>
      <c r="AY644" s="243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2389</v>
      </c>
      <c r="G645" s="245"/>
      <c r="H645" s="248">
        <v>12.028000000000001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4" customFormat="1">
      <c r="A646" s="14"/>
      <c r="B646" s="244"/>
      <c r="C646" s="245"/>
      <c r="D646" s="235" t="s">
        <v>195</v>
      </c>
      <c r="E646" s="246" t="s">
        <v>19</v>
      </c>
      <c r="F646" s="247" t="s">
        <v>1630</v>
      </c>
      <c r="G646" s="245"/>
      <c r="H646" s="248">
        <v>2.1000000000000001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195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1631</v>
      </c>
      <c r="G647" s="245"/>
      <c r="H647" s="248">
        <v>-3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3" customFormat="1">
      <c r="A648" s="13"/>
      <c r="B648" s="233"/>
      <c r="C648" s="234"/>
      <c r="D648" s="235" t="s">
        <v>195</v>
      </c>
      <c r="E648" s="236" t="s">
        <v>19</v>
      </c>
      <c r="F648" s="237" t="s">
        <v>2390</v>
      </c>
      <c r="G648" s="234"/>
      <c r="H648" s="236" t="s">
        <v>19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195</v>
      </c>
      <c r="AU648" s="243" t="s">
        <v>82</v>
      </c>
      <c r="AV648" s="13" t="s">
        <v>80</v>
      </c>
      <c r="AW648" s="13" t="s">
        <v>35</v>
      </c>
      <c r="AX648" s="13" t="s">
        <v>73</v>
      </c>
      <c r="AY648" s="243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2391</v>
      </c>
      <c r="G649" s="245"/>
      <c r="H649" s="248">
        <v>11.222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4" customFormat="1">
      <c r="A650" s="14"/>
      <c r="B650" s="244"/>
      <c r="C650" s="245"/>
      <c r="D650" s="235" t="s">
        <v>195</v>
      </c>
      <c r="E650" s="246" t="s">
        <v>19</v>
      </c>
      <c r="F650" s="247" t="s">
        <v>1630</v>
      </c>
      <c r="G650" s="245"/>
      <c r="H650" s="248">
        <v>2.1000000000000001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195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185</v>
      </c>
    </row>
    <row r="651" s="14" customFormat="1">
      <c r="A651" s="14"/>
      <c r="B651" s="244"/>
      <c r="C651" s="245"/>
      <c r="D651" s="235" t="s">
        <v>195</v>
      </c>
      <c r="E651" s="246" t="s">
        <v>19</v>
      </c>
      <c r="F651" s="247" t="s">
        <v>1631</v>
      </c>
      <c r="G651" s="245"/>
      <c r="H651" s="248">
        <v>-3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195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185</v>
      </c>
    </row>
    <row r="652" s="13" customFormat="1">
      <c r="A652" s="13"/>
      <c r="B652" s="233"/>
      <c r="C652" s="234"/>
      <c r="D652" s="235" t="s">
        <v>195</v>
      </c>
      <c r="E652" s="236" t="s">
        <v>19</v>
      </c>
      <c r="F652" s="237" t="s">
        <v>2392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195</v>
      </c>
      <c r="AU652" s="243" t="s">
        <v>82</v>
      </c>
      <c r="AV652" s="13" t="s">
        <v>80</v>
      </c>
      <c r="AW652" s="13" t="s">
        <v>35</v>
      </c>
      <c r="AX652" s="13" t="s">
        <v>73</v>
      </c>
      <c r="AY652" s="243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2393</v>
      </c>
      <c r="G653" s="245"/>
      <c r="H653" s="248">
        <v>11.904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1630</v>
      </c>
      <c r="G654" s="245"/>
      <c r="H654" s="248">
        <v>2.1000000000000001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4" customFormat="1">
      <c r="A655" s="14"/>
      <c r="B655" s="244"/>
      <c r="C655" s="245"/>
      <c r="D655" s="235" t="s">
        <v>195</v>
      </c>
      <c r="E655" s="246" t="s">
        <v>19</v>
      </c>
      <c r="F655" s="247" t="s">
        <v>1631</v>
      </c>
      <c r="G655" s="245"/>
      <c r="H655" s="248">
        <v>-3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195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185</v>
      </c>
    </row>
    <row r="656" s="13" customFormat="1">
      <c r="A656" s="13"/>
      <c r="B656" s="233"/>
      <c r="C656" s="234"/>
      <c r="D656" s="235" t="s">
        <v>195</v>
      </c>
      <c r="E656" s="236" t="s">
        <v>19</v>
      </c>
      <c r="F656" s="237" t="s">
        <v>2394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195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2395</v>
      </c>
      <c r="G657" s="245"/>
      <c r="H657" s="248">
        <v>43.957999999999998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4" customFormat="1">
      <c r="A658" s="14"/>
      <c r="B658" s="244"/>
      <c r="C658" s="245"/>
      <c r="D658" s="235" t="s">
        <v>195</v>
      </c>
      <c r="E658" s="246" t="s">
        <v>19</v>
      </c>
      <c r="F658" s="247" t="s">
        <v>1630</v>
      </c>
      <c r="G658" s="245"/>
      <c r="H658" s="248">
        <v>2.1000000000000001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195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185</v>
      </c>
    </row>
    <row r="659" s="14" customFormat="1">
      <c r="A659" s="14"/>
      <c r="B659" s="244"/>
      <c r="C659" s="245"/>
      <c r="D659" s="235" t="s">
        <v>195</v>
      </c>
      <c r="E659" s="246" t="s">
        <v>19</v>
      </c>
      <c r="F659" s="247" t="s">
        <v>1631</v>
      </c>
      <c r="G659" s="245"/>
      <c r="H659" s="248">
        <v>-3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195</v>
      </c>
      <c r="AU659" s="254" t="s">
        <v>82</v>
      </c>
      <c r="AV659" s="14" t="s">
        <v>82</v>
      </c>
      <c r="AW659" s="14" t="s">
        <v>35</v>
      </c>
      <c r="AX659" s="14" t="s">
        <v>73</v>
      </c>
      <c r="AY659" s="254" t="s">
        <v>185</v>
      </c>
    </row>
    <row r="660" s="13" customFormat="1">
      <c r="A660" s="13"/>
      <c r="B660" s="233"/>
      <c r="C660" s="234"/>
      <c r="D660" s="235" t="s">
        <v>195</v>
      </c>
      <c r="E660" s="236" t="s">
        <v>19</v>
      </c>
      <c r="F660" s="237" t="s">
        <v>2396</v>
      </c>
      <c r="G660" s="234"/>
      <c r="H660" s="236" t="s">
        <v>19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195</v>
      </c>
      <c r="AU660" s="243" t="s">
        <v>82</v>
      </c>
      <c r="AV660" s="13" t="s">
        <v>80</v>
      </c>
      <c r="AW660" s="13" t="s">
        <v>35</v>
      </c>
      <c r="AX660" s="13" t="s">
        <v>73</v>
      </c>
      <c r="AY660" s="243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2397</v>
      </c>
      <c r="G661" s="245"/>
      <c r="H661" s="248">
        <v>35.030000000000001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4" customFormat="1">
      <c r="A662" s="14"/>
      <c r="B662" s="244"/>
      <c r="C662" s="245"/>
      <c r="D662" s="235" t="s">
        <v>195</v>
      </c>
      <c r="E662" s="246" t="s">
        <v>19</v>
      </c>
      <c r="F662" s="247" t="s">
        <v>2398</v>
      </c>
      <c r="G662" s="245"/>
      <c r="H662" s="248">
        <v>1.5840000000000001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195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2399</v>
      </c>
      <c r="G663" s="245"/>
      <c r="H663" s="248">
        <v>-6.9119999999999999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3" customFormat="1">
      <c r="A664" s="13"/>
      <c r="B664" s="233"/>
      <c r="C664" s="234"/>
      <c r="D664" s="235" t="s">
        <v>195</v>
      </c>
      <c r="E664" s="236" t="s">
        <v>19</v>
      </c>
      <c r="F664" s="237" t="s">
        <v>2400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195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2401</v>
      </c>
      <c r="G665" s="245"/>
      <c r="H665" s="248">
        <v>5.6109999999999998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2402</v>
      </c>
      <c r="G666" s="245"/>
      <c r="H666" s="248">
        <v>1.02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2403</v>
      </c>
      <c r="G667" s="245"/>
      <c r="H667" s="248">
        <v>-2.3999999999999999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3" customFormat="1">
      <c r="A668" s="13"/>
      <c r="B668" s="233"/>
      <c r="C668" s="234"/>
      <c r="D668" s="235" t="s">
        <v>195</v>
      </c>
      <c r="E668" s="236" t="s">
        <v>19</v>
      </c>
      <c r="F668" s="237" t="s">
        <v>2404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195</v>
      </c>
      <c r="AU668" s="243" t="s">
        <v>82</v>
      </c>
      <c r="AV668" s="13" t="s">
        <v>80</v>
      </c>
      <c r="AW668" s="13" t="s">
        <v>35</v>
      </c>
      <c r="AX668" s="13" t="s">
        <v>73</v>
      </c>
      <c r="AY668" s="243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2405</v>
      </c>
      <c r="G669" s="245"/>
      <c r="H669" s="248">
        <v>35.216000000000001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1637</v>
      </c>
      <c r="G670" s="245"/>
      <c r="H670" s="248">
        <v>3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4" customFormat="1">
      <c r="A671" s="14"/>
      <c r="B671" s="244"/>
      <c r="C671" s="245"/>
      <c r="D671" s="235" t="s">
        <v>195</v>
      </c>
      <c r="E671" s="246" t="s">
        <v>19</v>
      </c>
      <c r="F671" s="247" t="s">
        <v>1638</v>
      </c>
      <c r="G671" s="245"/>
      <c r="H671" s="248">
        <v>-12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195</v>
      </c>
      <c r="AU671" s="254" t="s">
        <v>82</v>
      </c>
      <c r="AV671" s="14" t="s">
        <v>82</v>
      </c>
      <c r="AW671" s="14" t="s">
        <v>35</v>
      </c>
      <c r="AX671" s="14" t="s">
        <v>73</v>
      </c>
      <c r="AY671" s="254" t="s">
        <v>185</v>
      </c>
    </row>
    <row r="672" s="15" customFormat="1">
      <c r="A672" s="15"/>
      <c r="B672" s="255"/>
      <c r="C672" s="256"/>
      <c r="D672" s="235" t="s">
        <v>195</v>
      </c>
      <c r="E672" s="257" t="s">
        <v>19</v>
      </c>
      <c r="F672" s="258" t="s">
        <v>226</v>
      </c>
      <c r="G672" s="256"/>
      <c r="H672" s="259">
        <v>290.76999999999998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195</v>
      </c>
      <c r="AU672" s="265" t="s">
        <v>82</v>
      </c>
      <c r="AV672" s="15" t="s">
        <v>135</v>
      </c>
      <c r="AW672" s="15" t="s">
        <v>35</v>
      </c>
      <c r="AX672" s="15" t="s">
        <v>80</v>
      </c>
      <c r="AY672" s="265" t="s">
        <v>185</v>
      </c>
    </row>
    <row r="673" s="2" customFormat="1" ht="21.75" customHeight="1">
      <c r="A673" s="40"/>
      <c r="B673" s="41"/>
      <c r="C673" s="215" t="s">
        <v>949</v>
      </c>
      <c r="D673" s="215" t="s">
        <v>187</v>
      </c>
      <c r="E673" s="216" t="s">
        <v>2414</v>
      </c>
      <c r="F673" s="217" t="s">
        <v>2415</v>
      </c>
      <c r="G673" s="218" t="s">
        <v>190</v>
      </c>
      <c r="H673" s="219">
        <v>2.7240000000000002</v>
      </c>
      <c r="I673" s="220"/>
      <c r="J673" s="221">
        <f>ROUND(I673*H673,2)</f>
        <v>0</v>
      </c>
      <c r="K673" s="217" t="s">
        <v>412</v>
      </c>
      <c r="L673" s="46"/>
      <c r="M673" s="222" t="s">
        <v>19</v>
      </c>
      <c r="N673" s="223" t="s">
        <v>44</v>
      </c>
      <c r="O673" s="86"/>
      <c r="P673" s="224">
        <f>O673*H673</f>
        <v>0</v>
      </c>
      <c r="Q673" s="224">
        <v>2.45329</v>
      </c>
      <c r="R673" s="224">
        <f>Q673*H673</f>
        <v>6.6827619600000006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135</v>
      </c>
      <c r="AT673" s="226" t="s">
        <v>187</v>
      </c>
      <c r="AU673" s="226" t="s">
        <v>82</v>
      </c>
      <c r="AY673" s="19" t="s">
        <v>185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135</v>
      </c>
      <c r="BM673" s="226" t="s">
        <v>2416</v>
      </c>
    </row>
    <row r="674" s="13" customFormat="1">
      <c r="A674" s="13"/>
      <c r="B674" s="233"/>
      <c r="C674" s="234"/>
      <c r="D674" s="235" t="s">
        <v>195</v>
      </c>
      <c r="E674" s="236" t="s">
        <v>19</v>
      </c>
      <c r="F674" s="237" t="s">
        <v>2417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195</v>
      </c>
      <c r="AU674" s="243" t="s">
        <v>82</v>
      </c>
      <c r="AV674" s="13" t="s">
        <v>80</v>
      </c>
      <c r="AW674" s="13" t="s">
        <v>35</v>
      </c>
      <c r="AX674" s="13" t="s">
        <v>73</v>
      </c>
      <c r="AY674" s="243" t="s">
        <v>185</v>
      </c>
    </row>
    <row r="675" s="13" customFormat="1">
      <c r="A675" s="13"/>
      <c r="B675" s="233"/>
      <c r="C675" s="234"/>
      <c r="D675" s="235" t="s">
        <v>195</v>
      </c>
      <c r="E675" s="236" t="s">
        <v>19</v>
      </c>
      <c r="F675" s="237" t="s">
        <v>2418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195</v>
      </c>
      <c r="AU675" s="243" t="s">
        <v>82</v>
      </c>
      <c r="AV675" s="13" t="s">
        <v>80</v>
      </c>
      <c r="AW675" s="13" t="s">
        <v>35</v>
      </c>
      <c r="AX675" s="13" t="s">
        <v>73</v>
      </c>
      <c r="AY675" s="243" t="s">
        <v>185</v>
      </c>
    </row>
    <row r="676" s="14" customFormat="1">
      <c r="A676" s="14"/>
      <c r="B676" s="244"/>
      <c r="C676" s="245"/>
      <c r="D676" s="235" t="s">
        <v>195</v>
      </c>
      <c r="E676" s="246" t="s">
        <v>19</v>
      </c>
      <c r="F676" s="247" t="s">
        <v>2419</v>
      </c>
      <c r="G676" s="245"/>
      <c r="H676" s="248">
        <v>2.7240000000000002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195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185</v>
      </c>
    </row>
    <row r="677" s="15" customFormat="1">
      <c r="A677" s="15"/>
      <c r="B677" s="255"/>
      <c r="C677" s="256"/>
      <c r="D677" s="235" t="s">
        <v>195</v>
      </c>
      <c r="E677" s="257" t="s">
        <v>19</v>
      </c>
      <c r="F677" s="258" t="s">
        <v>226</v>
      </c>
      <c r="G677" s="256"/>
      <c r="H677" s="259">
        <v>2.7240000000000002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5" t="s">
        <v>195</v>
      </c>
      <c r="AU677" s="265" t="s">
        <v>82</v>
      </c>
      <c r="AV677" s="15" t="s">
        <v>135</v>
      </c>
      <c r="AW677" s="15" t="s">
        <v>35</v>
      </c>
      <c r="AX677" s="15" t="s">
        <v>80</v>
      </c>
      <c r="AY677" s="265" t="s">
        <v>185</v>
      </c>
    </row>
    <row r="678" s="2" customFormat="1" ht="16.5" customHeight="1">
      <c r="A678" s="40"/>
      <c r="B678" s="41"/>
      <c r="C678" s="215" t="s">
        <v>963</v>
      </c>
      <c r="D678" s="215" t="s">
        <v>187</v>
      </c>
      <c r="E678" s="216" t="s">
        <v>1665</v>
      </c>
      <c r="F678" s="217" t="s">
        <v>1666</v>
      </c>
      <c r="G678" s="218" t="s">
        <v>240</v>
      </c>
      <c r="H678" s="219">
        <v>378.69999999999999</v>
      </c>
      <c r="I678" s="220"/>
      <c r="J678" s="221">
        <f>ROUND(I678*H678,2)</f>
        <v>0</v>
      </c>
      <c r="K678" s="217" t="s">
        <v>191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0.1173</v>
      </c>
      <c r="R678" s="224">
        <f>Q678*H678</f>
        <v>44.421509999999998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187</v>
      </c>
      <c r="AU678" s="226" t="s">
        <v>82</v>
      </c>
      <c r="AY678" s="19" t="s">
        <v>185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2420</v>
      </c>
    </row>
    <row r="679" s="2" customFormat="1">
      <c r="A679" s="40"/>
      <c r="B679" s="41"/>
      <c r="C679" s="42"/>
      <c r="D679" s="228" t="s">
        <v>193</v>
      </c>
      <c r="E679" s="42"/>
      <c r="F679" s="229" t="s">
        <v>1668</v>
      </c>
      <c r="G679" s="42"/>
      <c r="H679" s="42"/>
      <c r="I679" s="230"/>
      <c r="J679" s="42"/>
      <c r="K679" s="42"/>
      <c r="L679" s="46"/>
      <c r="M679" s="231"/>
      <c r="N679" s="23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193</v>
      </c>
      <c r="AU679" s="19" t="s">
        <v>82</v>
      </c>
    </row>
    <row r="680" s="13" customFormat="1">
      <c r="A680" s="13"/>
      <c r="B680" s="233"/>
      <c r="C680" s="234"/>
      <c r="D680" s="235" t="s">
        <v>195</v>
      </c>
      <c r="E680" s="236" t="s">
        <v>19</v>
      </c>
      <c r="F680" s="237" t="s">
        <v>2421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195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2422</v>
      </c>
      <c r="G681" s="245"/>
      <c r="H681" s="248">
        <v>378.69999999999999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5" customFormat="1">
      <c r="A682" s="15"/>
      <c r="B682" s="255"/>
      <c r="C682" s="256"/>
      <c r="D682" s="235" t="s">
        <v>195</v>
      </c>
      <c r="E682" s="257" t="s">
        <v>19</v>
      </c>
      <c r="F682" s="258" t="s">
        <v>226</v>
      </c>
      <c r="G682" s="256"/>
      <c r="H682" s="259">
        <v>378.69999999999999</v>
      </c>
      <c r="I682" s="260"/>
      <c r="J682" s="256"/>
      <c r="K682" s="256"/>
      <c r="L682" s="261"/>
      <c r="M682" s="262"/>
      <c r="N682" s="263"/>
      <c r="O682" s="263"/>
      <c r="P682" s="263"/>
      <c r="Q682" s="263"/>
      <c r="R682" s="263"/>
      <c r="S682" s="263"/>
      <c r="T682" s="264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5" t="s">
        <v>195</v>
      </c>
      <c r="AU682" s="265" t="s">
        <v>82</v>
      </c>
      <c r="AV682" s="15" t="s">
        <v>135</v>
      </c>
      <c r="AW682" s="15" t="s">
        <v>35</v>
      </c>
      <c r="AX682" s="15" t="s">
        <v>80</v>
      </c>
      <c r="AY682" s="265" t="s">
        <v>185</v>
      </c>
    </row>
    <row r="683" s="2" customFormat="1" ht="16.5" customHeight="1">
      <c r="A683" s="40"/>
      <c r="B683" s="41"/>
      <c r="C683" s="215" t="s">
        <v>968</v>
      </c>
      <c r="D683" s="215" t="s">
        <v>187</v>
      </c>
      <c r="E683" s="216" t="s">
        <v>1670</v>
      </c>
      <c r="F683" s="217" t="s">
        <v>1671</v>
      </c>
      <c r="G683" s="218" t="s">
        <v>240</v>
      </c>
      <c r="H683" s="219">
        <v>378.69999999999999</v>
      </c>
      <c r="I683" s="220"/>
      <c r="J683" s="221">
        <f>ROUND(I683*H683,2)</f>
        <v>0</v>
      </c>
      <c r="K683" s="217" t="s">
        <v>191</v>
      </c>
      <c r="L683" s="46"/>
      <c r="M683" s="222" t="s">
        <v>19</v>
      </c>
      <c r="N683" s="223" t="s">
        <v>44</v>
      </c>
      <c r="O683" s="86"/>
      <c r="P683" s="224">
        <f>O683*H683</f>
        <v>0</v>
      </c>
      <c r="Q683" s="224">
        <v>0.00012999999999999999</v>
      </c>
      <c r="R683" s="224">
        <f>Q683*H683</f>
        <v>0.049230999999999997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135</v>
      </c>
      <c r="AT683" s="226" t="s">
        <v>187</v>
      </c>
      <c r="AU683" s="226" t="s">
        <v>82</v>
      </c>
      <c r="AY683" s="19" t="s">
        <v>185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135</v>
      </c>
      <c r="BM683" s="226" t="s">
        <v>2423</v>
      </c>
    </row>
    <row r="684" s="2" customFormat="1">
      <c r="A684" s="40"/>
      <c r="B684" s="41"/>
      <c r="C684" s="42"/>
      <c r="D684" s="228" t="s">
        <v>193</v>
      </c>
      <c r="E684" s="42"/>
      <c r="F684" s="229" t="s">
        <v>1673</v>
      </c>
      <c r="G684" s="42"/>
      <c r="H684" s="42"/>
      <c r="I684" s="230"/>
      <c r="J684" s="42"/>
      <c r="K684" s="42"/>
      <c r="L684" s="46"/>
      <c r="M684" s="231"/>
      <c r="N684" s="232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193</v>
      </c>
      <c r="AU684" s="19" t="s">
        <v>82</v>
      </c>
    </row>
    <row r="685" s="13" customFormat="1">
      <c r="A685" s="13"/>
      <c r="B685" s="233"/>
      <c r="C685" s="234"/>
      <c r="D685" s="235" t="s">
        <v>195</v>
      </c>
      <c r="E685" s="236" t="s">
        <v>19</v>
      </c>
      <c r="F685" s="237" t="s">
        <v>2421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195</v>
      </c>
      <c r="AU685" s="243" t="s">
        <v>82</v>
      </c>
      <c r="AV685" s="13" t="s">
        <v>80</v>
      </c>
      <c r="AW685" s="13" t="s">
        <v>35</v>
      </c>
      <c r="AX685" s="13" t="s">
        <v>73</v>
      </c>
      <c r="AY685" s="243" t="s">
        <v>185</v>
      </c>
    </row>
    <row r="686" s="14" customFormat="1">
      <c r="A686" s="14"/>
      <c r="B686" s="244"/>
      <c r="C686" s="245"/>
      <c r="D686" s="235" t="s">
        <v>195</v>
      </c>
      <c r="E686" s="246" t="s">
        <v>19</v>
      </c>
      <c r="F686" s="247" t="s">
        <v>2422</v>
      </c>
      <c r="G686" s="245"/>
      <c r="H686" s="248">
        <v>378.69999999999999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195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185</v>
      </c>
    </row>
    <row r="687" s="15" customFormat="1">
      <c r="A687" s="15"/>
      <c r="B687" s="255"/>
      <c r="C687" s="256"/>
      <c r="D687" s="235" t="s">
        <v>195</v>
      </c>
      <c r="E687" s="257" t="s">
        <v>19</v>
      </c>
      <c r="F687" s="258" t="s">
        <v>226</v>
      </c>
      <c r="G687" s="256"/>
      <c r="H687" s="259">
        <v>378.69999999999999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195</v>
      </c>
      <c r="AU687" s="265" t="s">
        <v>82</v>
      </c>
      <c r="AV687" s="15" t="s">
        <v>135</v>
      </c>
      <c r="AW687" s="15" t="s">
        <v>35</v>
      </c>
      <c r="AX687" s="15" t="s">
        <v>80</v>
      </c>
      <c r="AY687" s="265" t="s">
        <v>185</v>
      </c>
    </row>
    <row r="688" s="2" customFormat="1" ht="24.15" customHeight="1">
      <c r="A688" s="40"/>
      <c r="B688" s="41"/>
      <c r="C688" s="215" t="s">
        <v>975</v>
      </c>
      <c r="D688" s="215" t="s">
        <v>187</v>
      </c>
      <c r="E688" s="216" t="s">
        <v>1674</v>
      </c>
      <c r="F688" s="217" t="s">
        <v>1675</v>
      </c>
      <c r="G688" s="218" t="s">
        <v>499</v>
      </c>
      <c r="H688" s="219">
        <v>322.93799999999999</v>
      </c>
      <c r="I688" s="220"/>
      <c r="J688" s="221">
        <f>ROUND(I688*H688,2)</f>
        <v>0</v>
      </c>
      <c r="K688" s="217" t="s">
        <v>191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2.0000000000000002E-05</v>
      </c>
      <c r="R688" s="224">
        <f>Q688*H688</f>
        <v>0.00645876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187</v>
      </c>
      <c r="AU688" s="226" t="s">
        <v>82</v>
      </c>
      <c r="AY688" s="19" t="s">
        <v>185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2424</v>
      </c>
    </row>
    <row r="689" s="2" customFormat="1">
      <c r="A689" s="40"/>
      <c r="B689" s="41"/>
      <c r="C689" s="42"/>
      <c r="D689" s="228" t="s">
        <v>193</v>
      </c>
      <c r="E689" s="42"/>
      <c r="F689" s="229" t="s">
        <v>1677</v>
      </c>
      <c r="G689" s="42"/>
      <c r="H689" s="42"/>
      <c r="I689" s="230"/>
      <c r="J689" s="42"/>
      <c r="K689" s="42"/>
      <c r="L689" s="46"/>
      <c r="M689" s="231"/>
      <c r="N689" s="232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193</v>
      </c>
      <c r="AU689" s="19" t="s">
        <v>82</v>
      </c>
    </row>
    <row r="690" s="13" customFormat="1">
      <c r="A690" s="13"/>
      <c r="B690" s="233"/>
      <c r="C690" s="234"/>
      <c r="D690" s="235" t="s">
        <v>195</v>
      </c>
      <c r="E690" s="236" t="s">
        <v>19</v>
      </c>
      <c r="F690" s="237" t="s">
        <v>2267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195</v>
      </c>
      <c r="AU690" s="243" t="s">
        <v>82</v>
      </c>
      <c r="AV690" s="13" t="s">
        <v>80</v>
      </c>
      <c r="AW690" s="13" t="s">
        <v>35</v>
      </c>
      <c r="AX690" s="13" t="s">
        <v>73</v>
      </c>
      <c r="AY690" s="243" t="s">
        <v>185</v>
      </c>
    </row>
    <row r="691" s="13" customFormat="1">
      <c r="A691" s="13"/>
      <c r="B691" s="233"/>
      <c r="C691" s="234"/>
      <c r="D691" s="235" t="s">
        <v>195</v>
      </c>
      <c r="E691" s="236" t="s">
        <v>19</v>
      </c>
      <c r="F691" s="237" t="s">
        <v>2365</v>
      </c>
      <c r="G691" s="234"/>
      <c r="H691" s="236" t="s">
        <v>19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195</v>
      </c>
      <c r="AU691" s="243" t="s">
        <v>82</v>
      </c>
      <c r="AV691" s="13" t="s">
        <v>80</v>
      </c>
      <c r="AW691" s="13" t="s">
        <v>35</v>
      </c>
      <c r="AX691" s="13" t="s">
        <v>73</v>
      </c>
      <c r="AY691" s="243" t="s">
        <v>185</v>
      </c>
    </row>
    <row r="692" s="14" customFormat="1">
      <c r="A692" s="14"/>
      <c r="B692" s="244"/>
      <c r="C692" s="245"/>
      <c r="D692" s="235" t="s">
        <v>195</v>
      </c>
      <c r="E692" s="246" t="s">
        <v>19</v>
      </c>
      <c r="F692" s="247" t="s">
        <v>2425</v>
      </c>
      <c r="G692" s="245"/>
      <c r="H692" s="248">
        <v>25.25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195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185</v>
      </c>
    </row>
    <row r="693" s="14" customFormat="1">
      <c r="A693" s="14"/>
      <c r="B693" s="244"/>
      <c r="C693" s="245"/>
      <c r="D693" s="235" t="s">
        <v>195</v>
      </c>
      <c r="E693" s="246" t="s">
        <v>19</v>
      </c>
      <c r="F693" s="247" t="s">
        <v>2426</v>
      </c>
      <c r="G693" s="245"/>
      <c r="H693" s="248">
        <v>50.075000000000003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195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185</v>
      </c>
    </row>
    <row r="694" s="13" customFormat="1">
      <c r="A694" s="13"/>
      <c r="B694" s="233"/>
      <c r="C694" s="234"/>
      <c r="D694" s="235" t="s">
        <v>195</v>
      </c>
      <c r="E694" s="236" t="s">
        <v>19</v>
      </c>
      <c r="F694" s="237" t="s">
        <v>2374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195</v>
      </c>
      <c r="AU694" s="243" t="s">
        <v>82</v>
      </c>
      <c r="AV694" s="13" t="s">
        <v>80</v>
      </c>
      <c r="AW694" s="13" t="s">
        <v>35</v>
      </c>
      <c r="AX694" s="13" t="s">
        <v>73</v>
      </c>
      <c r="AY694" s="243" t="s">
        <v>185</v>
      </c>
    </row>
    <row r="695" s="14" customFormat="1">
      <c r="A695" s="14"/>
      <c r="B695" s="244"/>
      <c r="C695" s="245"/>
      <c r="D695" s="235" t="s">
        <v>195</v>
      </c>
      <c r="E695" s="246" t="s">
        <v>19</v>
      </c>
      <c r="F695" s="247" t="s">
        <v>2427</v>
      </c>
      <c r="G695" s="245"/>
      <c r="H695" s="248">
        <v>20.855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195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185</v>
      </c>
    </row>
    <row r="696" s="13" customFormat="1">
      <c r="A696" s="13"/>
      <c r="B696" s="233"/>
      <c r="C696" s="234"/>
      <c r="D696" s="235" t="s">
        <v>195</v>
      </c>
      <c r="E696" s="236" t="s">
        <v>19</v>
      </c>
      <c r="F696" s="237" t="s">
        <v>2376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195</v>
      </c>
      <c r="AU696" s="243" t="s">
        <v>82</v>
      </c>
      <c r="AV696" s="13" t="s">
        <v>80</v>
      </c>
      <c r="AW696" s="13" t="s">
        <v>35</v>
      </c>
      <c r="AX696" s="13" t="s">
        <v>73</v>
      </c>
      <c r="AY696" s="243" t="s">
        <v>185</v>
      </c>
    </row>
    <row r="697" s="14" customFormat="1">
      <c r="A697" s="14"/>
      <c r="B697" s="244"/>
      <c r="C697" s="245"/>
      <c r="D697" s="235" t="s">
        <v>195</v>
      </c>
      <c r="E697" s="246" t="s">
        <v>19</v>
      </c>
      <c r="F697" s="247" t="s">
        <v>2428</v>
      </c>
      <c r="G697" s="245"/>
      <c r="H697" s="248">
        <v>16.379999999999999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195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185</v>
      </c>
    </row>
    <row r="698" s="13" customFormat="1">
      <c r="A698" s="13"/>
      <c r="B698" s="233"/>
      <c r="C698" s="234"/>
      <c r="D698" s="235" t="s">
        <v>195</v>
      </c>
      <c r="E698" s="236" t="s">
        <v>19</v>
      </c>
      <c r="F698" s="237" t="s">
        <v>2378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195</v>
      </c>
      <c r="AU698" s="243" t="s">
        <v>82</v>
      </c>
      <c r="AV698" s="13" t="s">
        <v>80</v>
      </c>
      <c r="AW698" s="13" t="s">
        <v>35</v>
      </c>
      <c r="AX698" s="13" t="s">
        <v>73</v>
      </c>
      <c r="AY698" s="243" t="s">
        <v>185</v>
      </c>
    </row>
    <row r="699" s="14" customFormat="1">
      <c r="A699" s="14"/>
      <c r="B699" s="244"/>
      <c r="C699" s="245"/>
      <c r="D699" s="235" t="s">
        <v>195</v>
      </c>
      <c r="E699" s="246" t="s">
        <v>19</v>
      </c>
      <c r="F699" s="247" t="s">
        <v>2429</v>
      </c>
      <c r="G699" s="245"/>
      <c r="H699" s="248">
        <v>12.315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195</v>
      </c>
      <c r="AU699" s="254" t="s">
        <v>82</v>
      </c>
      <c r="AV699" s="14" t="s">
        <v>82</v>
      </c>
      <c r="AW699" s="14" t="s">
        <v>35</v>
      </c>
      <c r="AX699" s="14" t="s">
        <v>73</v>
      </c>
      <c r="AY699" s="254" t="s">
        <v>185</v>
      </c>
    </row>
    <row r="700" s="13" customFormat="1">
      <c r="A700" s="13"/>
      <c r="B700" s="233"/>
      <c r="C700" s="234"/>
      <c r="D700" s="235" t="s">
        <v>195</v>
      </c>
      <c r="E700" s="236" t="s">
        <v>19</v>
      </c>
      <c r="F700" s="237" t="s">
        <v>2382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195</v>
      </c>
      <c r="AU700" s="243" t="s">
        <v>82</v>
      </c>
      <c r="AV700" s="13" t="s">
        <v>80</v>
      </c>
      <c r="AW700" s="13" t="s">
        <v>35</v>
      </c>
      <c r="AX700" s="13" t="s">
        <v>73</v>
      </c>
      <c r="AY700" s="243" t="s">
        <v>185</v>
      </c>
    </row>
    <row r="701" s="14" customFormat="1">
      <c r="A701" s="14"/>
      <c r="B701" s="244"/>
      <c r="C701" s="245"/>
      <c r="D701" s="235" t="s">
        <v>195</v>
      </c>
      <c r="E701" s="246" t="s">
        <v>19</v>
      </c>
      <c r="F701" s="247" t="s">
        <v>2430</v>
      </c>
      <c r="G701" s="245"/>
      <c r="H701" s="248">
        <v>16.739999999999998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195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185</v>
      </c>
    </row>
    <row r="702" s="13" customFormat="1">
      <c r="A702" s="13"/>
      <c r="B702" s="233"/>
      <c r="C702" s="234"/>
      <c r="D702" s="235" t="s">
        <v>195</v>
      </c>
      <c r="E702" s="236" t="s">
        <v>19</v>
      </c>
      <c r="F702" s="237" t="s">
        <v>2384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195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185</v>
      </c>
    </row>
    <row r="703" s="14" customFormat="1">
      <c r="A703" s="14"/>
      <c r="B703" s="244"/>
      <c r="C703" s="245"/>
      <c r="D703" s="235" t="s">
        <v>195</v>
      </c>
      <c r="E703" s="246" t="s">
        <v>19</v>
      </c>
      <c r="F703" s="247" t="s">
        <v>2431</v>
      </c>
      <c r="G703" s="245"/>
      <c r="H703" s="248">
        <v>14.725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195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185</v>
      </c>
    </row>
    <row r="704" s="13" customFormat="1">
      <c r="A704" s="13"/>
      <c r="B704" s="233"/>
      <c r="C704" s="234"/>
      <c r="D704" s="235" t="s">
        <v>195</v>
      </c>
      <c r="E704" s="236" t="s">
        <v>19</v>
      </c>
      <c r="F704" s="237" t="s">
        <v>2386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195</v>
      </c>
      <c r="AU704" s="243" t="s">
        <v>82</v>
      </c>
      <c r="AV704" s="13" t="s">
        <v>80</v>
      </c>
      <c r="AW704" s="13" t="s">
        <v>35</v>
      </c>
      <c r="AX704" s="13" t="s">
        <v>73</v>
      </c>
      <c r="AY704" s="243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2432</v>
      </c>
      <c r="G705" s="245"/>
      <c r="H705" s="248">
        <v>3.4399999999999999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4" customFormat="1">
      <c r="A706" s="14"/>
      <c r="B706" s="244"/>
      <c r="C706" s="245"/>
      <c r="D706" s="235" t="s">
        <v>195</v>
      </c>
      <c r="E706" s="246" t="s">
        <v>19</v>
      </c>
      <c r="F706" s="247" t="s">
        <v>2433</v>
      </c>
      <c r="G706" s="245"/>
      <c r="H706" s="248">
        <v>12.32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195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185</v>
      </c>
    </row>
    <row r="707" s="13" customFormat="1">
      <c r="A707" s="13"/>
      <c r="B707" s="233"/>
      <c r="C707" s="234"/>
      <c r="D707" s="235" t="s">
        <v>195</v>
      </c>
      <c r="E707" s="236" t="s">
        <v>19</v>
      </c>
      <c r="F707" s="237" t="s">
        <v>2388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195</v>
      </c>
      <c r="AU707" s="243" t="s">
        <v>82</v>
      </c>
      <c r="AV707" s="13" t="s">
        <v>80</v>
      </c>
      <c r="AW707" s="13" t="s">
        <v>35</v>
      </c>
      <c r="AX707" s="13" t="s">
        <v>73</v>
      </c>
      <c r="AY707" s="243" t="s">
        <v>185</v>
      </c>
    </row>
    <row r="708" s="14" customFormat="1">
      <c r="A708" s="14"/>
      <c r="B708" s="244"/>
      <c r="C708" s="245"/>
      <c r="D708" s="235" t="s">
        <v>195</v>
      </c>
      <c r="E708" s="246" t="s">
        <v>19</v>
      </c>
      <c r="F708" s="247" t="s">
        <v>2434</v>
      </c>
      <c r="G708" s="245"/>
      <c r="H708" s="248">
        <v>3.8799999999999999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195</v>
      </c>
      <c r="AU708" s="254" t="s">
        <v>82</v>
      </c>
      <c r="AV708" s="14" t="s">
        <v>82</v>
      </c>
      <c r="AW708" s="14" t="s">
        <v>35</v>
      </c>
      <c r="AX708" s="14" t="s">
        <v>73</v>
      </c>
      <c r="AY708" s="254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2435</v>
      </c>
      <c r="G709" s="245"/>
      <c r="H709" s="248">
        <v>36.207999999999998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3" customFormat="1">
      <c r="A710" s="13"/>
      <c r="B710" s="233"/>
      <c r="C710" s="234"/>
      <c r="D710" s="235" t="s">
        <v>195</v>
      </c>
      <c r="E710" s="236" t="s">
        <v>19</v>
      </c>
      <c r="F710" s="237" t="s">
        <v>2390</v>
      </c>
      <c r="G710" s="234"/>
      <c r="H710" s="236" t="s">
        <v>19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195</v>
      </c>
      <c r="AU710" s="243" t="s">
        <v>82</v>
      </c>
      <c r="AV710" s="13" t="s">
        <v>80</v>
      </c>
      <c r="AW710" s="13" t="s">
        <v>35</v>
      </c>
      <c r="AX710" s="13" t="s">
        <v>73</v>
      </c>
      <c r="AY710" s="243" t="s">
        <v>185</v>
      </c>
    </row>
    <row r="711" s="14" customFormat="1">
      <c r="A711" s="14"/>
      <c r="B711" s="244"/>
      <c r="C711" s="245"/>
      <c r="D711" s="235" t="s">
        <v>195</v>
      </c>
      <c r="E711" s="246" t="s">
        <v>19</v>
      </c>
      <c r="F711" s="247" t="s">
        <v>2436</v>
      </c>
      <c r="G711" s="245"/>
      <c r="H711" s="248">
        <v>3.6200000000000001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195</v>
      </c>
      <c r="AU711" s="254" t="s">
        <v>82</v>
      </c>
      <c r="AV711" s="14" t="s">
        <v>82</v>
      </c>
      <c r="AW711" s="14" t="s">
        <v>35</v>
      </c>
      <c r="AX711" s="14" t="s">
        <v>73</v>
      </c>
      <c r="AY711" s="254" t="s">
        <v>185</v>
      </c>
    </row>
    <row r="712" s="14" customFormat="1">
      <c r="A712" s="14"/>
      <c r="B712" s="244"/>
      <c r="C712" s="245"/>
      <c r="D712" s="235" t="s">
        <v>195</v>
      </c>
      <c r="E712" s="246" t="s">
        <v>19</v>
      </c>
      <c r="F712" s="247" t="s">
        <v>2437</v>
      </c>
      <c r="G712" s="245"/>
      <c r="H712" s="248">
        <v>11.92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195</v>
      </c>
      <c r="AU712" s="254" t="s">
        <v>82</v>
      </c>
      <c r="AV712" s="14" t="s">
        <v>82</v>
      </c>
      <c r="AW712" s="14" t="s">
        <v>35</v>
      </c>
      <c r="AX712" s="14" t="s">
        <v>73</v>
      </c>
      <c r="AY712" s="254" t="s">
        <v>185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2392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4" customFormat="1">
      <c r="A714" s="14"/>
      <c r="B714" s="244"/>
      <c r="C714" s="245"/>
      <c r="D714" s="235" t="s">
        <v>195</v>
      </c>
      <c r="E714" s="246" t="s">
        <v>19</v>
      </c>
      <c r="F714" s="247" t="s">
        <v>2438</v>
      </c>
      <c r="G714" s="245"/>
      <c r="H714" s="248">
        <v>3.8399999999999999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195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2439</v>
      </c>
      <c r="G715" s="245"/>
      <c r="H715" s="248">
        <v>7.7800000000000002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3" customFormat="1">
      <c r="A716" s="13"/>
      <c r="B716" s="233"/>
      <c r="C716" s="234"/>
      <c r="D716" s="235" t="s">
        <v>195</v>
      </c>
      <c r="E716" s="236" t="s">
        <v>19</v>
      </c>
      <c r="F716" s="237" t="s">
        <v>2394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195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2440</v>
      </c>
      <c r="G717" s="245"/>
      <c r="H717" s="248">
        <v>14.18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4" customFormat="1">
      <c r="A718" s="14"/>
      <c r="B718" s="244"/>
      <c r="C718" s="245"/>
      <c r="D718" s="235" t="s">
        <v>195</v>
      </c>
      <c r="E718" s="246" t="s">
        <v>19</v>
      </c>
      <c r="F718" s="247" t="s">
        <v>2441</v>
      </c>
      <c r="G718" s="245"/>
      <c r="H718" s="248">
        <v>7.9699999999999998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195</v>
      </c>
      <c r="AU718" s="254" t="s">
        <v>82</v>
      </c>
      <c r="AV718" s="14" t="s">
        <v>82</v>
      </c>
      <c r="AW718" s="14" t="s">
        <v>35</v>
      </c>
      <c r="AX718" s="14" t="s">
        <v>73</v>
      </c>
      <c r="AY718" s="254" t="s">
        <v>185</v>
      </c>
    </row>
    <row r="719" s="13" customFormat="1">
      <c r="A719" s="13"/>
      <c r="B719" s="233"/>
      <c r="C719" s="234"/>
      <c r="D719" s="235" t="s">
        <v>195</v>
      </c>
      <c r="E719" s="236" t="s">
        <v>19</v>
      </c>
      <c r="F719" s="237" t="s">
        <v>2396</v>
      </c>
      <c r="G719" s="234"/>
      <c r="H719" s="236" t="s">
        <v>19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195</v>
      </c>
      <c r="AU719" s="243" t="s">
        <v>82</v>
      </c>
      <c r="AV719" s="13" t="s">
        <v>80</v>
      </c>
      <c r="AW719" s="13" t="s">
        <v>35</v>
      </c>
      <c r="AX719" s="13" t="s">
        <v>73</v>
      </c>
      <c r="AY719" s="243" t="s">
        <v>185</v>
      </c>
    </row>
    <row r="720" s="14" customFormat="1">
      <c r="A720" s="14"/>
      <c r="B720" s="244"/>
      <c r="C720" s="245"/>
      <c r="D720" s="235" t="s">
        <v>195</v>
      </c>
      <c r="E720" s="246" t="s">
        <v>19</v>
      </c>
      <c r="F720" s="247" t="s">
        <v>2442</v>
      </c>
      <c r="G720" s="245"/>
      <c r="H720" s="248">
        <v>11.300000000000001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195</v>
      </c>
      <c r="AU720" s="254" t="s">
        <v>82</v>
      </c>
      <c r="AV720" s="14" t="s">
        <v>82</v>
      </c>
      <c r="AW720" s="14" t="s">
        <v>35</v>
      </c>
      <c r="AX720" s="14" t="s">
        <v>73</v>
      </c>
      <c r="AY720" s="254" t="s">
        <v>185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2443</v>
      </c>
      <c r="G721" s="245"/>
      <c r="H721" s="248">
        <v>10.630000000000001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2400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2444</v>
      </c>
      <c r="G723" s="245"/>
      <c r="H723" s="248">
        <v>1.8100000000000001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4" customFormat="1">
      <c r="A724" s="14"/>
      <c r="B724" s="244"/>
      <c r="C724" s="245"/>
      <c r="D724" s="235" t="s">
        <v>195</v>
      </c>
      <c r="E724" s="246" t="s">
        <v>19</v>
      </c>
      <c r="F724" s="247" t="s">
        <v>2445</v>
      </c>
      <c r="G724" s="245"/>
      <c r="H724" s="248">
        <v>11.289999999999999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195</v>
      </c>
      <c r="AU724" s="254" t="s">
        <v>82</v>
      </c>
      <c r="AV724" s="14" t="s">
        <v>82</v>
      </c>
      <c r="AW724" s="14" t="s">
        <v>35</v>
      </c>
      <c r="AX724" s="14" t="s">
        <v>73</v>
      </c>
      <c r="AY724" s="254" t="s">
        <v>185</v>
      </c>
    </row>
    <row r="725" s="13" customFormat="1">
      <c r="A725" s="13"/>
      <c r="B725" s="233"/>
      <c r="C725" s="234"/>
      <c r="D725" s="235" t="s">
        <v>195</v>
      </c>
      <c r="E725" s="236" t="s">
        <v>19</v>
      </c>
      <c r="F725" s="237" t="s">
        <v>2404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195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185</v>
      </c>
    </row>
    <row r="726" s="14" customFormat="1">
      <c r="A726" s="14"/>
      <c r="B726" s="244"/>
      <c r="C726" s="245"/>
      <c r="D726" s="235" t="s">
        <v>195</v>
      </c>
      <c r="E726" s="246" t="s">
        <v>19</v>
      </c>
      <c r="F726" s="247" t="s">
        <v>2446</v>
      </c>
      <c r="G726" s="245"/>
      <c r="H726" s="248">
        <v>11.359999999999999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195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185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2447</v>
      </c>
      <c r="G727" s="245"/>
      <c r="H727" s="248">
        <v>15.050000000000001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5" customFormat="1">
      <c r="A728" s="15"/>
      <c r="B728" s="255"/>
      <c r="C728" s="256"/>
      <c r="D728" s="235" t="s">
        <v>195</v>
      </c>
      <c r="E728" s="257" t="s">
        <v>19</v>
      </c>
      <c r="F728" s="258" t="s">
        <v>226</v>
      </c>
      <c r="G728" s="256"/>
      <c r="H728" s="259">
        <v>322.93800000000005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5" t="s">
        <v>195</v>
      </c>
      <c r="AU728" s="265" t="s">
        <v>82</v>
      </c>
      <c r="AV728" s="15" t="s">
        <v>135</v>
      </c>
      <c r="AW728" s="15" t="s">
        <v>35</v>
      </c>
      <c r="AX728" s="15" t="s">
        <v>80</v>
      </c>
      <c r="AY728" s="265" t="s">
        <v>185</v>
      </c>
    </row>
    <row r="729" s="2" customFormat="1" ht="24.15" customHeight="1">
      <c r="A729" s="40"/>
      <c r="B729" s="41"/>
      <c r="C729" s="215" t="s">
        <v>980</v>
      </c>
      <c r="D729" s="215" t="s">
        <v>187</v>
      </c>
      <c r="E729" s="216" t="s">
        <v>1184</v>
      </c>
      <c r="F729" s="217" t="s">
        <v>1185</v>
      </c>
      <c r="G729" s="218" t="s">
        <v>439</v>
      </c>
      <c r="H729" s="219">
        <v>9</v>
      </c>
      <c r="I729" s="220"/>
      <c r="J729" s="221">
        <f>ROUND(I729*H729,2)</f>
        <v>0</v>
      </c>
      <c r="K729" s="217" t="s">
        <v>191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0.013339999999999999</v>
      </c>
      <c r="R729" s="224">
        <f>Q729*H729</f>
        <v>0.12006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135</v>
      </c>
      <c r="AT729" s="226" t="s">
        <v>187</v>
      </c>
      <c r="AU729" s="226" t="s">
        <v>82</v>
      </c>
      <c r="AY729" s="19" t="s">
        <v>185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135</v>
      </c>
      <c r="BM729" s="226" t="s">
        <v>2448</v>
      </c>
    </row>
    <row r="730" s="2" customFormat="1">
      <c r="A730" s="40"/>
      <c r="B730" s="41"/>
      <c r="C730" s="42"/>
      <c r="D730" s="228" t="s">
        <v>193</v>
      </c>
      <c r="E730" s="42"/>
      <c r="F730" s="229" t="s">
        <v>1187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193</v>
      </c>
      <c r="AU730" s="19" t="s">
        <v>82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2285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3" customFormat="1">
      <c r="A732" s="13"/>
      <c r="B732" s="233"/>
      <c r="C732" s="234"/>
      <c r="D732" s="235" t="s">
        <v>195</v>
      </c>
      <c r="E732" s="236" t="s">
        <v>19</v>
      </c>
      <c r="F732" s="237" t="s">
        <v>2449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195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185</v>
      </c>
    </row>
    <row r="733" s="14" customFormat="1">
      <c r="A733" s="14"/>
      <c r="B733" s="244"/>
      <c r="C733" s="245"/>
      <c r="D733" s="235" t="s">
        <v>195</v>
      </c>
      <c r="E733" s="246" t="s">
        <v>19</v>
      </c>
      <c r="F733" s="247" t="s">
        <v>2450</v>
      </c>
      <c r="G733" s="245"/>
      <c r="H733" s="248">
        <v>8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195</v>
      </c>
      <c r="AU733" s="254" t="s">
        <v>82</v>
      </c>
      <c r="AV733" s="14" t="s">
        <v>82</v>
      </c>
      <c r="AW733" s="14" t="s">
        <v>35</v>
      </c>
      <c r="AX733" s="14" t="s">
        <v>73</v>
      </c>
      <c r="AY733" s="254" t="s">
        <v>185</v>
      </c>
    </row>
    <row r="734" s="13" customFormat="1">
      <c r="A734" s="13"/>
      <c r="B734" s="233"/>
      <c r="C734" s="234"/>
      <c r="D734" s="235" t="s">
        <v>195</v>
      </c>
      <c r="E734" s="236" t="s">
        <v>19</v>
      </c>
      <c r="F734" s="237" t="s">
        <v>1700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195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185</v>
      </c>
    </row>
    <row r="735" s="14" customFormat="1">
      <c r="A735" s="14"/>
      <c r="B735" s="244"/>
      <c r="C735" s="245"/>
      <c r="D735" s="235" t="s">
        <v>195</v>
      </c>
      <c r="E735" s="246" t="s">
        <v>19</v>
      </c>
      <c r="F735" s="247" t="s">
        <v>80</v>
      </c>
      <c r="G735" s="245"/>
      <c r="H735" s="248">
        <v>1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195</v>
      </c>
      <c r="AU735" s="254" t="s">
        <v>82</v>
      </c>
      <c r="AV735" s="14" t="s">
        <v>82</v>
      </c>
      <c r="AW735" s="14" t="s">
        <v>35</v>
      </c>
      <c r="AX735" s="14" t="s">
        <v>73</v>
      </c>
      <c r="AY735" s="254" t="s">
        <v>185</v>
      </c>
    </row>
    <row r="736" s="15" customFormat="1">
      <c r="A736" s="15"/>
      <c r="B736" s="255"/>
      <c r="C736" s="256"/>
      <c r="D736" s="235" t="s">
        <v>195</v>
      </c>
      <c r="E736" s="257" t="s">
        <v>19</v>
      </c>
      <c r="F736" s="258" t="s">
        <v>226</v>
      </c>
      <c r="G736" s="256"/>
      <c r="H736" s="259">
        <v>9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5" t="s">
        <v>195</v>
      </c>
      <c r="AU736" s="265" t="s">
        <v>82</v>
      </c>
      <c r="AV736" s="15" t="s">
        <v>135</v>
      </c>
      <c r="AW736" s="15" t="s">
        <v>35</v>
      </c>
      <c r="AX736" s="15" t="s">
        <v>80</v>
      </c>
      <c r="AY736" s="265" t="s">
        <v>185</v>
      </c>
    </row>
    <row r="737" s="2" customFormat="1" ht="16.5" customHeight="1">
      <c r="A737" s="40"/>
      <c r="B737" s="41"/>
      <c r="C737" s="272" t="s">
        <v>984</v>
      </c>
      <c r="D737" s="272" t="s">
        <v>520</v>
      </c>
      <c r="E737" s="273" t="s">
        <v>1190</v>
      </c>
      <c r="F737" s="274" t="s">
        <v>1191</v>
      </c>
      <c r="G737" s="275" t="s">
        <v>439</v>
      </c>
      <c r="H737" s="276">
        <v>8</v>
      </c>
      <c r="I737" s="277"/>
      <c r="J737" s="278">
        <f>ROUND(I737*H737,2)</f>
        <v>0</v>
      </c>
      <c r="K737" s="274" t="s">
        <v>449</v>
      </c>
      <c r="L737" s="279"/>
      <c r="M737" s="280" t="s">
        <v>19</v>
      </c>
      <c r="N737" s="281" t="s">
        <v>44</v>
      </c>
      <c r="O737" s="86"/>
      <c r="P737" s="224">
        <f>O737*H737</f>
        <v>0</v>
      </c>
      <c r="Q737" s="224">
        <v>0.02</v>
      </c>
      <c r="R737" s="224">
        <f>Q737*H737</f>
        <v>0.16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265</v>
      </c>
      <c r="AT737" s="226" t="s">
        <v>520</v>
      </c>
      <c r="AU737" s="226" t="s">
        <v>82</v>
      </c>
      <c r="AY737" s="19" t="s">
        <v>185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135</v>
      </c>
      <c r="BM737" s="226" t="s">
        <v>2451</v>
      </c>
    </row>
    <row r="738" s="13" customFormat="1">
      <c r="A738" s="13"/>
      <c r="B738" s="233"/>
      <c r="C738" s="234"/>
      <c r="D738" s="235" t="s">
        <v>195</v>
      </c>
      <c r="E738" s="236" t="s">
        <v>19</v>
      </c>
      <c r="F738" s="237" t="s">
        <v>2285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195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185</v>
      </c>
    </row>
    <row r="739" s="13" customFormat="1">
      <c r="A739" s="13"/>
      <c r="B739" s="233"/>
      <c r="C739" s="234"/>
      <c r="D739" s="235" t="s">
        <v>195</v>
      </c>
      <c r="E739" s="236" t="s">
        <v>19</v>
      </c>
      <c r="F739" s="237" t="s">
        <v>2449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195</v>
      </c>
      <c r="AU739" s="243" t="s">
        <v>82</v>
      </c>
      <c r="AV739" s="13" t="s">
        <v>80</v>
      </c>
      <c r="AW739" s="13" t="s">
        <v>35</v>
      </c>
      <c r="AX739" s="13" t="s">
        <v>73</v>
      </c>
      <c r="AY739" s="243" t="s">
        <v>185</v>
      </c>
    </row>
    <row r="740" s="14" customFormat="1">
      <c r="A740" s="14"/>
      <c r="B740" s="244"/>
      <c r="C740" s="245"/>
      <c r="D740" s="235" t="s">
        <v>195</v>
      </c>
      <c r="E740" s="246" t="s">
        <v>19</v>
      </c>
      <c r="F740" s="247" t="s">
        <v>2450</v>
      </c>
      <c r="G740" s="245"/>
      <c r="H740" s="248">
        <v>8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195</v>
      </c>
      <c r="AU740" s="254" t="s">
        <v>82</v>
      </c>
      <c r="AV740" s="14" t="s">
        <v>82</v>
      </c>
      <c r="AW740" s="14" t="s">
        <v>35</v>
      </c>
      <c r="AX740" s="14" t="s">
        <v>73</v>
      </c>
      <c r="AY740" s="254" t="s">
        <v>185</v>
      </c>
    </row>
    <row r="741" s="15" customFormat="1">
      <c r="A741" s="15"/>
      <c r="B741" s="255"/>
      <c r="C741" s="256"/>
      <c r="D741" s="235" t="s">
        <v>195</v>
      </c>
      <c r="E741" s="257" t="s">
        <v>19</v>
      </c>
      <c r="F741" s="258" t="s">
        <v>226</v>
      </c>
      <c r="G741" s="256"/>
      <c r="H741" s="259">
        <v>8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195</v>
      </c>
      <c r="AU741" s="265" t="s">
        <v>82</v>
      </c>
      <c r="AV741" s="15" t="s">
        <v>135</v>
      </c>
      <c r="AW741" s="15" t="s">
        <v>35</v>
      </c>
      <c r="AX741" s="15" t="s">
        <v>80</v>
      </c>
      <c r="AY741" s="265" t="s">
        <v>185</v>
      </c>
    </row>
    <row r="742" s="2" customFormat="1" ht="16.5" customHeight="1">
      <c r="A742" s="40"/>
      <c r="B742" s="41"/>
      <c r="C742" s="272" t="s">
        <v>987</v>
      </c>
      <c r="D742" s="272" t="s">
        <v>520</v>
      </c>
      <c r="E742" s="273" t="s">
        <v>1193</v>
      </c>
      <c r="F742" s="274" t="s">
        <v>1194</v>
      </c>
      <c r="G742" s="275" t="s">
        <v>439</v>
      </c>
      <c r="H742" s="276">
        <v>1</v>
      </c>
      <c r="I742" s="277"/>
      <c r="J742" s="278">
        <f>ROUND(I742*H742,2)</f>
        <v>0</v>
      </c>
      <c r="K742" s="274" t="s">
        <v>449</v>
      </c>
      <c r="L742" s="279"/>
      <c r="M742" s="280" t="s">
        <v>19</v>
      </c>
      <c r="N742" s="281" t="s">
        <v>44</v>
      </c>
      <c r="O742" s="86"/>
      <c r="P742" s="224">
        <f>O742*H742</f>
        <v>0</v>
      </c>
      <c r="Q742" s="224">
        <v>0.02</v>
      </c>
      <c r="R742" s="224">
        <f>Q742*H742</f>
        <v>0.02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265</v>
      </c>
      <c r="AT742" s="226" t="s">
        <v>520</v>
      </c>
      <c r="AU742" s="226" t="s">
        <v>82</v>
      </c>
      <c r="AY742" s="19" t="s">
        <v>185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2452</v>
      </c>
    </row>
    <row r="743" s="13" customFormat="1">
      <c r="A743" s="13"/>
      <c r="B743" s="233"/>
      <c r="C743" s="234"/>
      <c r="D743" s="235" t="s">
        <v>195</v>
      </c>
      <c r="E743" s="236" t="s">
        <v>19</v>
      </c>
      <c r="F743" s="237" t="s">
        <v>1700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195</v>
      </c>
      <c r="AU743" s="243" t="s">
        <v>82</v>
      </c>
      <c r="AV743" s="13" t="s">
        <v>80</v>
      </c>
      <c r="AW743" s="13" t="s">
        <v>35</v>
      </c>
      <c r="AX743" s="13" t="s">
        <v>73</v>
      </c>
      <c r="AY743" s="243" t="s">
        <v>185</v>
      </c>
    </row>
    <row r="744" s="14" customFormat="1">
      <c r="A744" s="14"/>
      <c r="B744" s="244"/>
      <c r="C744" s="245"/>
      <c r="D744" s="235" t="s">
        <v>195</v>
      </c>
      <c r="E744" s="246" t="s">
        <v>19</v>
      </c>
      <c r="F744" s="247" t="s">
        <v>80</v>
      </c>
      <c r="G744" s="245"/>
      <c r="H744" s="248">
        <v>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195</v>
      </c>
      <c r="AU744" s="254" t="s">
        <v>82</v>
      </c>
      <c r="AV744" s="14" t="s">
        <v>82</v>
      </c>
      <c r="AW744" s="14" t="s">
        <v>35</v>
      </c>
      <c r="AX744" s="14" t="s">
        <v>73</v>
      </c>
      <c r="AY744" s="254" t="s">
        <v>185</v>
      </c>
    </row>
    <row r="745" s="15" customFormat="1">
      <c r="A745" s="15"/>
      <c r="B745" s="255"/>
      <c r="C745" s="256"/>
      <c r="D745" s="235" t="s">
        <v>195</v>
      </c>
      <c r="E745" s="257" t="s">
        <v>19</v>
      </c>
      <c r="F745" s="258" t="s">
        <v>226</v>
      </c>
      <c r="G745" s="256"/>
      <c r="H745" s="259">
        <v>1</v>
      </c>
      <c r="I745" s="260"/>
      <c r="J745" s="256"/>
      <c r="K745" s="256"/>
      <c r="L745" s="261"/>
      <c r="M745" s="262"/>
      <c r="N745" s="263"/>
      <c r="O745" s="263"/>
      <c r="P745" s="263"/>
      <c r="Q745" s="263"/>
      <c r="R745" s="263"/>
      <c r="S745" s="263"/>
      <c r="T745" s="264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5" t="s">
        <v>195</v>
      </c>
      <c r="AU745" s="265" t="s">
        <v>82</v>
      </c>
      <c r="AV745" s="15" t="s">
        <v>135</v>
      </c>
      <c r="AW745" s="15" t="s">
        <v>35</v>
      </c>
      <c r="AX745" s="15" t="s">
        <v>80</v>
      </c>
      <c r="AY745" s="265" t="s">
        <v>185</v>
      </c>
    </row>
    <row r="746" s="2" customFormat="1" ht="16.5" customHeight="1">
      <c r="A746" s="40"/>
      <c r="B746" s="41"/>
      <c r="C746" s="215" t="s">
        <v>989</v>
      </c>
      <c r="D746" s="215" t="s">
        <v>187</v>
      </c>
      <c r="E746" s="216" t="s">
        <v>1701</v>
      </c>
      <c r="F746" s="217" t="s">
        <v>1702</v>
      </c>
      <c r="G746" s="218" t="s">
        <v>439</v>
      </c>
      <c r="H746" s="219">
        <v>14</v>
      </c>
      <c r="I746" s="220"/>
      <c r="J746" s="221">
        <f>ROUND(I746*H746,2)</f>
        <v>0</v>
      </c>
      <c r="K746" s="217" t="s">
        <v>449</v>
      </c>
      <c r="L746" s="46"/>
      <c r="M746" s="222" t="s">
        <v>19</v>
      </c>
      <c r="N746" s="223" t="s">
        <v>44</v>
      </c>
      <c r="O746" s="86"/>
      <c r="P746" s="224">
        <f>O746*H746</f>
        <v>0</v>
      </c>
      <c r="Q746" s="224">
        <v>0.013339999999999999</v>
      </c>
      <c r="R746" s="224">
        <f>Q746*H746</f>
        <v>0.18675999999999998</v>
      </c>
      <c r="S746" s="224">
        <v>0</v>
      </c>
      <c r="T746" s="225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6" t="s">
        <v>135</v>
      </c>
      <c r="AT746" s="226" t="s">
        <v>187</v>
      </c>
      <c r="AU746" s="226" t="s">
        <v>82</v>
      </c>
      <c r="AY746" s="19" t="s">
        <v>185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9" t="s">
        <v>80</v>
      </c>
      <c r="BK746" s="227">
        <f>ROUND(I746*H746,2)</f>
        <v>0</v>
      </c>
      <c r="BL746" s="19" t="s">
        <v>135</v>
      </c>
      <c r="BM746" s="226" t="s">
        <v>2453</v>
      </c>
    </row>
    <row r="747" s="13" customFormat="1">
      <c r="A747" s="13"/>
      <c r="B747" s="233"/>
      <c r="C747" s="234"/>
      <c r="D747" s="235" t="s">
        <v>195</v>
      </c>
      <c r="E747" s="236" t="s">
        <v>19</v>
      </c>
      <c r="F747" s="237" t="s">
        <v>2285</v>
      </c>
      <c r="G747" s="234"/>
      <c r="H747" s="236" t="s">
        <v>19</v>
      </c>
      <c r="I747" s="238"/>
      <c r="J747" s="234"/>
      <c r="K747" s="234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195</v>
      </c>
      <c r="AU747" s="243" t="s">
        <v>82</v>
      </c>
      <c r="AV747" s="13" t="s">
        <v>80</v>
      </c>
      <c r="AW747" s="13" t="s">
        <v>35</v>
      </c>
      <c r="AX747" s="13" t="s">
        <v>73</v>
      </c>
      <c r="AY747" s="243" t="s">
        <v>185</v>
      </c>
    </row>
    <row r="748" s="13" customFormat="1">
      <c r="A748" s="13"/>
      <c r="B748" s="233"/>
      <c r="C748" s="234"/>
      <c r="D748" s="235" t="s">
        <v>195</v>
      </c>
      <c r="E748" s="236" t="s">
        <v>19</v>
      </c>
      <c r="F748" s="237" t="s">
        <v>2454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195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185</v>
      </c>
    </row>
    <row r="749" s="14" customFormat="1">
      <c r="A749" s="14"/>
      <c r="B749" s="244"/>
      <c r="C749" s="245"/>
      <c r="D749" s="235" t="s">
        <v>195</v>
      </c>
      <c r="E749" s="246" t="s">
        <v>19</v>
      </c>
      <c r="F749" s="247" t="s">
        <v>2455</v>
      </c>
      <c r="G749" s="245"/>
      <c r="H749" s="248">
        <v>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195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185</v>
      </c>
    </row>
    <row r="750" s="13" customFormat="1">
      <c r="A750" s="13"/>
      <c r="B750" s="233"/>
      <c r="C750" s="234"/>
      <c r="D750" s="235" t="s">
        <v>195</v>
      </c>
      <c r="E750" s="236" t="s">
        <v>19</v>
      </c>
      <c r="F750" s="237" t="s">
        <v>1715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195</v>
      </c>
      <c r="AU750" s="243" t="s">
        <v>82</v>
      </c>
      <c r="AV750" s="13" t="s">
        <v>80</v>
      </c>
      <c r="AW750" s="13" t="s">
        <v>35</v>
      </c>
      <c r="AX750" s="13" t="s">
        <v>73</v>
      </c>
      <c r="AY750" s="243" t="s">
        <v>185</v>
      </c>
    </row>
    <row r="751" s="14" customFormat="1">
      <c r="A751" s="14"/>
      <c r="B751" s="244"/>
      <c r="C751" s="245"/>
      <c r="D751" s="235" t="s">
        <v>195</v>
      </c>
      <c r="E751" s="246" t="s">
        <v>19</v>
      </c>
      <c r="F751" s="247" t="s">
        <v>1954</v>
      </c>
      <c r="G751" s="245"/>
      <c r="H751" s="248">
        <v>4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195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185</v>
      </c>
    </row>
    <row r="752" s="13" customFormat="1">
      <c r="A752" s="13"/>
      <c r="B752" s="233"/>
      <c r="C752" s="234"/>
      <c r="D752" s="235" t="s">
        <v>195</v>
      </c>
      <c r="E752" s="236" t="s">
        <v>19</v>
      </c>
      <c r="F752" s="237" t="s">
        <v>2456</v>
      </c>
      <c r="G752" s="234"/>
      <c r="H752" s="236" t="s">
        <v>19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195</v>
      </c>
      <c r="AU752" s="243" t="s">
        <v>82</v>
      </c>
      <c r="AV752" s="13" t="s">
        <v>80</v>
      </c>
      <c r="AW752" s="13" t="s">
        <v>35</v>
      </c>
      <c r="AX752" s="13" t="s">
        <v>73</v>
      </c>
      <c r="AY752" s="243" t="s">
        <v>185</v>
      </c>
    </row>
    <row r="753" s="14" customFormat="1">
      <c r="A753" s="14"/>
      <c r="B753" s="244"/>
      <c r="C753" s="245"/>
      <c r="D753" s="235" t="s">
        <v>195</v>
      </c>
      <c r="E753" s="246" t="s">
        <v>19</v>
      </c>
      <c r="F753" s="247" t="s">
        <v>80</v>
      </c>
      <c r="G753" s="245"/>
      <c r="H753" s="248">
        <v>1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195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185</v>
      </c>
    </row>
    <row r="754" s="15" customFormat="1">
      <c r="A754" s="15"/>
      <c r="B754" s="255"/>
      <c r="C754" s="256"/>
      <c r="D754" s="235" t="s">
        <v>195</v>
      </c>
      <c r="E754" s="257" t="s">
        <v>19</v>
      </c>
      <c r="F754" s="258" t="s">
        <v>226</v>
      </c>
      <c r="G754" s="256"/>
      <c r="H754" s="259">
        <v>14</v>
      </c>
      <c r="I754" s="260"/>
      <c r="J754" s="256"/>
      <c r="K754" s="256"/>
      <c r="L754" s="261"/>
      <c r="M754" s="262"/>
      <c r="N754" s="263"/>
      <c r="O754" s="263"/>
      <c r="P754" s="263"/>
      <c r="Q754" s="263"/>
      <c r="R754" s="263"/>
      <c r="S754" s="263"/>
      <c r="T754" s="264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5" t="s">
        <v>195</v>
      </c>
      <c r="AU754" s="265" t="s">
        <v>82</v>
      </c>
      <c r="AV754" s="15" t="s">
        <v>135</v>
      </c>
      <c r="AW754" s="15" t="s">
        <v>35</v>
      </c>
      <c r="AX754" s="15" t="s">
        <v>80</v>
      </c>
      <c r="AY754" s="265" t="s">
        <v>185</v>
      </c>
    </row>
    <row r="755" s="2" customFormat="1" ht="21.75" customHeight="1">
      <c r="A755" s="40"/>
      <c r="B755" s="41"/>
      <c r="C755" s="272" t="s">
        <v>996</v>
      </c>
      <c r="D755" s="272" t="s">
        <v>520</v>
      </c>
      <c r="E755" s="273" t="s">
        <v>1708</v>
      </c>
      <c r="F755" s="274" t="s">
        <v>1709</v>
      </c>
      <c r="G755" s="275" t="s">
        <v>439</v>
      </c>
      <c r="H755" s="276">
        <v>9</v>
      </c>
      <c r="I755" s="277"/>
      <c r="J755" s="278">
        <f>ROUND(I755*H755,2)</f>
        <v>0</v>
      </c>
      <c r="K755" s="274" t="s">
        <v>449</v>
      </c>
      <c r="L755" s="279"/>
      <c r="M755" s="280" t="s">
        <v>19</v>
      </c>
      <c r="N755" s="281" t="s">
        <v>44</v>
      </c>
      <c r="O755" s="86"/>
      <c r="P755" s="224">
        <f>O755*H755</f>
        <v>0</v>
      </c>
      <c r="Q755" s="224">
        <v>0.02</v>
      </c>
      <c r="R755" s="224">
        <f>Q755*H755</f>
        <v>0.17999999999999999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265</v>
      </c>
      <c r="AT755" s="226" t="s">
        <v>520</v>
      </c>
      <c r="AU755" s="226" t="s">
        <v>82</v>
      </c>
      <c r="AY755" s="19" t="s">
        <v>185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135</v>
      </c>
      <c r="BM755" s="226" t="s">
        <v>2457</v>
      </c>
    </row>
    <row r="756" s="13" customFormat="1">
      <c r="A756" s="13"/>
      <c r="B756" s="233"/>
      <c r="C756" s="234"/>
      <c r="D756" s="235" t="s">
        <v>195</v>
      </c>
      <c r="E756" s="236" t="s">
        <v>19</v>
      </c>
      <c r="F756" s="237" t="s">
        <v>2285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195</v>
      </c>
      <c r="AU756" s="243" t="s">
        <v>82</v>
      </c>
      <c r="AV756" s="13" t="s">
        <v>80</v>
      </c>
      <c r="AW756" s="13" t="s">
        <v>35</v>
      </c>
      <c r="AX756" s="13" t="s">
        <v>73</v>
      </c>
      <c r="AY756" s="243" t="s">
        <v>185</v>
      </c>
    </row>
    <row r="757" s="13" customFormat="1">
      <c r="A757" s="13"/>
      <c r="B757" s="233"/>
      <c r="C757" s="234"/>
      <c r="D757" s="235" t="s">
        <v>195</v>
      </c>
      <c r="E757" s="236" t="s">
        <v>19</v>
      </c>
      <c r="F757" s="237" t="s">
        <v>2454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195</v>
      </c>
      <c r="AU757" s="243" t="s">
        <v>82</v>
      </c>
      <c r="AV757" s="13" t="s">
        <v>80</v>
      </c>
      <c r="AW757" s="13" t="s">
        <v>35</v>
      </c>
      <c r="AX757" s="13" t="s">
        <v>73</v>
      </c>
      <c r="AY757" s="243" t="s">
        <v>185</v>
      </c>
    </row>
    <row r="758" s="14" customFormat="1">
      <c r="A758" s="14"/>
      <c r="B758" s="244"/>
      <c r="C758" s="245"/>
      <c r="D758" s="235" t="s">
        <v>195</v>
      </c>
      <c r="E758" s="246" t="s">
        <v>19</v>
      </c>
      <c r="F758" s="247" t="s">
        <v>2455</v>
      </c>
      <c r="G758" s="245"/>
      <c r="H758" s="248">
        <v>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195</v>
      </c>
      <c r="AU758" s="254" t="s">
        <v>82</v>
      </c>
      <c r="AV758" s="14" t="s">
        <v>82</v>
      </c>
      <c r="AW758" s="14" t="s">
        <v>35</v>
      </c>
      <c r="AX758" s="14" t="s">
        <v>73</v>
      </c>
      <c r="AY758" s="254" t="s">
        <v>185</v>
      </c>
    </row>
    <row r="759" s="15" customFormat="1">
      <c r="A759" s="15"/>
      <c r="B759" s="255"/>
      <c r="C759" s="256"/>
      <c r="D759" s="235" t="s">
        <v>195</v>
      </c>
      <c r="E759" s="257" t="s">
        <v>19</v>
      </c>
      <c r="F759" s="258" t="s">
        <v>226</v>
      </c>
      <c r="G759" s="256"/>
      <c r="H759" s="259">
        <v>9</v>
      </c>
      <c r="I759" s="260"/>
      <c r="J759" s="256"/>
      <c r="K759" s="256"/>
      <c r="L759" s="261"/>
      <c r="M759" s="262"/>
      <c r="N759" s="263"/>
      <c r="O759" s="263"/>
      <c r="P759" s="263"/>
      <c r="Q759" s="263"/>
      <c r="R759" s="263"/>
      <c r="S759" s="263"/>
      <c r="T759" s="264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5" t="s">
        <v>195</v>
      </c>
      <c r="AU759" s="265" t="s">
        <v>82</v>
      </c>
      <c r="AV759" s="15" t="s">
        <v>135</v>
      </c>
      <c r="AW759" s="15" t="s">
        <v>35</v>
      </c>
      <c r="AX759" s="15" t="s">
        <v>80</v>
      </c>
      <c r="AY759" s="265" t="s">
        <v>185</v>
      </c>
    </row>
    <row r="760" s="2" customFormat="1" ht="16.5" customHeight="1">
      <c r="A760" s="40"/>
      <c r="B760" s="41"/>
      <c r="C760" s="272" t="s">
        <v>1002</v>
      </c>
      <c r="D760" s="272" t="s">
        <v>520</v>
      </c>
      <c r="E760" s="273" t="s">
        <v>1712</v>
      </c>
      <c r="F760" s="274" t="s">
        <v>1713</v>
      </c>
      <c r="G760" s="275" t="s">
        <v>439</v>
      </c>
      <c r="H760" s="276">
        <v>4</v>
      </c>
      <c r="I760" s="277"/>
      <c r="J760" s="278">
        <f>ROUND(I760*H760,2)</f>
        <v>0</v>
      </c>
      <c r="K760" s="274" t="s">
        <v>449</v>
      </c>
      <c r="L760" s="279"/>
      <c r="M760" s="280" t="s">
        <v>19</v>
      </c>
      <c r="N760" s="281" t="s">
        <v>44</v>
      </c>
      <c r="O760" s="86"/>
      <c r="P760" s="224">
        <f>O760*H760</f>
        <v>0</v>
      </c>
      <c r="Q760" s="224">
        <v>0.02</v>
      </c>
      <c r="R760" s="224">
        <f>Q760*H760</f>
        <v>0.080000000000000002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265</v>
      </c>
      <c r="AT760" s="226" t="s">
        <v>520</v>
      </c>
      <c r="AU760" s="226" t="s">
        <v>82</v>
      </c>
      <c r="AY760" s="19" t="s">
        <v>185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135</v>
      </c>
      <c r="BM760" s="226" t="s">
        <v>2458</v>
      </c>
    </row>
    <row r="761" s="13" customFormat="1">
      <c r="A761" s="13"/>
      <c r="B761" s="233"/>
      <c r="C761" s="234"/>
      <c r="D761" s="235" t="s">
        <v>195</v>
      </c>
      <c r="E761" s="236" t="s">
        <v>19</v>
      </c>
      <c r="F761" s="237" t="s">
        <v>2285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195</v>
      </c>
      <c r="AU761" s="243" t="s">
        <v>82</v>
      </c>
      <c r="AV761" s="13" t="s">
        <v>80</v>
      </c>
      <c r="AW761" s="13" t="s">
        <v>35</v>
      </c>
      <c r="AX761" s="13" t="s">
        <v>73</v>
      </c>
      <c r="AY761" s="243" t="s">
        <v>185</v>
      </c>
    </row>
    <row r="762" s="13" customFormat="1">
      <c r="A762" s="13"/>
      <c r="B762" s="233"/>
      <c r="C762" s="234"/>
      <c r="D762" s="235" t="s">
        <v>195</v>
      </c>
      <c r="E762" s="236" t="s">
        <v>19</v>
      </c>
      <c r="F762" s="237" t="s">
        <v>1715</v>
      </c>
      <c r="G762" s="234"/>
      <c r="H762" s="236" t="s">
        <v>19</v>
      </c>
      <c r="I762" s="238"/>
      <c r="J762" s="234"/>
      <c r="K762" s="234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195</v>
      </c>
      <c r="AU762" s="243" t="s">
        <v>82</v>
      </c>
      <c r="AV762" s="13" t="s">
        <v>80</v>
      </c>
      <c r="AW762" s="13" t="s">
        <v>35</v>
      </c>
      <c r="AX762" s="13" t="s">
        <v>73</v>
      </c>
      <c r="AY762" s="243" t="s">
        <v>185</v>
      </c>
    </row>
    <row r="763" s="14" customFormat="1">
      <c r="A763" s="14"/>
      <c r="B763" s="244"/>
      <c r="C763" s="245"/>
      <c r="D763" s="235" t="s">
        <v>195</v>
      </c>
      <c r="E763" s="246" t="s">
        <v>19</v>
      </c>
      <c r="F763" s="247" t="s">
        <v>1954</v>
      </c>
      <c r="G763" s="245"/>
      <c r="H763" s="248">
        <v>4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195</v>
      </c>
      <c r="AU763" s="254" t="s">
        <v>82</v>
      </c>
      <c r="AV763" s="14" t="s">
        <v>82</v>
      </c>
      <c r="AW763" s="14" t="s">
        <v>35</v>
      </c>
      <c r="AX763" s="14" t="s">
        <v>73</v>
      </c>
      <c r="AY763" s="254" t="s">
        <v>185</v>
      </c>
    </row>
    <row r="764" s="15" customFormat="1">
      <c r="A764" s="15"/>
      <c r="B764" s="255"/>
      <c r="C764" s="256"/>
      <c r="D764" s="235" t="s">
        <v>195</v>
      </c>
      <c r="E764" s="257" t="s">
        <v>19</v>
      </c>
      <c r="F764" s="258" t="s">
        <v>226</v>
      </c>
      <c r="G764" s="256"/>
      <c r="H764" s="259">
        <v>4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5" t="s">
        <v>195</v>
      </c>
      <c r="AU764" s="265" t="s">
        <v>82</v>
      </c>
      <c r="AV764" s="15" t="s">
        <v>135</v>
      </c>
      <c r="AW764" s="15" t="s">
        <v>35</v>
      </c>
      <c r="AX764" s="15" t="s">
        <v>80</v>
      </c>
      <c r="AY764" s="265" t="s">
        <v>185</v>
      </c>
    </row>
    <row r="765" s="2" customFormat="1" ht="16.5" customHeight="1">
      <c r="A765" s="40"/>
      <c r="B765" s="41"/>
      <c r="C765" s="272" t="s">
        <v>1007</v>
      </c>
      <c r="D765" s="272" t="s">
        <v>520</v>
      </c>
      <c r="E765" s="273" t="s">
        <v>2459</v>
      </c>
      <c r="F765" s="274" t="s">
        <v>2460</v>
      </c>
      <c r="G765" s="275" t="s">
        <v>439</v>
      </c>
      <c r="H765" s="276">
        <v>1</v>
      </c>
      <c r="I765" s="277"/>
      <c r="J765" s="278">
        <f>ROUND(I765*H765,2)</f>
        <v>0</v>
      </c>
      <c r="K765" s="274" t="s">
        <v>449</v>
      </c>
      <c r="L765" s="279"/>
      <c r="M765" s="280" t="s">
        <v>19</v>
      </c>
      <c r="N765" s="281" t="s">
        <v>44</v>
      </c>
      <c r="O765" s="86"/>
      <c r="P765" s="224">
        <f>O765*H765</f>
        <v>0</v>
      </c>
      <c r="Q765" s="224">
        <v>0.02</v>
      </c>
      <c r="R765" s="224">
        <f>Q765*H765</f>
        <v>0.02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265</v>
      </c>
      <c r="AT765" s="226" t="s">
        <v>520</v>
      </c>
      <c r="AU765" s="226" t="s">
        <v>82</v>
      </c>
      <c r="AY765" s="19" t="s">
        <v>185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135</v>
      </c>
      <c r="BM765" s="226" t="s">
        <v>2461</v>
      </c>
    </row>
    <row r="766" s="13" customFormat="1">
      <c r="A766" s="13"/>
      <c r="B766" s="233"/>
      <c r="C766" s="234"/>
      <c r="D766" s="235" t="s">
        <v>195</v>
      </c>
      <c r="E766" s="236" t="s">
        <v>19</v>
      </c>
      <c r="F766" s="237" t="s">
        <v>2285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195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185</v>
      </c>
    </row>
    <row r="767" s="13" customFormat="1">
      <c r="A767" s="13"/>
      <c r="B767" s="233"/>
      <c r="C767" s="234"/>
      <c r="D767" s="235" t="s">
        <v>195</v>
      </c>
      <c r="E767" s="236" t="s">
        <v>19</v>
      </c>
      <c r="F767" s="237" t="s">
        <v>2456</v>
      </c>
      <c r="G767" s="234"/>
      <c r="H767" s="236" t="s">
        <v>19</v>
      </c>
      <c r="I767" s="238"/>
      <c r="J767" s="234"/>
      <c r="K767" s="234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195</v>
      </c>
      <c r="AU767" s="243" t="s">
        <v>82</v>
      </c>
      <c r="AV767" s="13" t="s">
        <v>80</v>
      </c>
      <c r="AW767" s="13" t="s">
        <v>35</v>
      </c>
      <c r="AX767" s="13" t="s">
        <v>73</v>
      </c>
      <c r="AY767" s="243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80</v>
      </c>
      <c r="G768" s="245"/>
      <c r="H768" s="248">
        <v>1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5" customFormat="1">
      <c r="A769" s="15"/>
      <c r="B769" s="255"/>
      <c r="C769" s="256"/>
      <c r="D769" s="235" t="s">
        <v>195</v>
      </c>
      <c r="E769" s="257" t="s">
        <v>19</v>
      </c>
      <c r="F769" s="258" t="s">
        <v>226</v>
      </c>
      <c r="G769" s="256"/>
      <c r="H769" s="259">
        <v>1</v>
      </c>
      <c r="I769" s="260"/>
      <c r="J769" s="256"/>
      <c r="K769" s="256"/>
      <c r="L769" s="261"/>
      <c r="M769" s="262"/>
      <c r="N769" s="263"/>
      <c r="O769" s="263"/>
      <c r="P769" s="263"/>
      <c r="Q769" s="263"/>
      <c r="R769" s="263"/>
      <c r="S769" s="263"/>
      <c r="T769" s="264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5" t="s">
        <v>195</v>
      </c>
      <c r="AU769" s="265" t="s">
        <v>82</v>
      </c>
      <c r="AV769" s="15" t="s">
        <v>135</v>
      </c>
      <c r="AW769" s="15" t="s">
        <v>35</v>
      </c>
      <c r="AX769" s="15" t="s">
        <v>80</v>
      </c>
      <c r="AY769" s="265" t="s">
        <v>185</v>
      </c>
    </row>
    <row r="770" s="12" customFormat="1" ht="22.8" customHeight="1">
      <c r="A770" s="12"/>
      <c r="B770" s="199"/>
      <c r="C770" s="200"/>
      <c r="D770" s="201" t="s">
        <v>72</v>
      </c>
      <c r="E770" s="213" t="s">
        <v>236</v>
      </c>
      <c r="F770" s="213" t="s">
        <v>237</v>
      </c>
      <c r="G770" s="200"/>
      <c r="H770" s="200"/>
      <c r="I770" s="203"/>
      <c r="J770" s="214">
        <f>BK770</f>
        <v>0</v>
      </c>
      <c r="K770" s="200"/>
      <c r="L770" s="205"/>
      <c r="M770" s="206"/>
      <c r="N770" s="207"/>
      <c r="O770" s="207"/>
      <c r="P770" s="208">
        <f>SUM(P771:P825)</f>
        <v>0</v>
      </c>
      <c r="Q770" s="207"/>
      <c r="R770" s="208">
        <f>SUM(R771:R825)</f>
        <v>0.09423200000000001</v>
      </c>
      <c r="S770" s="207"/>
      <c r="T770" s="209">
        <f>SUM(T771:T825)</f>
        <v>0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10" t="s">
        <v>80</v>
      </c>
      <c r="AT770" s="211" t="s">
        <v>72</v>
      </c>
      <c r="AU770" s="211" t="s">
        <v>80</v>
      </c>
      <c r="AY770" s="210" t="s">
        <v>185</v>
      </c>
      <c r="BK770" s="212">
        <f>SUM(BK771:BK825)</f>
        <v>0</v>
      </c>
    </row>
    <row r="771" s="2" customFormat="1" ht="24.15" customHeight="1">
      <c r="A771" s="40"/>
      <c r="B771" s="41"/>
      <c r="C771" s="215" t="s">
        <v>1009</v>
      </c>
      <c r="D771" s="215" t="s">
        <v>187</v>
      </c>
      <c r="E771" s="216" t="s">
        <v>238</v>
      </c>
      <c r="F771" s="217" t="s">
        <v>239</v>
      </c>
      <c r="G771" s="218" t="s">
        <v>240</v>
      </c>
      <c r="H771" s="219">
        <v>425.80000000000001</v>
      </c>
      <c r="I771" s="220"/>
      <c r="J771" s="221">
        <f>ROUND(I771*H771,2)</f>
        <v>0</v>
      </c>
      <c r="K771" s="217" t="s">
        <v>191</v>
      </c>
      <c r="L771" s="46"/>
      <c r="M771" s="222" t="s">
        <v>19</v>
      </c>
      <c r="N771" s="223" t="s">
        <v>44</v>
      </c>
      <c r="O771" s="86"/>
      <c r="P771" s="224">
        <f>O771*H771</f>
        <v>0</v>
      </c>
      <c r="Q771" s="224">
        <v>0</v>
      </c>
      <c r="R771" s="224">
        <f>Q771*H771</f>
        <v>0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135</v>
      </c>
      <c r="AT771" s="226" t="s">
        <v>187</v>
      </c>
      <c r="AU771" s="226" t="s">
        <v>82</v>
      </c>
      <c r="AY771" s="19" t="s">
        <v>185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135</v>
      </c>
      <c r="BM771" s="226" t="s">
        <v>2462</v>
      </c>
    </row>
    <row r="772" s="2" customFormat="1">
      <c r="A772" s="40"/>
      <c r="B772" s="41"/>
      <c r="C772" s="42"/>
      <c r="D772" s="228" t="s">
        <v>193</v>
      </c>
      <c r="E772" s="42"/>
      <c r="F772" s="229" t="s">
        <v>242</v>
      </c>
      <c r="G772" s="42"/>
      <c r="H772" s="42"/>
      <c r="I772" s="230"/>
      <c r="J772" s="42"/>
      <c r="K772" s="42"/>
      <c r="L772" s="46"/>
      <c r="M772" s="231"/>
      <c r="N772" s="232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193</v>
      </c>
      <c r="AU772" s="19" t="s">
        <v>82</v>
      </c>
    </row>
    <row r="773" s="14" customFormat="1">
      <c r="A773" s="14"/>
      <c r="B773" s="244"/>
      <c r="C773" s="245"/>
      <c r="D773" s="235" t="s">
        <v>195</v>
      </c>
      <c r="E773" s="246" t="s">
        <v>19</v>
      </c>
      <c r="F773" s="247" t="s">
        <v>1717</v>
      </c>
      <c r="G773" s="245"/>
      <c r="H773" s="248">
        <v>425.80000000000001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195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185</v>
      </c>
    </row>
    <row r="774" s="15" customFormat="1">
      <c r="A774" s="15"/>
      <c r="B774" s="255"/>
      <c r="C774" s="256"/>
      <c r="D774" s="235" t="s">
        <v>195</v>
      </c>
      <c r="E774" s="257" t="s">
        <v>19</v>
      </c>
      <c r="F774" s="258" t="s">
        <v>226</v>
      </c>
      <c r="G774" s="256"/>
      <c r="H774" s="259">
        <v>425.80000000000001</v>
      </c>
      <c r="I774" s="260"/>
      <c r="J774" s="256"/>
      <c r="K774" s="256"/>
      <c r="L774" s="261"/>
      <c r="M774" s="262"/>
      <c r="N774" s="263"/>
      <c r="O774" s="263"/>
      <c r="P774" s="263"/>
      <c r="Q774" s="263"/>
      <c r="R774" s="263"/>
      <c r="S774" s="263"/>
      <c r="T774" s="26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5" t="s">
        <v>195</v>
      </c>
      <c r="AU774" s="265" t="s">
        <v>82</v>
      </c>
      <c r="AV774" s="15" t="s">
        <v>135</v>
      </c>
      <c r="AW774" s="15" t="s">
        <v>35</v>
      </c>
      <c r="AX774" s="15" t="s">
        <v>80</v>
      </c>
      <c r="AY774" s="265" t="s">
        <v>185</v>
      </c>
    </row>
    <row r="775" s="2" customFormat="1" ht="24.15" customHeight="1">
      <c r="A775" s="40"/>
      <c r="B775" s="41"/>
      <c r="C775" s="215" t="s">
        <v>1012</v>
      </c>
      <c r="D775" s="215" t="s">
        <v>187</v>
      </c>
      <c r="E775" s="216" t="s">
        <v>245</v>
      </c>
      <c r="F775" s="217" t="s">
        <v>246</v>
      </c>
      <c r="G775" s="218" t="s">
        <v>240</v>
      </c>
      <c r="H775" s="219">
        <v>38322</v>
      </c>
      <c r="I775" s="220"/>
      <c r="J775" s="221">
        <f>ROUND(I775*H775,2)</f>
        <v>0</v>
      </c>
      <c r="K775" s="217" t="s">
        <v>191</v>
      </c>
      <c r="L775" s="46"/>
      <c r="M775" s="222" t="s">
        <v>19</v>
      </c>
      <c r="N775" s="223" t="s">
        <v>44</v>
      </c>
      <c r="O775" s="86"/>
      <c r="P775" s="224">
        <f>O775*H775</f>
        <v>0</v>
      </c>
      <c r="Q775" s="224">
        <v>0</v>
      </c>
      <c r="R775" s="224">
        <f>Q775*H775</f>
        <v>0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135</v>
      </c>
      <c r="AT775" s="226" t="s">
        <v>187</v>
      </c>
      <c r="AU775" s="226" t="s">
        <v>82</v>
      </c>
      <c r="AY775" s="19" t="s">
        <v>185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80</v>
      </c>
      <c r="BK775" s="227">
        <f>ROUND(I775*H775,2)</f>
        <v>0</v>
      </c>
      <c r="BL775" s="19" t="s">
        <v>135</v>
      </c>
      <c r="BM775" s="226" t="s">
        <v>2463</v>
      </c>
    </row>
    <row r="776" s="2" customFormat="1">
      <c r="A776" s="40"/>
      <c r="B776" s="41"/>
      <c r="C776" s="42"/>
      <c r="D776" s="228" t="s">
        <v>193</v>
      </c>
      <c r="E776" s="42"/>
      <c r="F776" s="229" t="s">
        <v>248</v>
      </c>
      <c r="G776" s="42"/>
      <c r="H776" s="42"/>
      <c r="I776" s="230"/>
      <c r="J776" s="42"/>
      <c r="K776" s="42"/>
      <c r="L776" s="46"/>
      <c r="M776" s="231"/>
      <c r="N776" s="232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193</v>
      </c>
      <c r="AU776" s="19" t="s">
        <v>82</v>
      </c>
    </row>
    <row r="777" s="14" customFormat="1">
      <c r="A777" s="14"/>
      <c r="B777" s="244"/>
      <c r="C777" s="245"/>
      <c r="D777" s="235" t="s">
        <v>195</v>
      </c>
      <c r="E777" s="246" t="s">
        <v>19</v>
      </c>
      <c r="F777" s="247" t="s">
        <v>1719</v>
      </c>
      <c r="G777" s="245"/>
      <c r="H777" s="248">
        <v>38322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195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185</v>
      </c>
    </row>
    <row r="778" s="15" customFormat="1">
      <c r="A778" s="15"/>
      <c r="B778" s="255"/>
      <c r="C778" s="256"/>
      <c r="D778" s="235" t="s">
        <v>195</v>
      </c>
      <c r="E778" s="257" t="s">
        <v>19</v>
      </c>
      <c r="F778" s="258" t="s">
        <v>226</v>
      </c>
      <c r="G778" s="256"/>
      <c r="H778" s="259">
        <v>38322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195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185</v>
      </c>
    </row>
    <row r="779" s="2" customFormat="1" ht="24.15" customHeight="1">
      <c r="A779" s="40"/>
      <c r="B779" s="41"/>
      <c r="C779" s="215" t="s">
        <v>1014</v>
      </c>
      <c r="D779" s="215" t="s">
        <v>187</v>
      </c>
      <c r="E779" s="216" t="s">
        <v>251</v>
      </c>
      <c r="F779" s="217" t="s">
        <v>252</v>
      </c>
      <c r="G779" s="218" t="s">
        <v>240</v>
      </c>
      <c r="H779" s="219">
        <v>425.80000000000001</v>
      </c>
      <c r="I779" s="220"/>
      <c r="J779" s="221">
        <f>ROUND(I779*H779,2)</f>
        <v>0</v>
      </c>
      <c r="K779" s="217" t="s">
        <v>191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135</v>
      </c>
      <c r="AT779" s="226" t="s">
        <v>187</v>
      </c>
      <c r="AU779" s="226" t="s">
        <v>82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2464</v>
      </c>
    </row>
    <row r="780" s="2" customFormat="1">
      <c r="A780" s="40"/>
      <c r="B780" s="41"/>
      <c r="C780" s="42"/>
      <c r="D780" s="228" t="s">
        <v>193</v>
      </c>
      <c r="E780" s="42"/>
      <c r="F780" s="229" t="s">
        <v>254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193</v>
      </c>
      <c r="AU780" s="19" t="s">
        <v>82</v>
      </c>
    </row>
    <row r="781" s="14" customFormat="1">
      <c r="A781" s="14"/>
      <c r="B781" s="244"/>
      <c r="C781" s="245"/>
      <c r="D781" s="235" t="s">
        <v>195</v>
      </c>
      <c r="E781" s="246" t="s">
        <v>19</v>
      </c>
      <c r="F781" s="247" t="s">
        <v>1717</v>
      </c>
      <c r="G781" s="245"/>
      <c r="H781" s="248">
        <v>425.80000000000001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195</v>
      </c>
      <c r="AU781" s="254" t="s">
        <v>82</v>
      </c>
      <c r="AV781" s="14" t="s">
        <v>82</v>
      </c>
      <c r="AW781" s="14" t="s">
        <v>35</v>
      </c>
      <c r="AX781" s="14" t="s">
        <v>73</v>
      </c>
      <c r="AY781" s="254" t="s">
        <v>185</v>
      </c>
    </row>
    <row r="782" s="15" customFormat="1">
      <c r="A782" s="15"/>
      <c r="B782" s="255"/>
      <c r="C782" s="256"/>
      <c r="D782" s="235" t="s">
        <v>195</v>
      </c>
      <c r="E782" s="257" t="s">
        <v>19</v>
      </c>
      <c r="F782" s="258" t="s">
        <v>226</v>
      </c>
      <c r="G782" s="256"/>
      <c r="H782" s="259">
        <v>425.80000000000001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5" t="s">
        <v>195</v>
      </c>
      <c r="AU782" s="265" t="s">
        <v>82</v>
      </c>
      <c r="AV782" s="15" t="s">
        <v>135</v>
      </c>
      <c r="AW782" s="15" t="s">
        <v>35</v>
      </c>
      <c r="AX782" s="15" t="s">
        <v>80</v>
      </c>
      <c r="AY782" s="265" t="s">
        <v>185</v>
      </c>
    </row>
    <row r="783" s="2" customFormat="1" ht="24.15" customHeight="1">
      <c r="A783" s="40"/>
      <c r="B783" s="41"/>
      <c r="C783" s="215" t="s">
        <v>1020</v>
      </c>
      <c r="D783" s="215" t="s">
        <v>187</v>
      </c>
      <c r="E783" s="216" t="s">
        <v>990</v>
      </c>
      <c r="F783" s="217" t="s">
        <v>991</v>
      </c>
      <c r="G783" s="218" t="s">
        <v>190</v>
      </c>
      <c r="H783" s="219">
        <v>18.285</v>
      </c>
      <c r="I783" s="220"/>
      <c r="J783" s="221">
        <f>ROUND(I783*H783,2)</f>
        <v>0</v>
      </c>
      <c r="K783" s="217" t="s">
        <v>191</v>
      </c>
      <c r="L783" s="46"/>
      <c r="M783" s="222" t="s">
        <v>19</v>
      </c>
      <c r="N783" s="223" t="s">
        <v>44</v>
      </c>
      <c r="O783" s="86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135</v>
      </c>
      <c r="AT783" s="226" t="s">
        <v>187</v>
      </c>
      <c r="AU783" s="226" t="s">
        <v>82</v>
      </c>
      <c r="AY783" s="19" t="s">
        <v>185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80</v>
      </c>
      <c r="BK783" s="227">
        <f>ROUND(I783*H783,2)</f>
        <v>0</v>
      </c>
      <c r="BL783" s="19" t="s">
        <v>135</v>
      </c>
      <c r="BM783" s="226" t="s">
        <v>2465</v>
      </c>
    </row>
    <row r="784" s="2" customFormat="1">
      <c r="A784" s="40"/>
      <c r="B784" s="41"/>
      <c r="C784" s="42"/>
      <c r="D784" s="228" t="s">
        <v>193</v>
      </c>
      <c r="E784" s="42"/>
      <c r="F784" s="229" t="s">
        <v>993</v>
      </c>
      <c r="G784" s="42"/>
      <c r="H784" s="42"/>
      <c r="I784" s="230"/>
      <c r="J784" s="42"/>
      <c r="K784" s="42"/>
      <c r="L784" s="46"/>
      <c r="M784" s="231"/>
      <c r="N784" s="232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193</v>
      </c>
      <c r="AU784" s="19" t="s">
        <v>82</v>
      </c>
    </row>
    <row r="785" s="13" customFormat="1">
      <c r="A785" s="13"/>
      <c r="B785" s="233"/>
      <c r="C785" s="234"/>
      <c r="D785" s="235" t="s">
        <v>195</v>
      </c>
      <c r="E785" s="236" t="s">
        <v>19</v>
      </c>
      <c r="F785" s="237" t="s">
        <v>1722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195</v>
      </c>
      <c r="AU785" s="243" t="s">
        <v>82</v>
      </c>
      <c r="AV785" s="13" t="s">
        <v>80</v>
      </c>
      <c r="AW785" s="13" t="s">
        <v>35</v>
      </c>
      <c r="AX785" s="13" t="s">
        <v>73</v>
      </c>
      <c r="AY785" s="243" t="s">
        <v>185</v>
      </c>
    </row>
    <row r="786" s="13" customFormat="1">
      <c r="A786" s="13"/>
      <c r="B786" s="233"/>
      <c r="C786" s="234"/>
      <c r="D786" s="235" t="s">
        <v>195</v>
      </c>
      <c r="E786" s="236" t="s">
        <v>19</v>
      </c>
      <c r="F786" s="237" t="s">
        <v>994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195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185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995</v>
      </c>
      <c r="G787" s="245"/>
      <c r="H787" s="248">
        <v>18.285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5" customFormat="1">
      <c r="A788" s="15"/>
      <c r="B788" s="255"/>
      <c r="C788" s="256"/>
      <c r="D788" s="235" t="s">
        <v>195</v>
      </c>
      <c r="E788" s="257" t="s">
        <v>19</v>
      </c>
      <c r="F788" s="258" t="s">
        <v>226</v>
      </c>
      <c r="G788" s="256"/>
      <c r="H788" s="259">
        <v>18.285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5" t="s">
        <v>195</v>
      </c>
      <c r="AU788" s="265" t="s">
        <v>82</v>
      </c>
      <c r="AV788" s="15" t="s">
        <v>135</v>
      </c>
      <c r="AW788" s="15" t="s">
        <v>35</v>
      </c>
      <c r="AX788" s="15" t="s">
        <v>80</v>
      </c>
      <c r="AY788" s="265" t="s">
        <v>185</v>
      </c>
    </row>
    <row r="789" s="2" customFormat="1" ht="24.15" customHeight="1">
      <c r="A789" s="40"/>
      <c r="B789" s="41"/>
      <c r="C789" s="215" t="s">
        <v>1026</v>
      </c>
      <c r="D789" s="215" t="s">
        <v>187</v>
      </c>
      <c r="E789" s="216" t="s">
        <v>997</v>
      </c>
      <c r="F789" s="217" t="s">
        <v>998</v>
      </c>
      <c r="G789" s="218" t="s">
        <v>190</v>
      </c>
      <c r="H789" s="219">
        <v>822.82500000000005</v>
      </c>
      <c r="I789" s="220"/>
      <c r="J789" s="221">
        <f>ROUND(I789*H789,2)</f>
        <v>0</v>
      </c>
      <c r="K789" s="217" t="s">
        <v>191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187</v>
      </c>
      <c r="AU789" s="226" t="s">
        <v>82</v>
      </c>
      <c r="AY789" s="19" t="s">
        <v>185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2466</v>
      </c>
    </row>
    <row r="790" s="2" customFormat="1">
      <c r="A790" s="40"/>
      <c r="B790" s="41"/>
      <c r="C790" s="42"/>
      <c r="D790" s="228" t="s">
        <v>193</v>
      </c>
      <c r="E790" s="42"/>
      <c r="F790" s="229" t="s">
        <v>1000</v>
      </c>
      <c r="G790" s="42"/>
      <c r="H790" s="42"/>
      <c r="I790" s="230"/>
      <c r="J790" s="42"/>
      <c r="K790" s="42"/>
      <c r="L790" s="46"/>
      <c r="M790" s="231"/>
      <c r="N790" s="232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193</v>
      </c>
      <c r="AU790" s="19" t="s">
        <v>82</v>
      </c>
    </row>
    <row r="791" s="13" customFormat="1">
      <c r="A791" s="13"/>
      <c r="B791" s="233"/>
      <c r="C791" s="234"/>
      <c r="D791" s="235" t="s">
        <v>195</v>
      </c>
      <c r="E791" s="236" t="s">
        <v>19</v>
      </c>
      <c r="F791" s="237" t="s">
        <v>1722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195</v>
      </c>
      <c r="AU791" s="243" t="s">
        <v>82</v>
      </c>
      <c r="AV791" s="13" t="s">
        <v>80</v>
      </c>
      <c r="AW791" s="13" t="s">
        <v>35</v>
      </c>
      <c r="AX791" s="13" t="s">
        <v>73</v>
      </c>
      <c r="AY791" s="243" t="s">
        <v>185</v>
      </c>
    </row>
    <row r="792" s="13" customFormat="1">
      <c r="A792" s="13"/>
      <c r="B792" s="233"/>
      <c r="C792" s="234"/>
      <c r="D792" s="235" t="s">
        <v>195</v>
      </c>
      <c r="E792" s="236" t="s">
        <v>19</v>
      </c>
      <c r="F792" s="237" t="s">
        <v>994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195</v>
      </c>
      <c r="AU792" s="243" t="s">
        <v>82</v>
      </c>
      <c r="AV792" s="13" t="s">
        <v>80</v>
      </c>
      <c r="AW792" s="13" t="s">
        <v>35</v>
      </c>
      <c r="AX792" s="13" t="s">
        <v>73</v>
      </c>
      <c r="AY792" s="243" t="s">
        <v>185</v>
      </c>
    </row>
    <row r="793" s="14" customFormat="1">
      <c r="A793" s="14"/>
      <c r="B793" s="244"/>
      <c r="C793" s="245"/>
      <c r="D793" s="235" t="s">
        <v>195</v>
      </c>
      <c r="E793" s="246" t="s">
        <v>19</v>
      </c>
      <c r="F793" s="247" t="s">
        <v>1001</v>
      </c>
      <c r="G793" s="245"/>
      <c r="H793" s="248">
        <v>822.82500000000005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195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185</v>
      </c>
    </row>
    <row r="794" s="15" customFormat="1">
      <c r="A794" s="15"/>
      <c r="B794" s="255"/>
      <c r="C794" s="256"/>
      <c r="D794" s="235" t="s">
        <v>195</v>
      </c>
      <c r="E794" s="257" t="s">
        <v>19</v>
      </c>
      <c r="F794" s="258" t="s">
        <v>226</v>
      </c>
      <c r="G794" s="256"/>
      <c r="H794" s="259">
        <v>822.82500000000005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5" t="s">
        <v>195</v>
      </c>
      <c r="AU794" s="265" t="s">
        <v>82</v>
      </c>
      <c r="AV794" s="15" t="s">
        <v>135</v>
      </c>
      <c r="AW794" s="15" t="s">
        <v>35</v>
      </c>
      <c r="AX794" s="15" t="s">
        <v>80</v>
      </c>
      <c r="AY794" s="265" t="s">
        <v>185</v>
      </c>
    </row>
    <row r="795" s="2" customFormat="1" ht="24.15" customHeight="1">
      <c r="A795" s="40"/>
      <c r="B795" s="41"/>
      <c r="C795" s="215" t="s">
        <v>1030</v>
      </c>
      <c r="D795" s="215" t="s">
        <v>187</v>
      </c>
      <c r="E795" s="216" t="s">
        <v>1003</v>
      </c>
      <c r="F795" s="217" t="s">
        <v>1004</v>
      </c>
      <c r="G795" s="218" t="s">
        <v>190</v>
      </c>
      <c r="H795" s="219">
        <v>18.285</v>
      </c>
      <c r="I795" s="220"/>
      <c r="J795" s="221">
        <f>ROUND(I795*H795,2)</f>
        <v>0</v>
      </c>
      <c r="K795" s="217" t="s">
        <v>191</v>
      </c>
      <c r="L795" s="46"/>
      <c r="M795" s="222" t="s">
        <v>19</v>
      </c>
      <c r="N795" s="223" t="s">
        <v>44</v>
      </c>
      <c r="O795" s="86"/>
      <c r="P795" s="224">
        <f>O795*H795</f>
        <v>0</v>
      </c>
      <c r="Q795" s="224">
        <v>0</v>
      </c>
      <c r="R795" s="224">
        <f>Q795*H795</f>
        <v>0</v>
      </c>
      <c r="S795" s="224">
        <v>0</v>
      </c>
      <c r="T795" s="225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6" t="s">
        <v>135</v>
      </c>
      <c r="AT795" s="226" t="s">
        <v>187</v>
      </c>
      <c r="AU795" s="226" t="s">
        <v>82</v>
      </c>
      <c r="AY795" s="19" t="s">
        <v>185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9" t="s">
        <v>80</v>
      </c>
      <c r="BK795" s="227">
        <f>ROUND(I795*H795,2)</f>
        <v>0</v>
      </c>
      <c r="BL795" s="19" t="s">
        <v>135</v>
      </c>
      <c r="BM795" s="226" t="s">
        <v>2467</v>
      </c>
    </row>
    <row r="796" s="2" customFormat="1">
      <c r="A796" s="40"/>
      <c r="B796" s="41"/>
      <c r="C796" s="42"/>
      <c r="D796" s="228" t="s">
        <v>193</v>
      </c>
      <c r="E796" s="42"/>
      <c r="F796" s="229" t="s">
        <v>1006</v>
      </c>
      <c r="G796" s="42"/>
      <c r="H796" s="42"/>
      <c r="I796" s="230"/>
      <c r="J796" s="42"/>
      <c r="K796" s="42"/>
      <c r="L796" s="46"/>
      <c r="M796" s="231"/>
      <c r="N796" s="232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193</v>
      </c>
      <c r="AU796" s="19" t="s">
        <v>82</v>
      </c>
    </row>
    <row r="797" s="13" customFormat="1">
      <c r="A797" s="13"/>
      <c r="B797" s="233"/>
      <c r="C797" s="234"/>
      <c r="D797" s="235" t="s">
        <v>195</v>
      </c>
      <c r="E797" s="236" t="s">
        <v>19</v>
      </c>
      <c r="F797" s="237" t="s">
        <v>1722</v>
      </c>
      <c r="G797" s="234"/>
      <c r="H797" s="236" t="s">
        <v>19</v>
      </c>
      <c r="I797" s="238"/>
      <c r="J797" s="234"/>
      <c r="K797" s="234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195</v>
      </c>
      <c r="AU797" s="243" t="s">
        <v>82</v>
      </c>
      <c r="AV797" s="13" t="s">
        <v>80</v>
      </c>
      <c r="AW797" s="13" t="s">
        <v>35</v>
      </c>
      <c r="AX797" s="13" t="s">
        <v>73</v>
      </c>
      <c r="AY797" s="243" t="s">
        <v>185</v>
      </c>
    </row>
    <row r="798" s="13" customFormat="1">
      <c r="A798" s="13"/>
      <c r="B798" s="233"/>
      <c r="C798" s="234"/>
      <c r="D798" s="235" t="s">
        <v>195</v>
      </c>
      <c r="E798" s="236" t="s">
        <v>19</v>
      </c>
      <c r="F798" s="237" t="s">
        <v>994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195</v>
      </c>
      <c r="AU798" s="243" t="s">
        <v>82</v>
      </c>
      <c r="AV798" s="13" t="s">
        <v>80</v>
      </c>
      <c r="AW798" s="13" t="s">
        <v>35</v>
      </c>
      <c r="AX798" s="13" t="s">
        <v>73</v>
      </c>
      <c r="AY798" s="243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995</v>
      </c>
      <c r="G799" s="245"/>
      <c r="H799" s="248">
        <v>18.285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5" customFormat="1">
      <c r="A800" s="15"/>
      <c r="B800" s="255"/>
      <c r="C800" s="256"/>
      <c r="D800" s="235" t="s">
        <v>195</v>
      </c>
      <c r="E800" s="257" t="s">
        <v>19</v>
      </c>
      <c r="F800" s="258" t="s">
        <v>226</v>
      </c>
      <c r="G800" s="256"/>
      <c r="H800" s="259">
        <v>18.285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195</v>
      </c>
      <c r="AU800" s="265" t="s">
        <v>82</v>
      </c>
      <c r="AV800" s="15" t="s">
        <v>135</v>
      </c>
      <c r="AW800" s="15" t="s">
        <v>35</v>
      </c>
      <c r="AX800" s="15" t="s">
        <v>80</v>
      </c>
      <c r="AY800" s="265" t="s">
        <v>185</v>
      </c>
    </row>
    <row r="801" s="2" customFormat="1" ht="16.5" customHeight="1">
      <c r="A801" s="40"/>
      <c r="B801" s="41"/>
      <c r="C801" s="215" t="s">
        <v>1032</v>
      </c>
      <c r="D801" s="215" t="s">
        <v>187</v>
      </c>
      <c r="E801" s="216" t="s">
        <v>256</v>
      </c>
      <c r="F801" s="217" t="s">
        <v>257</v>
      </c>
      <c r="G801" s="218" t="s">
        <v>240</v>
      </c>
      <c r="H801" s="219">
        <v>425.80000000000001</v>
      </c>
      <c r="I801" s="220"/>
      <c r="J801" s="221">
        <f>ROUND(I801*H801,2)</f>
        <v>0</v>
      </c>
      <c r="K801" s="217" t="s">
        <v>191</v>
      </c>
      <c r="L801" s="46"/>
      <c r="M801" s="222" t="s">
        <v>19</v>
      </c>
      <c r="N801" s="223" t="s">
        <v>44</v>
      </c>
      <c r="O801" s="86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135</v>
      </c>
      <c r="AT801" s="226" t="s">
        <v>187</v>
      </c>
      <c r="AU801" s="226" t="s">
        <v>82</v>
      </c>
      <c r="AY801" s="19" t="s">
        <v>185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80</v>
      </c>
      <c r="BK801" s="227">
        <f>ROUND(I801*H801,2)</f>
        <v>0</v>
      </c>
      <c r="BL801" s="19" t="s">
        <v>135</v>
      </c>
      <c r="BM801" s="226" t="s">
        <v>2468</v>
      </c>
    </row>
    <row r="802" s="2" customFormat="1">
      <c r="A802" s="40"/>
      <c r="B802" s="41"/>
      <c r="C802" s="42"/>
      <c r="D802" s="228" t="s">
        <v>193</v>
      </c>
      <c r="E802" s="42"/>
      <c r="F802" s="229" t="s">
        <v>259</v>
      </c>
      <c r="G802" s="42"/>
      <c r="H802" s="42"/>
      <c r="I802" s="230"/>
      <c r="J802" s="42"/>
      <c r="K802" s="42"/>
      <c r="L802" s="46"/>
      <c r="M802" s="231"/>
      <c r="N802" s="232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193</v>
      </c>
      <c r="AU802" s="19" t="s">
        <v>82</v>
      </c>
    </row>
    <row r="803" s="14" customFormat="1">
      <c r="A803" s="14"/>
      <c r="B803" s="244"/>
      <c r="C803" s="245"/>
      <c r="D803" s="235" t="s">
        <v>195</v>
      </c>
      <c r="E803" s="246" t="s">
        <v>19</v>
      </c>
      <c r="F803" s="247" t="s">
        <v>1717</v>
      </c>
      <c r="G803" s="245"/>
      <c r="H803" s="248">
        <v>425.80000000000001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195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185</v>
      </c>
    </row>
    <row r="804" s="15" customFormat="1">
      <c r="A804" s="15"/>
      <c r="B804" s="255"/>
      <c r="C804" s="256"/>
      <c r="D804" s="235" t="s">
        <v>195</v>
      </c>
      <c r="E804" s="257" t="s">
        <v>19</v>
      </c>
      <c r="F804" s="258" t="s">
        <v>226</v>
      </c>
      <c r="G804" s="256"/>
      <c r="H804" s="259">
        <v>425.80000000000001</v>
      </c>
      <c r="I804" s="260"/>
      <c r="J804" s="256"/>
      <c r="K804" s="256"/>
      <c r="L804" s="261"/>
      <c r="M804" s="262"/>
      <c r="N804" s="263"/>
      <c r="O804" s="263"/>
      <c r="P804" s="263"/>
      <c r="Q804" s="263"/>
      <c r="R804" s="263"/>
      <c r="S804" s="263"/>
      <c r="T804" s="264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5" t="s">
        <v>195</v>
      </c>
      <c r="AU804" s="265" t="s">
        <v>82</v>
      </c>
      <c r="AV804" s="15" t="s">
        <v>135</v>
      </c>
      <c r="AW804" s="15" t="s">
        <v>35</v>
      </c>
      <c r="AX804" s="15" t="s">
        <v>80</v>
      </c>
      <c r="AY804" s="265" t="s">
        <v>185</v>
      </c>
    </row>
    <row r="805" s="2" customFormat="1" ht="16.5" customHeight="1">
      <c r="A805" s="40"/>
      <c r="B805" s="41"/>
      <c r="C805" s="215" t="s">
        <v>1279</v>
      </c>
      <c r="D805" s="215" t="s">
        <v>187</v>
      </c>
      <c r="E805" s="216" t="s">
        <v>261</v>
      </c>
      <c r="F805" s="217" t="s">
        <v>262</v>
      </c>
      <c r="G805" s="218" t="s">
        <v>240</v>
      </c>
      <c r="H805" s="219">
        <v>38322</v>
      </c>
      <c r="I805" s="220"/>
      <c r="J805" s="221">
        <f>ROUND(I805*H805,2)</f>
        <v>0</v>
      </c>
      <c r="K805" s="217" t="s">
        <v>191</v>
      </c>
      <c r="L805" s="46"/>
      <c r="M805" s="222" t="s">
        <v>19</v>
      </c>
      <c r="N805" s="223" t="s">
        <v>44</v>
      </c>
      <c r="O805" s="86"/>
      <c r="P805" s="224">
        <f>O805*H805</f>
        <v>0</v>
      </c>
      <c r="Q805" s="224">
        <v>0</v>
      </c>
      <c r="R805" s="224">
        <f>Q805*H805</f>
        <v>0</v>
      </c>
      <c r="S805" s="224">
        <v>0</v>
      </c>
      <c r="T805" s="225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6" t="s">
        <v>135</v>
      </c>
      <c r="AT805" s="226" t="s">
        <v>187</v>
      </c>
      <c r="AU805" s="226" t="s">
        <v>82</v>
      </c>
      <c r="AY805" s="19" t="s">
        <v>185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19" t="s">
        <v>80</v>
      </c>
      <c r="BK805" s="227">
        <f>ROUND(I805*H805,2)</f>
        <v>0</v>
      </c>
      <c r="BL805" s="19" t="s">
        <v>135</v>
      </c>
      <c r="BM805" s="226" t="s">
        <v>2469</v>
      </c>
    </row>
    <row r="806" s="2" customFormat="1">
      <c r="A806" s="40"/>
      <c r="B806" s="41"/>
      <c r="C806" s="42"/>
      <c r="D806" s="228" t="s">
        <v>193</v>
      </c>
      <c r="E806" s="42"/>
      <c r="F806" s="229" t="s">
        <v>264</v>
      </c>
      <c r="G806" s="42"/>
      <c r="H806" s="42"/>
      <c r="I806" s="230"/>
      <c r="J806" s="42"/>
      <c r="K806" s="42"/>
      <c r="L806" s="46"/>
      <c r="M806" s="231"/>
      <c r="N806" s="232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193</v>
      </c>
      <c r="AU806" s="19" t="s">
        <v>82</v>
      </c>
    </row>
    <row r="807" s="14" customFormat="1">
      <c r="A807" s="14"/>
      <c r="B807" s="244"/>
      <c r="C807" s="245"/>
      <c r="D807" s="235" t="s">
        <v>195</v>
      </c>
      <c r="E807" s="246" t="s">
        <v>19</v>
      </c>
      <c r="F807" s="247" t="s">
        <v>1719</v>
      </c>
      <c r="G807" s="245"/>
      <c r="H807" s="248">
        <v>38322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195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185</v>
      </c>
    </row>
    <row r="808" s="15" customFormat="1">
      <c r="A808" s="15"/>
      <c r="B808" s="255"/>
      <c r="C808" s="256"/>
      <c r="D808" s="235" t="s">
        <v>195</v>
      </c>
      <c r="E808" s="257" t="s">
        <v>19</v>
      </c>
      <c r="F808" s="258" t="s">
        <v>226</v>
      </c>
      <c r="G808" s="256"/>
      <c r="H808" s="259">
        <v>38322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5" t="s">
        <v>195</v>
      </c>
      <c r="AU808" s="265" t="s">
        <v>82</v>
      </c>
      <c r="AV808" s="15" t="s">
        <v>135</v>
      </c>
      <c r="AW808" s="15" t="s">
        <v>35</v>
      </c>
      <c r="AX808" s="15" t="s">
        <v>80</v>
      </c>
      <c r="AY808" s="265" t="s">
        <v>185</v>
      </c>
    </row>
    <row r="809" s="2" customFormat="1" ht="16.5" customHeight="1">
      <c r="A809" s="40"/>
      <c r="B809" s="41"/>
      <c r="C809" s="215" t="s">
        <v>1289</v>
      </c>
      <c r="D809" s="215" t="s">
        <v>187</v>
      </c>
      <c r="E809" s="216" t="s">
        <v>266</v>
      </c>
      <c r="F809" s="217" t="s">
        <v>267</v>
      </c>
      <c r="G809" s="218" t="s">
        <v>240</v>
      </c>
      <c r="H809" s="219">
        <v>425.80000000000001</v>
      </c>
      <c r="I809" s="220"/>
      <c r="J809" s="221">
        <f>ROUND(I809*H809,2)</f>
        <v>0</v>
      </c>
      <c r="K809" s="217" t="s">
        <v>191</v>
      </c>
      <c r="L809" s="46"/>
      <c r="M809" s="222" t="s">
        <v>19</v>
      </c>
      <c r="N809" s="223" t="s">
        <v>44</v>
      </c>
      <c r="O809" s="86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135</v>
      </c>
      <c r="AT809" s="226" t="s">
        <v>187</v>
      </c>
      <c r="AU809" s="226" t="s">
        <v>82</v>
      </c>
      <c r="AY809" s="19" t="s">
        <v>185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135</v>
      </c>
      <c r="BM809" s="226" t="s">
        <v>2470</v>
      </c>
    </row>
    <row r="810" s="2" customFormat="1">
      <c r="A810" s="40"/>
      <c r="B810" s="41"/>
      <c r="C810" s="42"/>
      <c r="D810" s="228" t="s">
        <v>193</v>
      </c>
      <c r="E810" s="42"/>
      <c r="F810" s="229" t="s">
        <v>269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193</v>
      </c>
      <c r="AU810" s="19" t="s">
        <v>82</v>
      </c>
    </row>
    <row r="811" s="14" customFormat="1">
      <c r="A811" s="14"/>
      <c r="B811" s="244"/>
      <c r="C811" s="245"/>
      <c r="D811" s="235" t="s">
        <v>195</v>
      </c>
      <c r="E811" s="246" t="s">
        <v>19</v>
      </c>
      <c r="F811" s="247" t="s">
        <v>1717</v>
      </c>
      <c r="G811" s="245"/>
      <c r="H811" s="248">
        <v>425.80000000000001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195</v>
      </c>
      <c r="AU811" s="254" t="s">
        <v>82</v>
      </c>
      <c r="AV811" s="14" t="s">
        <v>82</v>
      </c>
      <c r="AW811" s="14" t="s">
        <v>35</v>
      </c>
      <c r="AX811" s="14" t="s">
        <v>73</v>
      </c>
      <c r="AY811" s="254" t="s">
        <v>185</v>
      </c>
    </row>
    <row r="812" s="15" customFormat="1">
      <c r="A812" s="15"/>
      <c r="B812" s="255"/>
      <c r="C812" s="256"/>
      <c r="D812" s="235" t="s">
        <v>195</v>
      </c>
      <c r="E812" s="257" t="s">
        <v>19</v>
      </c>
      <c r="F812" s="258" t="s">
        <v>226</v>
      </c>
      <c r="G812" s="256"/>
      <c r="H812" s="259">
        <v>425.80000000000001</v>
      </c>
      <c r="I812" s="260"/>
      <c r="J812" s="256"/>
      <c r="K812" s="256"/>
      <c r="L812" s="261"/>
      <c r="M812" s="262"/>
      <c r="N812" s="263"/>
      <c r="O812" s="263"/>
      <c r="P812" s="263"/>
      <c r="Q812" s="263"/>
      <c r="R812" s="263"/>
      <c r="S812" s="263"/>
      <c r="T812" s="26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5" t="s">
        <v>195</v>
      </c>
      <c r="AU812" s="265" t="s">
        <v>82</v>
      </c>
      <c r="AV812" s="15" t="s">
        <v>135</v>
      </c>
      <c r="AW812" s="15" t="s">
        <v>35</v>
      </c>
      <c r="AX812" s="15" t="s">
        <v>80</v>
      </c>
      <c r="AY812" s="265" t="s">
        <v>185</v>
      </c>
    </row>
    <row r="813" s="2" customFormat="1" ht="24.15" customHeight="1">
      <c r="A813" s="40"/>
      <c r="B813" s="41"/>
      <c r="C813" s="215" t="s">
        <v>1294</v>
      </c>
      <c r="D813" s="215" t="s">
        <v>187</v>
      </c>
      <c r="E813" s="216" t="s">
        <v>1015</v>
      </c>
      <c r="F813" s="217" t="s">
        <v>1016</v>
      </c>
      <c r="G813" s="218" t="s">
        <v>240</v>
      </c>
      <c r="H813" s="219">
        <v>392</v>
      </c>
      <c r="I813" s="220"/>
      <c r="J813" s="221">
        <f>ROUND(I813*H813,2)</f>
        <v>0</v>
      </c>
      <c r="K813" s="217" t="s">
        <v>191</v>
      </c>
      <c r="L813" s="46"/>
      <c r="M813" s="222" t="s">
        <v>19</v>
      </c>
      <c r="N813" s="223" t="s">
        <v>44</v>
      </c>
      <c r="O813" s="86"/>
      <c r="P813" s="224">
        <f>O813*H813</f>
        <v>0</v>
      </c>
      <c r="Q813" s="224">
        <v>0.00021000000000000001</v>
      </c>
      <c r="R813" s="224">
        <f>Q813*H813</f>
        <v>0.082320000000000004</v>
      </c>
      <c r="S813" s="224">
        <v>0</v>
      </c>
      <c r="T813" s="225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6" t="s">
        <v>135</v>
      </c>
      <c r="AT813" s="226" t="s">
        <v>187</v>
      </c>
      <c r="AU813" s="226" t="s">
        <v>82</v>
      </c>
      <c r="AY813" s="19" t="s">
        <v>185</v>
      </c>
      <c r="BE813" s="227">
        <f>IF(N813="základní",J813,0)</f>
        <v>0</v>
      </c>
      <c r="BF813" s="227">
        <f>IF(N813="snížená",J813,0)</f>
        <v>0</v>
      </c>
      <c r="BG813" s="227">
        <f>IF(N813="zákl. přenesená",J813,0)</f>
        <v>0</v>
      </c>
      <c r="BH813" s="227">
        <f>IF(N813="sníž. přenesená",J813,0)</f>
        <v>0</v>
      </c>
      <c r="BI813" s="227">
        <f>IF(N813="nulová",J813,0)</f>
        <v>0</v>
      </c>
      <c r="BJ813" s="19" t="s">
        <v>80</v>
      </c>
      <c r="BK813" s="227">
        <f>ROUND(I813*H813,2)</f>
        <v>0</v>
      </c>
      <c r="BL813" s="19" t="s">
        <v>135</v>
      </c>
      <c r="BM813" s="226" t="s">
        <v>2471</v>
      </c>
    </row>
    <row r="814" s="2" customFormat="1">
      <c r="A814" s="40"/>
      <c r="B814" s="41"/>
      <c r="C814" s="42"/>
      <c r="D814" s="228" t="s">
        <v>193</v>
      </c>
      <c r="E814" s="42"/>
      <c r="F814" s="229" t="s">
        <v>1018</v>
      </c>
      <c r="G814" s="42"/>
      <c r="H814" s="42"/>
      <c r="I814" s="230"/>
      <c r="J814" s="42"/>
      <c r="K814" s="42"/>
      <c r="L814" s="46"/>
      <c r="M814" s="231"/>
      <c r="N814" s="232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193</v>
      </c>
      <c r="AU814" s="19" t="s">
        <v>82</v>
      </c>
    </row>
    <row r="815" s="13" customFormat="1">
      <c r="A815" s="13"/>
      <c r="B815" s="233"/>
      <c r="C815" s="234"/>
      <c r="D815" s="235" t="s">
        <v>195</v>
      </c>
      <c r="E815" s="236" t="s">
        <v>19</v>
      </c>
      <c r="F815" s="237" t="s">
        <v>2421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195</v>
      </c>
      <c r="AU815" s="243" t="s">
        <v>82</v>
      </c>
      <c r="AV815" s="13" t="s">
        <v>80</v>
      </c>
      <c r="AW815" s="13" t="s">
        <v>35</v>
      </c>
      <c r="AX815" s="13" t="s">
        <v>73</v>
      </c>
      <c r="AY815" s="243" t="s">
        <v>185</v>
      </c>
    </row>
    <row r="816" s="14" customFormat="1">
      <c r="A816" s="14"/>
      <c r="B816" s="244"/>
      <c r="C816" s="245"/>
      <c r="D816" s="235" t="s">
        <v>195</v>
      </c>
      <c r="E816" s="246" t="s">
        <v>19</v>
      </c>
      <c r="F816" s="247" t="s">
        <v>2472</v>
      </c>
      <c r="G816" s="245"/>
      <c r="H816" s="248">
        <v>392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195</v>
      </c>
      <c r="AU816" s="254" t="s">
        <v>82</v>
      </c>
      <c r="AV816" s="14" t="s">
        <v>82</v>
      </c>
      <c r="AW816" s="14" t="s">
        <v>35</v>
      </c>
      <c r="AX816" s="14" t="s">
        <v>73</v>
      </c>
      <c r="AY816" s="254" t="s">
        <v>185</v>
      </c>
    </row>
    <row r="817" s="15" customFormat="1">
      <c r="A817" s="15"/>
      <c r="B817" s="255"/>
      <c r="C817" s="256"/>
      <c r="D817" s="235" t="s">
        <v>195</v>
      </c>
      <c r="E817" s="257" t="s">
        <v>19</v>
      </c>
      <c r="F817" s="258" t="s">
        <v>226</v>
      </c>
      <c r="G817" s="256"/>
      <c r="H817" s="259">
        <v>392</v>
      </c>
      <c r="I817" s="260"/>
      <c r="J817" s="256"/>
      <c r="K817" s="256"/>
      <c r="L817" s="261"/>
      <c r="M817" s="262"/>
      <c r="N817" s="263"/>
      <c r="O817" s="263"/>
      <c r="P817" s="263"/>
      <c r="Q817" s="263"/>
      <c r="R817" s="263"/>
      <c r="S817" s="263"/>
      <c r="T817" s="264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5" t="s">
        <v>195</v>
      </c>
      <c r="AU817" s="265" t="s">
        <v>82</v>
      </c>
      <c r="AV817" s="15" t="s">
        <v>135</v>
      </c>
      <c r="AW817" s="15" t="s">
        <v>35</v>
      </c>
      <c r="AX817" s="15" t="s">
        <v>80</v>
      </c>
      <c r="AY817" s="265" t="s">
        <v>185</v>
      </c>
    </row>
    <row r="818" s="2" customFormat="1" ht="16.5" customHeight="1">
      <c r="A818" s="40"/>
      <c r="B818" s="41"/>
      <c r="C818" s="215" t="s">
        <v>1299</v>
      </c>
      <c r="D818" s="215" t="s">
        <v>187</v>
      </c>
      <c r="E818" s="216" t="s">
        <v>1021</v>
      </c>
      <c r="F818" s="217" t="s">
        <v>1022</v>
      </c>
      <c r="G818" s="218" t="s">
        <v>499</v>
      </c>
      <c r="H818" s="219">
        <v>2.5</v>
      </c>
      <c r="I818" s="220"/>
      <c r="J818" s="221">
        <f>ROUND(I818*H818,2)</f>
        <v>0</v>
      </c>
      <c r="K818" s="217" t="s">
        <v>449</v>
      </c>
      <c r="L818" s="46"/>
      <c r="M818" s="222" t="s">
        <v>19</v>
      </c>
      <c r="N818" s="223" t="s">
        <v>44</v>
      </c>
      <c r="O818" s="86"/>
      <c r="P818" s="224">
        <f>O818*H818</f>
        <v>0</v>
      </c>
      <c r="Q818" s="224">
        <v>0.002</v>
      </c>
      <c r="R818" s="224">
        <f>Q818*H818</f>
        <v>0.0050000000000000001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135</v>
      </c>
      <c r="AT818" s="226" t="s">
        <v>187</v>
      </c>
      <c r="AU818" s="226" t="s">
        <v>82</v>
      </c>
      <c r="AY818" s="19" t="s">
        <v>185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80</v>
      </c>
      <c r="BK818" s="227">
        <f>ROUND(I818*H818,2)</f>
        <v>0</v>
      </c>
      <c r="BL818" s="19" t="s">
        <v>135</v>
      </c>
      <c r="BM818" s="226" t="s">
        <v>2473</v>
      </c>
    </row>
    <row r="819" s="13" customFormat="1">
      <c r="A819" s="13"/>
      <c r="B819" s="233"/>
      <c r="C819" s="234"/>
      <c r="D819" s="235" t="s">
        <v>195</v>
      </c>
      <c r="E819" s="236" t="s">
        <v>19</v>
      </c>
      <c r="F819" s="237" t="s">
        <v>1024</v>
      </c>
      <c r="G819" s="234"/>
      <c r="H819" s="236" t="s">
        <v>19</v>
      </c>
      <c r="I819" s="238"/>
      <c r="J819" s="234"/>
      <c r="K819" s="234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195</v>
      </c>
      <c r="AU819" s="243" t="s">
        <v>82</v>
      </c>
      <c r="AV819" s="13" t="s">
        <v>80</v>
      </c>
      <c r="AW819" s="13" t="s">
        <v>35</v>
      </c>
      <c r="AX819" s="13" t="s">
        <v>73</v>
      </c>
      <c r="AY819" s="243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2474</v>
      </c>
      <c r="G820" s="245"/>
      <c r="H820" s="248">
        <v>2.5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5" customFormat="1">
      <c r="A821" s="15"/>
      <c r="B821" s="255"/>
      <c r="C821" s="256"/>
      <c r="D821" s="235" t="s">
        <v>195</v>
      </c>
      <c r="E821" s="257" t="s">
        <v>19</v>
      </c>
      <c r="F821" s="258" t="s">
        <v>226</v>
      </c>
      <c r="G821" s="256"/>
      <c r="H821" s="259">
        <v>2.5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5" t="s">
        <v>195</v>
      </c>
      <c r="AU821" s="265" t="s">
        <v>82</v>
      </c>
      <c r="AV821" s="15" t="s">
        <v>135</v>
      </c>
      <c r="AW821" s="15" t="s">
        <v>35</v>
      </c>
      <c r="AX821" s="15" t="s">
        <v>80</v>
      </c>
      <c r="AY821" s="265" t="s">
        <v>185</v>
      </c>
    </row>
    <row r="822" s="2" customFormat="1" ht="16.5" customHeight="1">
      <c r="A822" s="40"/>
      <c r="B822" s="41"/>
      <c r="C822" s="215" t="s">
        <v>1307</v>
      </c>
      <c r="D822" s="215" t="s">
        <v>187</v>
      </c>
      <c r="E822" s="216" t="s">
        <v>1027</v>
      </c>
      <c r="F822" s="217" t="s">
        <v>1028</v>
      </c>
      <c r="G822" s="218" t="s">
        <v>499</v>
      </c>
      <c r="H822" s="219">
        <v>2.3999999999999999</v>
      </c>
      <c r="I822" s="220"/>
      <c r="J822" s="221">
        <f>ROUND(I822*H822,2)</f>
        <v>0</v>
      </c>
      <c r="K822" s="217" t="s">
        <v>449</v>
      </c>
      <c r="L822" s="46"/>
      <c r="M822" s="222" t="s">
        <v>19</v>
      </c>
      <c r="N822" s="223" t="s">
        <v>44</v>
      </c>
      <c r="O822" s="86"/>
      <c r="P822" s="224">
        <f>O822*H822</f>
        <v>0</v>
      </c>
      <c r="Q822" s="224">
        <v>0.0028800000000000002</v>
      </c>
      <c r="R822" s="224">
        <f>Q822*H822</f>
        <v>0.0069120000000000006</v>
      </c>
      <c r="S822" s="224">
        <v>0</v>
      </c>
      <c r="T822" s="225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6" t="s">
        <v>135</v>
      </c>
      <c r="AT822" s="226" t="s">
        <v>187</v>
      </c>
      <c r="AU822" s="226" t="s">
        <v>82</v>
      </c>
      <c r="AY822" s="19" t="s">
        <v>185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19" t="s">
        <v>80</v>
      </c>
      <c r="BK822" s="227">
        <f>ROUND(I822*H822,2)</f>
        <v>0</v>
      </c>
      <c r="BL822" s="19" t="s">
        <v>135</v>
      </c>
      <c r="BM822" s="226" t="s">
        <v>2475</v>
      </c>
    </row>
    <row r="823" s="13" customFormat="1">
      <c r="A823" s="13"/>
      <c r="B823" s="233"/>
      <c r="C823" s="234"/>
      <c r="D823" s="235" t="s">
        <v>195</v>
      </c>
      <c r="E823" s="236" t="s">
        <v>19</v>
      </c>
      <c r="F823" s="237" t="s">
        <v>1024</v>
      </c>
      <c r="G823" s="234"/>
      <c r="H823" s="236" t="s">
        <v>19</v>
      </c>
      <c r="I823" s="238"/>
      <c r="J823" s="234"/>
      <c r="K823" s="234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195</v>
      </c>
      <c r="AU823" s="243" t="s">
        <v>82</v>
      </c>
      <c r="AV823" s="13" t="s">
        <v>80</v>
      </c>
      <c r="AW823" s="13" t="s">
        <v>35</v>
      </c>
      <c r="AX823" s="13" t="s">
        <v>73</v>
      </c>
      <c r="AY823" s="243" t="s">
        <v>185</v>
      </c>
    </row>
    <row r="824" s="14" customFormat="1">
      <c r="A824" s="14"/>
      <c r="B824" s="244"/>
      <c r="C824" s="245"/>
      <c r="D824" s="235" t="s">
        <v>195</v>
      </c>
      <c r="E824" s="246" t="s">
        <v>19</v>
      </c>
      <c r="F824" s="247" t="s">
        <v>1025</v>
      </c>
      <c r="G824" s="245"/>
      <c r="H824" s="248">
        <v>2.3999999999999999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195</v>
      </c>
      <c r="AU824" s="254" t="s">
        <v>82</v>
      </c>
      <c r="AV824" s="14" t="s">
        <v>82</v>
      </c>
      <c r="AW824" s="14" t="s">
        <v>35</v>
      </c>
      <c r="AX824" s="14" t="s">
        <v>73</v>
      </c>
      <c r="AY824" s="254" t="s">
        <v>185</v>
      </c>
    </row>
    <row r="825" s="15" customFormat="1">
      <c r="A825" s="15"/>
      <c r="B825" s="255"/>
      <c r="C825" s="256"/>
      <c r="D825" s="235" t="s">
        <v>195</v>
      </c>
      <c r="E825" s="257" t="s">
        <v>19</v>
      </c>
      <c r="F825" s="258" t="s">
        <v>226</v>
      </c>
      <c r="G825" s="256"/>
      <c r="H825" s="259">
        <v>2.3999999999999999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5" t="s">
        <v>195</v>
      </c>
      <c r="AU825" s="265" t="s">
        <v>82</v>
      </c>
      <c r="AV825" s="15" t="s">
        <v>135</v>
      </c>
      <c r="AW825" s="15" t="s">
        <v>35</v>
      </c>
      <c r="AX825" s="15" t="s">
        <v>80</v>
      </c>
      <c r="AY825" s="265" t="s">
        <v>185</v>
      </c>
    </row>
    <row r="826" s="12" customFormat="1" ht="22.8" customHeight="1">
      <c r="A826" s="12"/>
      <c r="B826" s="199"/>
      <c r="C826" s="200"/>
      <c r="D826" s="201" t="s">
        <v>72</v>
      </c>
      <c r="E826" s="213" t="s">
        <v>398</v>
      </c>
      <c r="F826" s="213" t="s">
        <v>399</v>
      </c>
      <c r="G826" s="200"/>
      <c r="H826" s="200"/>
      <c r="I826" s="203"/>
      <c r="J826" s="214">
        <f>BK826</f>
        <v>0</v>
      </c>
      <c r="K826" s="200"/>
      <c r="L826" s="205"/>
      <c r="M826" s="206"/>
      <c r="N826" s="207"/>
      <c r="O826" s="207"/>
      <c r="P826" s="208">
        <f>SUM(P827:P828)</f>
        <v>0</v>
      </c>
      <c r="Q826" s="207"/>
      <c r="R826" s="208">
        <f>SUM(R827:R828)</f>
        <v>0</v>
      </c>
      <c r="S826" s="207"/>
      <c r="T826" s="209">
        <f>SUM(T827:T828)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10" t="s">
        <v>80</v>
      </c>
      <c r="AT826" s="211" t="s">
        <v>72</v>
      </c>
      <c r="AU826" s="211" t="s">
        <v>80</v>
      </c>
      <c r="AY826" s="210" t="s">
        <v>185</v>
      </c>
      <c r="BK826" s="212">
        <f>SUM(BK827:BK828)</f>
        <v>0</v>
      </c>
    </row>
    <row r="827" s="2" customFormat="1" ht="37.8" customHeight="1">
      <c r="A827" s="40"/>
      <c r="B827" s="41"/>
      <c r="C827" s="215" t="s">
        <v>1311</v>
      </c>
      <c r="D827" s="215" t="s">
        <v>187</v>
      </c>
      <c r="E827" s="216" t="s">
        <v>615</v>
      </c>
      <c r="F827" s="217" t="s">
        <v>616</v>
      </c>
      <c r="G827" s="218" t="s">
        <v>342</v>
      </c>
      <c r="H827" s="219">
        <v>502.57600000000002</v>
      </c>
      <c r="I827" s="220"/>
      <c r="J827" s="221">
        <f>ROUND(I827*H827,2)</f>
        <v>0</v>
      </c>
      <c r="K827" s="217" t="s">
        <v>191</v>
      </c>
      <c r="L827" s="46"/>
      <c r="M827" s="222" t="s">
        <v>19</v>
      </c>
      <c r="N827" s="223" t="s">
        <v>44</v>
      </c>
      <c r="O827" s="86"/>
      <c r="P827" s="224">
        <f>O827*H827</f>
        <v>0</v>
      </c>
      <c r="Q827" s="224">
        <v>0</v>
      </c>
      <c r="R827" s="224">
        <f>Q827*H827</f>
        <v>0</v>
      </c>
      <c r="S827" s="224">
        <v>0</v>
      </c>
      <c r="T827" s="225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6" t="s">
        <v>135</v>
      </c>
      <c r="AT827" s="226" t="s">
        <v>187</v>
      </c>
      <c r="AU827" s="226" t="s">
        <v>82</v>
      </c>
      <c r="AY827" s="19" t="s">
        <v>185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9" t="s">
        <v>80</v>
      </c>
      <c r="BK827" s="227">
        <f>ROUND(I827*H827,2)</f>
        <v>0</v>
      </c>
      <c r="BL827" s="19" t="s">
        <v>135</v>
      </c>
      <c r="BM827" s="226" t="s">
        <v>2476</v>
      </c>
    </row>
    <row r="828" s="2" customFormat="1">
      <c r="A828" s="40"/>
      <c r="B828" s="41"/>
      <c r="C828" s="42"/>
      <c r="D828" s="228" t="s">
        <v>193</v>
      </c>
      <c r="E828" s="42"/>
      <c r="F828" s="229" t="s">
        <v>618</v>
      </c>
      <c r="G828" s="42"/>
      <c r="H828" s="42"/>
      <c r="I828" s="230"/>
      <c r="J828" s="42"/>
      <c r="K828" s="42"/>
      <c r="L828" s="46"/>
      <c r="M828" s="231"/>
      <c r="N828" s="232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193</v>
      </c>
      <c r="AU828" s="19" t="s">
        <v>82</v>
      </c>
    </row>
    <row r="829" s="12" customFormat="1" ht="25.92" customHeight="1">
      <c r="A829" s="12"/>
      <c r="B829" s="199"/>
      <c r="C829" s="200"/>
      <c r="D829" s="201" t="s">
        <v>72</v>
      </c>
      <c r="E829" s="202" t="s">
        <v>405</v>
      </c>
      <c r="F829" s="202" t="s">
        <v>406</v>
      </c>
      <c r="G829" s="200"/>
      <c r="H829" s="200"/>
      <c r="I829" s="203"/>
      <c r="J829" s="204">
        <f>BK829</f>
        <v>0</v>
      </c>
      <c r="K829" s="200"/>
      <c r="L829" s="205"/>
      <c r="M829" s="206"/>
      <c r="N829" s="207"/>
      <c r="O829" s="207"/>
      <c r="P829" s="208">
        <f>P830+P857+P1028+P1062+P1100+P1130+P1250+P1308+P1434+P1567+P1600+P1757+P1805+P1880+P1990</f>
        <v>0</v>
      </c>
      <c r="Q829" s="207"/>
      <c r="R829" s="208">
        <f>R830+R857+R1028+R1062+R1100+R1130+R1250+R1308+R1434+R1567+R1600+R1757+R1805+R1880+R1990</f>
        <v>31.091312040000002</v>
      </c>
      <c r="S829" s="207"/>
      <c r="T829" s="209">
        <f>T830+T857+T1028+T1062+T1100+T1130+T1250+T1308+T1434+T1567+T1600+T1757+T1805+T1880+T1990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10" t="s">
        <v>82</v>
      </c>
      <c r="AT829" s="211" t="s">
        <v>72</v>
      </c>
      <c r="AU829" s="211" t="s">
        <v>73</v>
      </c>
      <c r="AY829" s="210" t="s">
        <v>185</v>
      </c>
      <c r="BK829" s="212">
        <f>BK830+BK857+BK1028+BK1062+BK1100+BK1130+BK1250+BK1308+BK1434+BK1567+BK1600+BK1757+BK1805+BK1880+BK1990</f>
        <v>0</v>
      </c>
    </row>
    <row r="830" s="12" customFormat="1" ht="22.8" customHeight="1">
      <c r="A830" s="12"/>
      <c r="B830" s="199"/>
      <c r="C830" s="200"/>
      <c r="D830" s="201" t="s">
        <v>72</v>
      </c>
      <c r="E830" s="213" t="s">
        <v>619</v>
      </c>
      <c r="F830" s="213" t="s">
        <v>620</v>
      </c>
      <c r="G830" s="200"/>
      <c r="H830" s="200"/>
      <c r="I830" s="203"/>
      <c r="J830" s="214">
        <f>BK830</f>
        <v>0</v>
      </c>
      <c r="K830" s="200"/>
      <c r="L830" s="205"/>
      <c r="M830" s="206"/>
      <c r="N830" s="207"/>
      <c r="O830" s="207"/>
      <c r="P830" s="208">
        <f>SUM(P831:P856)</f>
        <v>0</v>
      </c>
      <c r="Q830" s="207"/>
      <c r="R830" s="208">
        <f>SUM(R831:R856)</f>
        <v>0.3688785</v>
      </c>
      <c r="S830" s="207"/>
      <c r="T830" s="209">
        <f>SUM(T831:T856)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10" t="s">
        <v>82</v>
      </c>
      <c r="AT830" s="211" t="s">
        <v>72</v>
      </c>
      <c r="AU830" s="211" t="s">
        <v>80</v>
      </c>
      <c r="AY830" s="210" t="s">
        <v>185</v>
      </c>
      <c r="BK830" s="212">
        <f>SUM(BK831:BK856)</f>
        <v>0</v>
      </c>
    </row>
    <row r="831" s="2" customFormat="1" ht="21.75" customHeight="1">
      <c r="A831" s="40"/>
      <c r="B831" s="41"/>
      <c r="C831" s="215" t="s">
        <v>1317</v>
      </c>
      <c r="D831" s="215" t="s">
        <v>187</v>
      </c>
      <c r="E831" s="216" t="s">
        <v>1735</v>
      </c>
      <c r="F831" s="217" t="s">
        <v>1736</v>
      </c>
      <c r="G831" s="218" t="s">
        <v>240</v>
      </c>
      <c r="H831" s="219">
        <v>19.899999999999999</v>
      </c>
      <c r="I831" s="220"/>
      <c r="J831" s="221">
        <f>ROUND(I831*H831,2)</f>
        <v>0</v>
      </c>
      <c r="K831" s="217" t="s">
        <v>191</v>
      </c>
      <c r="L831" s="46"/>
      <c r="M831" s="222" t="s">
        <v>19</v>
      </c>
      <c r="N831" s="223" t="s">
        <v>44</v>
      </c>
      <c r="O831" s="86"/>
      <c r="P831" s="224">
        <f>O831*H831</f>
        <v>0</v>
      </c>
      <c r="Q831" s="224">
        <v>0.0044999999999999997</v>
      </c>
      <c r="R831" s="224">
        <f>Q831*H831</f>
        <v>0.089549999999999991</v>
      </c>
      <c r="S831" s="224">
        <v>0</v>
      </c>
      <c r="T831" s="225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6" t="s">
        <v>339</v>
      </c>
      <c r="AT831" s="226" t="s">
        <v>187</v>
      </c>
      <c r="AU831" s="226" t="s">
        <v>82</v>
      </c>
      <c r="AY831" s="19" t="s">
        <v>185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9" t="s">
        <v>80</v>
      </c>
      <c r="BK831" s="227">
        <f>ROUND(I831*H831,2)</f>
        <v>0</v>
      </c>
      <c r="BL831" s="19" t="s">
        <v>339</v>
      </c>
      <c r="BM831" s="226" t="s">
        <v>2477</v>
      </c>
    </row>
    <row r="832" s="2" customFormat="1">
      <c r="A832" s="40"/>
      <c r="B832" s="41"/>
      <c r="C832" s="42"/>
      <c r="D832" s="228" t="s">
        <v>193</v>
      </c>
      <c r="E832" s="42"/>
      <c r="F832" s="229" t="s">
        <v>1738</v>
      </c>
      <c r="G832" s="42"/>
      <c r="H832" s="42"/>
      <c r="I832" s="230"/>
      <c r="J832" s="42"/>
      <c r="K832" s="42"/>
      <c r="L832" s="46"/>
      <c r="M832" s="231"/>
      <c r="N832" s="232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193</v>
      </c>
      <c r="AU832" s="19" t="s">
        <v>82</v>
      </c>
    </row>
    <row r="833" s="13" customFormat="1">
      <c r="A833" s="13"/>
      <c r="B833" s="233"/>
      <c r="C833" s="234"/>
      <c r="D833" s="235" t="s">
        <v>195</v>
      </c>
      <c r="E833" s="236" t="s">
        <v>19</v>
      </c>
      <c r="F833" s="237" t="s">
        <v>2421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195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2478</v>
      </c>
      <c r="G834" s="245"/>
      <c r="H834" s="248">
        <v>19.899999999999999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5" customFormat="1">
      <c r="A835" s="15"/>
      <c r="B835" s="255"/>
      <c r="C835" s="256"/>
      <c r="D835" s="235" t="s">
        <v>195</v>
      </c>
      <c r="E835" s="257" t="s">
        <v>19</v>
      </c>
      <c r="F835" s="258" t="s">
        <v>226</v>
      </c>
      <c r="G835" s="256"/>
      <c r="H835" s="259">
        <v>19.899999999999999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195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185</v>
      </c>
    </row>
    <row r="836" s="2" customFormat="1" ht="21.75" customHeight="1">
      <c r="A836" s="40"/>
      <c r="B836" s="41"/>
      <c r="C836" s="215" t="s">
        <v>1322</v>
      </c>
      <c r="D836" s="215" t="s">
        <v>187</v>
      </c>
      <c r="E836" s="216" t="s">
        <v>1740</v>
      </c>
      <c r="F836" s="217" t="s">
        <v>1741</v>
      </c>
      <c r="G836" s="218" t="s">
        <v>240</v>
      </c>
      <c r="H836" s="219">
        <v>62.073</v>
      </c>
      <c r="I836" s="220"/>
      <c r="J836" s="221">
        <f>ROUND(I836*H836,2)</f>
        <v>0</v>
      </c>
      <c r="K836" s="217" t="s">
        <v>191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0.0044999999999999997</v>
      </c>
      <c r="R836" s="224">
        <f>Q836*H836</f>
        <v>0.27932849999999998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339</v>
      </c>
      <c r="AT836" s="226" t="s">
        <v>187</v>
      </c>
      <c r="AU836" s="226" t="s">
        <v>82</v>
      </c>
      <c r="AY836" s="19" t="s">
        <v>185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339</v>
      </c>
      <c r="BM836" s="226" t="s">
        <v>2479</v>
      </c>
    </row>
    <row r="837" s="2" customFormat="1">
      <c r="A837" s="40"/>
      <c r="B837" s="41"/>
      <c r="C837" s="42"/>
      <c r="D837" s="228" t="s">
        <v>193</v>
      </c>
      <c r="E837" s="42"/>
      <c r="F837" s="229" t="s">
        <v>1743</v>
      </c>
      <c r="G837" s="42"/>
      <c r="H837" s="42"/>
      <c r="I837" s="230"/>
      <c r="J837" s="42"/>
      <c r="K837" s="42"/>
      <c r="L837" s="46"/>
      <c r="M837" s="231"/>
      <c r="N837" s="232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193</v>
      </c>
      <c r="AU837" s="19" t="s">
        <v>82</v>
      </c>
    </row>
    <row r="838" s="13" customFormat="1">
      <c r="A838" s="13"/>
      <c r="B838" s="233"/>
      <c r="C838" s="234"/>
      <c r="D838" s="235" t="s">
        <v>195</v>
      </c>
      <c r="E838" s="236" t="s">
        <v>19</v>
      </c>
      <c r="F838" s="237" t="s">
        <v>2421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195</v>
      </c>
      <c r="AU838" s="243" t="s">
        <v>82</v>
      </c>
      <c r="AV838" s="13" t="s">
        <v>80</v>
      </c>
      <c r="AW838" s="13" t="s">
        <v>35</v>
      </c>
      <c r="AX838" s="13" t="s">
        <v>73</v>
      </c>
      <c r="AY838" s="243" t="s">
        <v>185</v>
      </c>
    </row>
    <row r="839" s="13" customFormat="1">
      <c r="A839" s="13"/>
      <c r="B839" s="233"/>
      <c r="C839" s="234"/>
      <c r="D839" s="235" t="s">
        <v>195</v>
      </c>
      <c r="E839" s="236" t="s">
        <v>19</v>
      </c>
      <c r="F839" s="237" t="s">
        <v>2369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195</v>
      </c>
      <c r="AU839" s="243" t="s">
        <v>82</v>
      </c>
      <c r="AV839" s="13" t="s">
        <v>80</v>
      </c>
      <c r="AW839" s="13" t="s">
        <v>35</v>
      </c>
      <c r="AX839" s="13" t="s">
        <v>73</v>
      </c>
      <c r="AY839" s="243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2480</v>
      </c>
      <c r="G840" s="245"/>
      <c r="H840" s="248">
        <v>16.227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4" customFormat="1">
      <c r="A841" s="14"/>
      <c r="B841" s="244"/>
      <c r="C841" s="245"/>
      <c r="D841" s="235" t="s">
        <v>195</v>
      </c>
      <c r="E841" s="246" t="s">
        <v>19</v>
      </c>
      <c r="F841" s="247" t="s">
        <v>1745</v>
      </c>
      <c r="G841" s="245"/>
      <c r="H841" s="248">
        <v>-3.2400000000000002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195</v>
      </c>
      <c r="AU841" s="254" t="s">
        <v>82</v>
      </c>
      <c r="AV841" s="14" t="s">
        <v>82</v>
      </c>
      <c r="AW841" s="14" t="s">
        <v>35</v>
      </c>
      <c r="AX841" s="14" t="s">
        <v>73</v>
      </c>
      <c r="AY841" s="254" t="s">
        <v>185</v>
      </c>
    </row>
    <row r="842" s="13" customFormat="1">
      <c r="A842" s="13"/>
      <c r="B842" s="233"/>
      <c r="C842" s="234"/>
      <c r="D842" s="235" t="s">
        <v>195</v>
      </c>
      <c r="E842" s="236" t="s">
        <v>19</v>
      </c>
      <c r="F842" s="237" t="s">
        <v>2371</v>
      </c>
      <c r="G842" s="234"/>
      <c r="H842" s="236" t="s">
        <v>19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195</v>
      </c>
      <c r="AU842" s="243" t="s">
        <v>82</v>
      </c>
      <c r="AV842" s="13" t="s">
        <v>80</v>
      </c>
      <c r="AW842" s="13" t="s">
        <v>35</v>
      </c>
      <c r="AX842" s="13" t="s">
        <v>73</v>
      </c>
      <c r="AY842" s="243" t="s">
        <v>185</v>
      </c>
    </row>
    <row r="843" s="14" customFormat="1">
      <c r="A843" s="14"/>
      <c r="B843" s="244"/>
      <c r="C843" s="245"/>
      <c r="D843" s="235" t="s">
        <v>195</v>
      </c>
      <c r="E843" s="246" t="s">
        <v>19</v>
      </c>
      <c r="F843" s="247" t="s">
        <v>2481</v>
      </c>
      <c r="G843" s="245"/>
      <c r="H843" s="248">
        <v>16.218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195</v>
      </c>
      <c r="AU843" s="254" t="s">
        <v>82</v>
      </c>
      <c r="AV843" s="14" t="s">
        <v>82</v>
      </c>
      <c r="AW843" s="14" t="s">
        <v>35</v>
      </c>
      <c r="AX843" s="14" t="s">
        <v>73</v>
      </c>
      <c r="AY843" s="254" t="s">
        <v>185</v>
      </c>
    </row>
    <row r="844" s="14" customFormat="1">
      <c r="A844" s="14"/>
      <c r="B844" s="244"/>
      <c r="C844" s="245"/>
      <c r="D844" s="235" t="s">
        <v>195</v>
      </c>
      <c r="E844" s="246" t="s">
        <v>19</v>
      </c>
      <c r="F844" s="247" t="s">
        <v>1747</v>
      </c>
      <c r="G844" s="245"/>
      <c r="H844" s="248">
        <v>-1.6200000000000001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195</v>
      </c>
      <c r="AU844" s="254" t="s">
        <v>82</v>
      </c>
      <c r="AV844" s="14" t="s">
        <v>82</v>
      </c>
      <c r="AW844" s="14" t="s">
        <v>35</v>
      </c>
      <c r="AX844" s="14" t="s">
        <v>73</v>
      </c>
      <c r="AY844" s="254" t="s">
        <v>185</v>
      </c>
    </row>
    <row r="845" s="13" customFormat="1">
      <c r="A845" s="13"/>
      <c r="B845" s="233"/>
      <c r="C845" s="234"/>
      <c r="D845" s="235" t="s">
        <v>195</v>
      </c>
      <c r="E845" s="236" t="s">
        <v>19</v>
      </c>
      <c r="F845" s="237" t="s">
        <v>2482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195</v>
      </c>
      <c r="AU845" s="243" t="s">
        <v>82</v>
      </c>
      <c r="AV845" s="13" t="s">
        <v>80</v>
      </c>
      <c r="AW845" s="13" t="s">
        <v>35</v>
      </c>
      <c r="AX845" s="13" t="s">
        <v>73</v>
      </c>
      <c r="AY845" s="243" t="s">
        <v>185</v>
      </c>
    </row>
    <row r="846" s="14" customFormat="1">
      <c r="A846" s="14"/>
      <c r="B846" s="244"/>
      <c r="C846" s="245"/>
      <c r="D846" s="235" t="s">
        <v>195</v>
      </c>
      <c r="E846" s="246" t="s">
        <v>19</v>
      </c>
      <c r="F846" s="247" t="s">
        <v>2483</v>
      </c>
      <c r="G846" s="245"/>
      <c r="H846" s="248">
        <v>12.545999999999999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195</v>
      </c>
      <c r="AU846" s="254" t="s">
        <v>82</v>
      </c>
      <c r="AV846" s="14" t="s">
        <v>82</v>
      </c>
      <c r="AW846" s="14" t="s">
        <v>35</v>
      </c>
      <c r="AX846" s="14" t="s">
        <v>73</v>
      </c>
      <c r="AY846" s="254" t="s">
        <v>185</v>
      </c>
    </row>
    <row r="847" s="14" customFormat="1">
      <c r="A847" s="14"/>
      <c r="B847" s="244"/>
      <c r="C847" s="245"/>
      <c r="D847" s="235" t="s">
        <v>195</v>
      </c>
      <c r="E847" s="246" t="s">
        <v>19</v>
      </c>
      <c r="F847" s="247" t="s">
        <v>1747</v>
      </c>
      <c r="G847" s="245"/>
      <c r="H847" s="248">
        <v>-1.6200000000000001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195</v>
      </c>
      <c r="AU847" s="254" t="s">
        <v>82</v>
      </c>
      <c r="AV847" s="14" t="s">
        <v>82</v>
      </c>
      <c r="AW847" s="14" t="s">
        <v>35</v>
      </c>
      <c r="AX847" s="14" t="s">
        <v>73</v>
      </c>
      <c r="AY847" s="254" t="s">
        <v>185</v>
      </c>
    </row>
    <row r="848" s="13" customFormat="1">
      <c r="A848" s="13"/>
      <c r="B848" s="233"/>
      <c r="C848" s="234"/>
      <c r="D848" s="235" t="s">
        <v>195</v>
      </c>
      <c r="E848" s="236" t="s">
        <v>19</v>
      </c>
      <c r="F848" s="237" t="s">
        <v>2354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195</v>
      </c>
      <c r="AU848" s="243" t="s">
        <v>82</v>
      </c>
      <c r="AV848" s="13" t="s">
        <v>80</v>
      </c>
      <c r="AW848" s="13" t="s">
        <v>35</v>
      </c>
      <c r="AX848" s="13" t="s">
        <v>73</v>
      </c>
      <c r="AY848" s="243" t="s">
        <v>185</v>
      </c>
    </row>
    <row r="849" s="14" customFormat="1">
      <c r="A849" s="14"/>
      <c r="B849" s="244"/>
      <c r="C849" s="245"/>
      <c r="D849" s="235" t="s">
        <v>195</v>
      </c>
      <c r="E849" s="246" t="s">
        <v>19</v>
      </c>
      <c r="F849" s="247" t="s">
        <v>2484</v>
      </c>
      <c r="G849" s="245"/>
      <c r="H849" s="248">
        <v>12.186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195</v>
      </c>
      <c r="AU849" s="254" t="s">
        <v>82</v>
      </c>
      <c r="AV849" s="14" t="s">
        <v>82</v>
      </c>
      <c r="AW849" s="14" t="s">
        <v>35</v>
      </c>
      <c r="AX849" s="14" t="s">
        <v>73</v>
      </c>
      <c r="AY849" s="254" t="s">
        <v>185</v>
      </c>
    </row>
    <row r="850" s="14" customFormat="1">
      <c r="A850" s="14"/>
      <c r="B850" s="244"/>
      <c r="C850" s="245"/>
      <c r="D850" s="235" t="s">
        <v>195</v>
      </c>
      <c r="E850" s="246" t="s">
        <v>19</v>
      </c>
      <c r="F850" s="247" t="s">
        <v>1745</v>
      </c>
      <c r="G850" s="245"/>
      <c r="H850" s="248">
        <v>-3.2400000000000002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195</v>
      </c>
      <c r="AU850" s="254" t="s">
        <v>82</v>
      </c>
      <c r="AV850" s="14" t="s">
        <v>82</v>
      </c>
      <c r="AW850" s="14" t="s">
        <v>35</v>
      </c>
      <c r="AX850" s="14" t="s">
        <v>73</v>
      </c>
      <c r="AY850" s="254" t="s">
        <v>185</v>
      </c>
    </row>
    <row r="851" s="13" customFormat="1">
      <c r="A851" s="13"/>
      <c r="B851" s="233"/>
      <c r="C851" s="234"/>
      <c r="D851" s="235" t="s">
        <v>195</v>
      </c>
      <c r="E851" s="236" t="s">
        <v>19</v>
      </c>
      <c r="F851" s="237" t="s">
        <v>2356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195</v>
      </c>
      <c r="AU851" s="243" t="s">
        <v>82</v>
      </c>
      <c r="AV851" s="13" t="s">
        <v>80</v>
      </c>
      <c r="AW851" s="13" t="s">
        <v>35</v>
      </c>
      <c r="AX851" s="13" t="s">
        <v>73</v>
      </c>
      <c r="AY851" s="243" t="s">
        <v>185</v>
      </c>
    </row>
    <row r="852" s="14" customFormat="1">
      <c r="A852" s="14"/>
      <c r="B852" s="244"/>
      <c r="C852" s="245"/>
      <c r="D852" s="235" t="s">
        <v>195</v>
      </c>
      <c r="E852" s="246" t="s">
        <v>19</v>
      </c>
      <c r="F852" s="247" t="s">
        <v>1754</v>
      </c>
      <c r="G852" s="245"/>
      <c r="H852" s="248">
        <v>16.236000000000001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195</v>
      </c>
      <c r="AU852" s="254" t="s">
        <v>82</v>
      </c>
      <c r="AV852" s="14" t="s">
        <v>82</v>
      </c>
      <c r="AW852" s="14" t="s">
        <v>35</v>
      </c>
      <c r="AX852" s="14" t="s">
        <v>73</v>
      </c>
      <c r="AY852" s="254" t="s">
        <v>185</v>
      </c>
    </row>
    <row r="853" s="14" customFormat="1">
      <c r="A853" s="14"/>
      <c r="B853" s="244"/>
      <c r="C853" s="245"/>
      <c r="D853" s="235" t="s">
        <v>195</v>
      </c>
      <c r="E853" s="246" t="s">
        <v>19</v>
      </c>
      <c r="F853" s="247" t="s">
        <v>1747</v>
      </c>
      <c r="G853" s="245"/>
      <c r="H853" s="248">
        <v>-1.6200000000000001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195</v>
      </c>
      <c r="AU853" s="254" t="s">
        <v>82</v>
      </c>
      <c r="AV853" s="14" t="s">
        <v>82</v>
      </c>
      <c r="AW853" s="14" t="s">
        <v>35</v>
      </c>
      <c r="AX853" s="14" t="s">
        <v>73</v>
      </c>
      <c r="AY853" s="254" t="s">
        <v>185</v>
      </c>
    </row>
    <row r="854" s="15" customFormat="1">
      <c r="A854" s="15"/>
      <c r="B854" s="255"/>
      <c r="C854" s="256"/>
      <c r="D854" s="235" t="s">
        <v>195</v>
      </c>
      <c r="E854" s="257" t="s">
        <v>19</v>
      </c>
      <c r="F854" s="258" t="s">
        <v>226</v>
      </c>
      <c r="G854" s="256"/>
      <c r="H854" s="259">
        <v>62.073</v>
      </c>
      <c r="I854" s="260"/>
      <c r="J854" s="256"/>
      <c r="K854" s="256"/>
      <c r="L854" s="261"/>
      <c r="M854" s="262"/>
      <c r="N854" s="263"/>
      <c r="O854" s="263"/>
      <c r="P854" s="263"/>
      <c r="Q854" s="263"/>
      <c r="R854" s="263"/>
      <c r="S854" s="263"/>
      <c r="T854" s="264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5" t="s">
        <v>195</v>
      </c>
      <c r="AU854" s="265" t="s">
        <v>82</v>
      </c>
      <c r="AV854" s="15" t="s">
        <v>135</v>
      </c>
      <c r="AW854" s="15" t="s">
        <v>35</v>
      </c>
      <c r="AX854" s="15" t="s">
        <v>80</v>
      </c>
      <c r="AY854" s="265" t="s">
        <v>185</v>
      </c>
    </row>
    <row r="855" s="2" customFormat="1" ht="24.15" customHeight="1">
      <c r="A855" s="40"/>
      <c r="B855" s="41"/>
      <c r="C855" s="215" t="s">
        <v>1326</v>
      </c>
      <c r="D855" s="215" t="s">
        <v>187</v>
      </c>
      <c r="E855" s="216" t="s">
        <v>640</v>
      </c>
      <c r="F855" s="217" t="s">
        <v>641</v>
      </c>
      <c r="G855" s="218" t="s">
        <v>457</v>
      </c>
      <c r="H855" s="266"/>
      <c r="I855" s="220"/>
      <c r="J855" s="221">
        <f>ROUND(I855*H855,2)</f>
        <v>0</v>
      </c>
      <c r="K855" s="217" t="s">
        <v>191</v>
      </c>
      <c r="L855" s="46"/>
      <c r="M855" s="222" t="s">
        <v>19</v>
      </c>
      <c r="N855" s="223" t="s">
        <v>44</v>
      </c>
      <c r="O855" s="86"/>
      <c r="P855" s="224">
        <f>O855*H855</f>
        <v>0</v>
      </c>
      <c r="Q855" s="224">
        <v>0</v>
      </c>
      <c r="R855" s="224">
        <f>Q855*H855</f>
        <v>0</v>
      </c>
      <c r="S855" s="224">
        <v>0</v>
      </c>
      <c r="T855" s="225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6" t="s">
        <v>339</v>
      </c>
      <c r="AT855" s="226" t="s">
        <v>187</v>
      </c>
      <c r="AU855" s="226" t="s">
        <v>82</v>
      </c>
      <c r="AY855" s="19" t="s">
        <v>185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19" t="s">
        <v>80</v>
      </c>
      <c r="BK855" s="227">
        <f>ROUND(I855*H855,2)</f>
        <v>0</v>
      </c>
      <c r="BL855" s="19" t="s">
        <v>339</v>
      </c>
      <c r="BM855" s="226" t="s">
        <v>2485</v>
      </c>
    </row>
    <row r="856" s="2" customFormat="1">
      <c r="A856" s="40"/>
      <c r="B856" s="41"/>
      <c r="C856" s="42"/>
      <c r="D856" s="228" t="s">
        <v>193</v>
      </c>
      <c r="E856" s="42"/>
      <c r="F856" s="229" t="s">
        <v>643</v>
      </c>
      <c r="G856" s="42"/>
      <c r="H856" s="42"/>
      <c r="I856" s="230"/>
      <c r="J856" s="42"/>
      <c r="K856" s="42"/>
      <c r="L856" s="46"/>
      <c r="M856" s="231"/>
      <c r="N856" s="232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193</v>
      </c>
      <c r="AU856" s="19" t="s">
        <v>82</v>
      </c>
    </row>
    <row r="857" s="12" customFormat="1" ht="22.8" customHeight="1">
      <c r="A857" s="12"/>
      <c r="B857" s="199"/>
      <c r="C857" s="200"/>
      <c r="D857" s="201" t="s">
        <v>72</v>
      </c>
      <c r="E857" s="213" t="s">
        <v>407</v>
      </c>
      <c r="F857" s="213" t="s">
        <v>408</v>
      </c>
      <c r="G857" s="200"/>
      <c r="H857" s="200"/>
      <c r="I857" s="203"/>
      <c r="J857" s="214">
        <f>BK857</f>
        <v>0</v>
      </c>
      <c r="K857" s="200"/>
      <c r="L857" s="205"/>
      <c r="M857" s="206"/>
      <c r="N857" s="207"/>
      <c r="O857" s="207"/>
      <c r="P857" s="208">
        <f>SUM(P858:P1027)</f>
        <v>0</v>
      </c>
      <c r="Q857" s="207"/>
      <c r="R857" s="208">
        <f>SUM(R858:R1027)</f>
        <v>1.7710849800000001</v>
      </c>
      <c r="S857" s="207"/>
      <c r="T857" s="209">
        <f>SUM(T858:T1027)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10" t="s">
        <v>82</v>
      </c>
      <c r="AT857" s="211" t="s">
        <v>72</v>
      </c>
      <c r="AU857" s="211" t="s">
        <v>80</v>
      </c>
      <c r="AY857" s="210" t="s">
        <v>185</v>
      </c>
      <c r="BK857" s="212">
        <f>SUM(BK858:BK1027)</f>
        <v>0</v>
      </c>
    </row>
    <row r="858" s="2" customFormat="1" ht="24.15" customHeight="1">
      <c r="A858" s="40"/>
      <c r="B858" s="41"/>
      <c r="C858" s="215" t="s">
        <v>1331</v>
      </c>
      <c r="D858" s="215" t="s">
        <v>187</v>
      </c>
      <c r="E858" s="216" t="s">
        <v>2486</v>
      </c>
      <c r="F858" s="217" t="s">
        <v>2487</v>
      </c>
      <c r="G858" s="218" t="s">
        <v>240</v>
      </c>
      <c r="H858" s="219">
        <v>22.699999999999999</v>
      </c>
      <c r="I858" s="220"/>
      <c r="J858" s="221">
        <f>ROUND(I858*H858,2)</f>
        <v>0</v>
      </c>
      <c r="K858" s="217" t="s">
        <v>191</v>
      </c>
      <c r="L858" s="46"/>
      <c r="M858" s="222" t="s">
        <v>19</v>
      </c>
      <c r="N858" s="223" t="s">
        <v>44</v>
      </c>
      <c r="O858" s="86"/>
      <c r="P858" s="224">
        <f>O858*H858</f>
        <v>0</v>
      </c>
      <c r="Q858" s="224">
        <v>0</v>
      </c>
      <c r="R858" s="224">
        <f>Q858*H858</f>
        <v>0</v>
      </c>
      <c r="S858" s="224">
        <v>0</v>
      </c>
      <c r="T858" s="225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26" t="s">
        <v>339</v>
      </c>
      <c r="AT858" s="226" t="s">
        <v>187</v>
      </c>
      <c r="AU858" s="226" t="s">
        <v>82</v>
      </c>
      <c r="AY858" s="19" t="s">
        <v>185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19" t="s">
        <v>80</v>
      </c>
      <c r="BK858" s="227">
        <f>ROUND(I858*H858,2)</f>
        <v>0</v>
      </c>
      <c r="BL858" s="19" t="s">
        <v>339</v>
      </c>
      <c r="BM858" s="226" t="s">
        <v>2488</v>
      </c>
    </row>
    <row r="859" s="2" customFormat="1">
      <c r="A859" s="40"/>
      <c r="B859" s="41"/>
      <c r="C859" s="42"/>
      <c r="D859" s="228" t="s">
        <v>193</v>
      </c>
      <c r="E859" s="42"/>
      <c r="F859" s="229" t="s">
        <v>2489</v>
      </c>
      <c r="G859" s="42"/>
      <c r="H859" s="42"/>
      <c r="I859" s="230"/>
      <c r="J859" s="42"/>
      <c r="K859" s="42"/>
      <c r="L859" s="46"/>
      <c r="M859" s="231"/>
      <c r="N859" s="232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193</v>
      </c>
      <c r="AU859" s="19" t="s">
        <v>82</v>
      </c>
    </row>
    <row r="860" s="13" customFormat="1">
      <c r="A860" s="13"/>
      <c r="B860" s="233"/>
      <c r="C860" s="234"/>
      <c r="D860" s="235" t="s">
        <v>195</v>
      </c>
      <c r="E860" s="236" t="s">
        <v>19</v>
      </c>
      <c r="F860" s="237" t="s">
        <v>2490</v>
      </c>
      <c r="G860" s="234"/>
      <c r="H860" s="236" t="s">
        <v>19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195</v>
      </c>
      <c r="AU860" s="243" t="s">
        <v>82</v>
      </c>
      <c r="AV860" s="13" t="s">
        <v>80</v>
      </c>
      <c r="AW860" s="13" t="s">
        <v>35</v>
      </c>
      <c r="AX860" s="13" t="s">
        <v>73</v>
      </c>
      <c r="AY860" s="243" t="s">
        <v>185</v>
      </c>
    </row>
    <row r="861" s="13" customFormat="1">
      <c r="A861" s="13"/>
      <c r="B861" s="233"/>
      <c r="C861" s="234"/>
      <c r="D861" s="235" t="s">
        <v>195</v>
      </c>
      <c r="E861" s="236" t="s">
        <v>19</v>
      </c>
      <c r="F861" s="237" t="s">
        <v>2491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195</v>
      </c>
      <c r="AU861" s="243" t="s">
        <v>82</v>
      </c>
      <c r="AV861" s="13" t="s">
        <v>80</v>
      </c>
      <c r="AW861" s="13" t="s">
        <v>35</v>
      </c>
      <c r="AX861" s="13" t="s">
        <v>73</v>
      </c>
      <c r="AY861" s="243" t="s">
        <v>185</v>
      </c>
    </row>
    <row r="862" s="14" customFormat="1">
      <c r="A862" s="14"/>
      <c r="B862" s="244"/>
      <c r="C862" s="245"/>
      <c r="D862" s="235" t="s">
        <v>195</v>
      </c>
      <c r="E862" s="246" t="s">
        <v>19</v>
      </c>
      <c r="F862" s="247" t="s">
        <v>2492</v>
      </c>
      <c r="G862" s="245"/>
      <c r="H862" s="248">
        <v>22.699999999999999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195</v>
      </c>
      <c r="AU862" s="254" t="s">
        <v>82</v>
      </c>
      <c r="AV862" s="14" t="s">
        <v>82</v>
      </c>
      <c r="AW862" s="14" t="s">
        <v>35</v>
      </c>
      <c r="AX862" s="14" t="s">
        <v>73</v>
      </c>
      <c r="AY862" s="254" t="s">
        <v>185</v>
      </c>
    </row>
    <row r="863" s="15" customFormat="1">
      <c r="A863" s="15"/>
      <c r="B863" s="255"/>
      <c r="C863" s="256"/>
      <c r="D863" s="235" t="s">
        <v>195</v>
      </c>
      <c r="E863" s="257" t="s">
        <v>19</v>
      </c>
      <c r="F863" s="258" t="s">
        <v>226</v>
      </c>
      <c r="G863" s="256"/>
      <c r="H863" s="259">
        <v>22.699999999999999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5" t="s">
        <v>195</v>
      </c>
      <c r="AU863" s="265" t="s">
        <v>82</v>
      </c>
      <c r="AV863" s="15" t="s">
        <v>135</v>
      </c>
      <c r="AW863" s="15" t="s">
        <v>35</v>
      </c>
      <c r="AX863" s="15" t="s">
        <v>80</v>
      </c>
      <c r="AY863" s="265" t="s">
        <v>185</v>
      </c>
    </row>
    <row r="864" s="2" customFormat="1" ht="16.5" customHeight="1">
      <c r="A864" s="40"/>
      <c r="B864" s="41"/>
      <c r="C864" s="272" t="s">
        <v>1335</v>
      </c>
      <c r="D864" s="272" t="s">
        <v>520</v>
      </c>
      <c r="E864" s="273" t="s">
        <v>625</v>
      </c>
      <c r="F864" s="274" t="s">
        <v>626</v>
      </c>
      <c r="G864" s="275" t="s">
        <v>342</v>
      </c>
      <c r="H864" s="276">
        <v>0.0080000000000000002</v>
      </c>
      <c r="I864" s="277"/>
      <c r="J864" s="278">
        <f>ROUND(I864*H864,2)</f>
        <v>0</v>
      </c>
      <c r="K864" s="274" t="s">
        <v>191</v>
      </c>
      <c r="L864" s="279"/>
      <c r="M864" s="280" t="s">
        <v>19</v>
      </c>
      <c r="N864" s="281" t="s">
        <v>44</v>
      </c>
      <c r="O864" s="86"/>
      <c r="P864" s="224">
        <f>O864*H864</f>
        <v>0</v>
      </c>
      <c r="Q864" s="224">
        <v>1</v>
      </c>
      <c r="R864" s="224">
        <f>Q864*H864</f>
        <v>0.0080000000000000002</v>
      </c>
      <c r="S864" s="224">
        <v>0</v>
      </c>
      <c r="T864" s="225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6" t="s">
        <v>627</v>
      </c>
      <c r="AT864" s="226" t="s">
        <v>520</v>
      </c>
      <c r="AU864" s="226" t="s">
        <v>82</v>
      </c>
      <c r="AY864" s="19" t="s">
        <v>185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9" t="s">
        <v>80</v>
      </c>
      <c r="BK864" s="227">
        <f>ROUND(I864*H864,2)</f>
        <v>0</v>
      </c>
      <c r="BL864" s="19" t="s">
        <v>339</v>
      </c>
      <c r="BM864" s="226" t="s">
        <v>2493</v>
      </c>
    </row>
    <row r="865" s="13" customFormat="1">
      <c r="A865" s="13"/>
      <c r="B865" s="233"/>
      <c r="C865" s="234"/>
      <c r="D865" s="235" t="s">
        <v>195</v>
      </c>
      <c r="E865" s="236" t="s">
        <v>19</v>
      </c>
      <c r="F865" s="237" t="s">
        <v>2490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195</v>
      </c>
      <c r="AU865" s="243" t="s">
        <v>82</v>
      </c>
      <c r="AV865" s="13" t="s">
        <v>80</v>
      </c>
      <c r="AW865" s="13" t="s">
        <v>35</v>
      </c>
      <c r="AX865" s="13" t="s">
        <v>73</v>
      </c>
      <c r="AY865" s="243" t="s">
        <v>185</v>
      </c>
    </row>
    <row r="866" s="13" customFormat="1">
      <c r="A866" s="13"/>
      <c r="B866" s="233"/>
      <c r="C866" s="234"/>
      <c r="D866" s="235" t="s">
        <v>195</v>
      </c>
      <c r="E866" s="236" t="s">
        <v>19</v>
      </c>
      <c r="F866" s="237" t="s">
        <v>2491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195</v>
      </c>
      <c r="AU866" s="243" t="s">
        <v>82</v>
      </c>
      <c r="AV866" s="13" t="s">
        <v>80</v>
      </c>
      <c r="AW866" s="13" t="s">
        <v>35</v>
      </c>
      <c r="AX866" s="13" t="s">
        <v>73</v>
      </c>
      <c r="AY866" s="243" t="s">
        <v>185</v>
      </c>
    </row>
    <row r="867" s="14" customFormat="1">
      <c r="A867" s="14"/>
      <c r="B867" s="244"/>
      <c r="C867" s="245"/>
      <c r="D867" s="235" t="s">
        <v>195</v>
      </c>
      <c r="E867" s="246" t="s">
        <v>19</v>
      </c>
      <c r="F867" s="247" t="s">
        <v>2492</v>
      </c>
      <c r="G867" s="245"/>
      <c r="H867" s="248">
        <v>22.699999999999999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195</v>
      </c>
      <c r="AU867" s="254" t="s">
        <v>82</v>
      </c>
      <c r="AV867" s="14" t="s">
        <v>82</v>
      </c>
      <c r="AW867" s="14" t="s">
        <v>35</v>
      </c>
      <c r="AX867" s="14" t="s">
        <v>73</v>
      </c>
      <c r="AY867" s="254" t="s">
        <v>185</v>
      </c>
    </row>
    <row r="868" s="15" customFormat="1">
      <c r="A868" s="15"/>
      <c r="B868" s="255"/>
      <c r="C868" s="256"/>
      <c r="D868" s="235" t="s">
        <v>195</v>
      </c>
      <c r="E868" s="257" t="s">
        <v>19</v>
      </c>
      <c r="F868" s="258" t="s">
        <v>226</v>
      </c>
      <c r="G868" s="256"/>
      <c r="H868" s="259">
        <v>22.699999999999999</v>
      </c>
      <c r="I868" s="260"/>
      <c r="J868" s="256"/>
      <c r="K868" s="256"/>
      <c r="L868" s="261"/>
      <c r="M868" s="262"/>
      <c r="N868" s="263"/>
      <c r="O868" s="263"/>
      <c r="P868" s="263"/>
      <c r="Q868" s="263"/>
      <c r="R868" s="263"/>
      <c r="S868" s="263"/>
      <c r="T868" s="264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5" t="s">
        <v>195</v>
      </c>
      <c r="AU868" s="265" t="s">
        <v>82</v>
      </c>
      <c r="AV868" s="15" t="s">
        <v>135</v>
      </c>
      <c r="AW868" s="15" t="s">
        <v>35</v>
      </c>
      <c r="AX868" s="15" t="s">
        <v>80</v>
      </c>
      <c r="AY868" s="265" t="s">
        <v>185</v>
      </c>
    </row>
    <row r="869" s="14" customFormat="1">
      <c r="A869" s="14"/>
      <c r="B869" s="244"/>
      <c r="C869" s="245"/>
      <c r="D869" s="235" t="s">
        <v>195</v>
      </c>
      <c r="E869" s="245"/>
      <c r="F869" s="247" t="s">
        <v>2494</v>
      </c>
      <c r="G869" s="245"/>
      <c r="H869" s="248">
        <v>0.0080000000000000002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195</v>
      </c>
      <c r="AU869" s="254" t="s">
        <v>82</v>
      </c>
      <c r="AV869" s="14" t="s">
        <v>82</v>
      </c>
      <c r="AW869" s="14" t="s">
        <v>4</v>
      </c>
      <c r="AX869" s="14" t="s">
        <v>80</v>
      </c>
      <c r="AY869" s="254" t="s">
        <v>185</v>
      </c>
    </row>
    <row r="870" s="2" customFormat="1" ht="16.5" customHeight="1">
      <c r="A870" s="40"/>
      <c r="B870" s="41"/>
      <c r="C870" s="215" t="s">
        <v>1342</v>
      </c>
      <c r="D870" s="215" t="s">
        <v>187</v>
      </c>
      <c r="E870" s="216" t="s">
        <v>2495</v>
      </c>
      <c r="F870" s="217" t="s">
        <v>2496</v>
      </c>
      <c r="G870" s="218" t="s">
        <v>240</v>
      </c>
      <c r="H870" s="219">
        <v>22.699999999999999</v>
      </c>
      <c r="I870" s="220"/>
      <c r="J870" s="221">
        <f>ROUND(I870*H870,2)</f>
        <v>0</v>
      </c>
      <c r="K870" s="217" t="s">
        <v>191</v>
      </c>
      <c r="L870" s="46"/>
      <c r="M870" s="222" t="s">
        <v>19</v>
      </c>
      <c r="N870" s="223" t="s">
        <v>44</v>
      </c>
      <c r="O870" s="86"/>
      <c r="P870" s="224">
        <f>O870*H870</f>
        <v>0</v>
      </c>
      <c r="Q870" s="224">
        <v>0.00088000000000000003</v>
      </c>
      <c r="R870" s="224">
        <f>Q870*H870</f>
        <v>0.019976000000000001</v>
      </c>
      <c r="S870" s="224">
        <v>0</v>
      </c>
      <c r="T870" s="225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6" t="s">
        <v>339</v>
      </c>
      <c r="AT870" s="226" t="s">
        <v>187</v>
      </c>
      <c r="AU870" s="226" t="s">
        <v>82</v>
      </c>
      <c r="AY870" s="19" t="s">
        <v>185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19" t="s">
        <v>80</v>
      </c>
      <c r="BK870" s="227">
        <f>ROUND(I870*H870,2)</f>
        <v>0</v>
      </c>
      <c r="BL870" s="19" t="s">
        <v>339</v>
      </c>
      <c r="BM870" s="226" t="s">
        <v>2497</v>
      </c>
    </row>
    <row r="871" s="2" customFormat="1">
      <c r="A871" s="40"/>
      <c r="B871" s="41"/>
      <c r="C871" s="42"/>
      <c r="D871" s="228" t="s">
        <v>193</v>
      </c>
      <c r="E871" s="42"/>
      <c r="F871" s="229" t="s">
        <v>2498</v>
      </c>
      <c r="G871" s="42"/>
      <c r="H871" s="42"/>
      <c r="I871" s="230"/>
      <c r="J871" s="42"/>
      <c r="K871" s="42"/>
      <c r="L871" s="46"/>
      <c r="M871" s="231"/>
      <c r="N871" s="232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193</v>
      </c>
      <c r="AU871" s="19" t="s">
        <v>82</v>
      </c>
    </row>
    <row r="872" s="13" customFormat="1">
      <c r="A872" s="13"/>
      <c r="B872" s="233"/>
      <c r="C872" s="234"/>
      <c r="D872" s="235" t="s">
        <v>195</v>
      </c>
      <c r="E872" s="236" t="s">
        <v>19</v>
      </c>
      <c r="F872" s="237" t="s">
        <v>2490</v>
      </c>
      <c r="G872" s="234"/>
      <c r="H872" s="236" t="s">
        <v>19</v>
      </c>
      <c r="I872" s="238"/>
      <c r="J872" s="234"/>
      <c r="K872" s="234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195</v>
      </c>
      <c r="AU872" s="243" t="s">
        <v>82</v>
      </c>
      <c r="AV872" s="13" t="s">
        <v>80</v>
      </c>
      <c r="AW872" s="13" t="s">
        <v>35</v>
      </c>
      <c r="AX872" s="13" t="s">
        <v>73</v>
      </c>
      <c r="AY872" s="243" t="s">
        <v>185</v>
      </c>
    </row>
    <row r="873" s="13" customFormat="1">
      <c r="A873" s="13"/>
      <c r="B873" s="233"/>
      <c r="C873" s="234"/>
      <c r="D873" s="235" t="s">
        <v>195</v>
      </c>
      <c r="E873" s="236" t="s">
        <v>19</v>
      </c>
      <c r="F873" s="237" t="s">
        <v>2491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195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185</v>
      </c>
    </row>
    <row r="874" s="14" customFormat="1">
      <c r="A874" s="14"/>
      <c r="B874" s="244"/>
      <c r="C874" s="245"/>
      <c r="D874" s="235" t="s">
        <v>195</v>
      </c>
      <c r="E874" s="246" t="s">
        <v>19</v>
      </c>
      <c r="F874" s="247" t="s">
        <v>2492</v>
      </c>
      <c r="G874" s="245"/>
      <c r="H874" s="248">
        <v>22.699999999999999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195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185</v>
      </c>
    </row>
    <row r="875" s="15" customFormat="1">
      <c r="A875" s="15"/>
      <c r="B875" s="255"/>
      <c r="C875" s="256"/>
      <c r="D875" s="235" t="s">
        <v>195</v>
      </c>
      <c r="E875" s="257" t="s">
        <v>19</v>
      </c>
      <c r="F875" s="258" t="s">
        <v>226</v>
      </c>
      <c r="G875" s="256"/>
      <c r="H875" s="259">
        <v>22.699999999999999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5" t="s">
        <v>195</v>
      </c>
      <c r="AU875" s="265" t="s">
        <v>82</v>
      </c>
      <c r="AV875" s="15" t="s">
        <v>135</v>
      </c>
      <c r="AW875" s="15" t="s">
        <v>35</v>
      </c>
      <c r="AX875" s="15" t="s">
        <v>80</v>
      </c>
      <c r="AY875" s="265" t="s">
        <v>185</v>
      </c>
    </row>
    <row r="876" s="2" customFormat="1" ht="24.15" customHeight="1">
      <c r="A876" s="40"/>
      <c r="B876" s="41"/>
      <c r="C876" s="272" t="s">
        <v>1351</v>
      </c>
      <c r="D876" s="272" t="s">
        <v>520</v>
      </c>
      <c r="E876" s="273" t="s">
        <v>2499</v>
      </c>
      <c r="F876" s="274" t="s">
        <v>2500</v>
      </c>
      <c r="G876" s="275" t="s">
        <v>240</v>
      </c>
      <c r="H876" s="276">
        <v>22.699999999999999</v>
      </c>
      <c r="I876" s="277"/>
      <c r="J876" s="278">
        <f>ROUND(I876*H876,2)</f>
        <v>0</v>
      </c>
      <c r="K876" s="274" t="s">
        <v>191</v>
      </c>
      <c r="L876" s="279"/>
      <c r="M876" s="280" t="s">
        <v>19</v>
      </c>
      <c r="N876" s="281" t="s">
        <v>44</v>
      </c>
      <c r="O876" s="86"/>
      <c r="P876" s="224">
        <f>O876*H876</f>
        <v>0</v>
      </c>
      <c r="Q876" s="224">
        <v>0.0044999999999999997</v>
      </c>
      <c r="R876" s="224">
        <f>Q876*H876</f>
        <v>0.10214999999999999</v>
      </c>
      <c r="S876" s="224">
        <v>0</v>
      </c>
      <c r="T876" s="225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6" t="s">
        <v>627</v>
      </c>
      <c r="AT876" s="226" t="s">
        <v>520</v>
      </c>
      <c r="AU876" s="226" t="s">
        <v>82</v>
      </c>
      <c r="AY876" s="19" t="s">
        <v>185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9" t="s">
        <v>80</v>
      </c>
      <c r="BK876" s="227">
        <f>ROUND(I876*H876,2)</f>
        <v>0</v>
      </c>
      <c r="BL876" s="19" t="s">
        <v>339</v>
      </c>
      <c r="BM876" s="226" t="s">
        <v>2501</v>
      </c>
    </row>
    <row r="877" s="13" customFormat="1">
      <c r="A877" s="13"/>
      <c r="B877" s="233"/>
      <c r="C877" s="234"/>
      <c r="D877" s="235" t="s">
        <v>195</v>
      </c>
      <c r="E877" s="236" t="s">
        <v>19</v>
      </c>
      <c r="F877" s="237" t="s">
        <v>2490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195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185</v>
      </c>
    </row>
    <row r="878" s="13" customFormat="1">
      <c r="A878" s="13"/>
      <c r="B878" s="233"/>
      <c r="C878" s="234"/>
      <c r="D878" s="235" t="s">
        <v>195</v>
      </c>
      <c r="E878" s="236" t="s">
        <v>19</v>
      </c>
      <c r="F878" s="237" t="s">
        <v>2491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195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185</v>
      </c>
    </row>
    <row r="879" s="14" customFormat="1">
      <c r="A879" s="14"/>
      <c r="B879" s="244"/>
      <c r="C879" s="245"/>
      <c r="D879" s="235" t="s">
        <v>195</v>
      </c>
      <c r="E879" s="246" t="s">
        <v>19</v>
      </c>
      <c r="F879" s="247" t="s">
        <v>2492</v>
      </c>
      <c r="G879" s="245"/>
      <c r="H879" s="248">
        <v>22.699999999999999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195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185</v>
      </c>
    </row>
    <row r="880" s="15" customFormat="1">
      <c r="A880" s="15"/>
      <c r="B880" s="255"/>
      <c r="C880" s="256"/>
      <c r="D880" s="235" t="s">
        <v>195</v>
      </c>
      <c r="E880" s="257" t="s">
        <v>19</v>
      </c>
      <c r="F880" s="258" t="s">
        <v>226</v>
      </c>
      <c r="G880" s="256"/>
      <c r="H880" s="259">
        <v>22.699999999999999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195</v>
      </c>
      <c r="AU880" s="265" t="s">
        <v>82</v>
      </c>
      <c r="AV880" s="15" t="s">
        <v>135</v>
      </c>
      <c r="AW880" s="15" t="s">
        <v>35</v>
      </c>
      <c r="AX880" s="15" t="s">
        <v>80</v>
      </c>
      <c r="AY880" s="265" t="s">
        <v>185</v>
      </c>
    </row>
    <row r="881" s="2" customFormat="1" ht="16.5" customHeight="1">
      <c r="A881" s="40"/>
      <c r="B881" s="41"/>
      <c r="C881" s="215" t="s">
        <v>1355</v>
      </c>
      <c r="D881" s="215" t="s">
        <v>187</v>
      </c>
      <c r="E881" s="216" t="s">
        <v>2502</v>
      </c>
      <c r="F881" s="217" t="s">
        <v>2503</v>
      </c>
      <c r="G881" s="218" t="s">
        <v>240</v>
      </c>
      <c r="H881" s="219">
        <v>29.891999999999999</v>
      </c>
      <c r="I881" s="220"/>
      <c r="J881" s="221">
        <f>ROUND(I881*H881,2)</f>
        <v>0</v>
      </c>
      <c r="K881" s="217" t="s">
        <v>191</v>
      </c>
      <c r="L881" s="46"/>
      <c r="M881" s="222" t="s">
        <v>19</v>
      </c>
      <c r="N881" s="223" t="s">
        <v>44</v>
      </c>
      <c r="O881" s="86"/>
      <c r="P881" s="224">
        <f>O881*H881</f>
        <v>0</v>
      </c>
      <c r="Q881" s="224">
        <v>0.00019000000000000001</v>
      </c>
      <c r="R881" s="224">
        <f>Q881*H881</f>
        <v>0.0056794800000000006</v>
      </c>
      <c r="S881" s="224">
        <v>0</v>
      </c>
      <c r="T881" s="225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6" t="s">
        <v>339</v>
      </c>
      <c r="AT881" s="226" t="s">
        <v>187</v>
      </c>
      <c r="AU881" s="226" t="s">
        <v>82</v>
      </c>
      <c r="AY881" s="19" t="s">
        <v>185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19" t="s">
        <v>80</v>
      </c>
      <c r="BK881" s="227">
        <f>ROUND(I881*H881,2)</f>
        <v>0</v>
      </c>
      <c r="BL881" s="19" t="s">
        <v>339</v>
      </c>
      <c r="BM881" s="226" t="s">
        <v>2504</v>
      </c>
    </row>
    <row r="882" s="2" customFormat="1">
      <c r="A882" s="40"/>
      <c r="B882" s="41"/>
      <c r="C882" s="42"/>
      <c r="D882" s="228" t="s">
        <v>193</v>
      </c>
      <c r="E882" s="42"/>
      <c r="F882" s="229" t="s">
        <v>2505</v>
      </c>
      <c r="G882" s="42"/>
      <c r="H882" s="42"/>
      <c r="I882" s="230"/>
      <c r="J882" s="42"/>
      <c r="K882" s="42"/>
      <c r="L882" s="46"/>
      <c r="M882" s="231"/>
      <c r="N882" s="232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193</v>
      </c>
      <c r="AU882" s="19" t="s">
        <v>82</v>
      </c>
    </row>
    <row r="883" s="13" customFormat="1">
      <c r="A883" s="13"/>
      <c r="B883" s="233"/>
      <c r="C883" s="234"/>
      <c r="D883" s="235" t="s">
        <v>195</v>
      </c>
      <c r="E883" s="236" t="s">
        <v>19</v>
      </c>
      <c r="F883" s="237" t="s">
        <v>2490</v>
      </c>
      <c r="G883" s="234"/>
      <c r="H883" s="236" t="s">
        <v>19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195</v>
      </c>
      <c r="AU883" s="243" t="s">
        <v>82</v>
      </c>
      <c r="AV883" s="13" t="s">
        <v>80</v>
      </c>
      <c r="AW883" s="13" t="s">
        <v>35</v>
      </c>
      <c r="AX883" s="13" t="s">
        <v>73</v>
      </c>
      <c r="AY883" s="243" t="s">
        <v>185</v>
      </c>
    </row>
    <row r="884" s="13" customFormat="1">
      <c r="A884" s="13"/>
      <c r="B884" s="233"/>
      <c r="C884" s="234"/>
      <c r="D884" s="235" t="s">
        <v>195</v>
      </c>
      <c r="E884" s="236" t="s">
        <v>19</v>
      </c>
      <c r="F884" s="237" t="s">
        <v>2491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195</v>
      </c>
      <c r="AU884" s="243" t="s">
        <v>82</v>
      </c>
      <c r="AV884" s="13" t="s">
        <v>80</v>
      </c>
      <c r="AW884" s="13" t="s">
        <v>35</v>
      </c>
      <c r="AX884" s="13" t="s">
        <v>73</v>
      </c>
      <c r="AY884" s="243" t="s">
        <v>185</v>
      </c>
    </row>
    <row r="885" s="14" customFormat="1">
      <c r="A885" s="14"/>
      <c r="B885" s="244"/>
      <c r="C885" s="245"/>
      <c r="D885" s="235" t="s">
        <v>195</v>
      </c>
      <c r="E885" s="246" t="s">
        <v>19</v>
      </c>
      <c r="F885" s="247" t="s">
        <v>2492</v>
      </c>
      <c r="G885" s="245"/>
      <c r="H885" s="248">
        <v>22.699999999999999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195</v>
      </c>
      <c r="AU885" s="254" t="s">
        <v>82</v>
      </c>
      <c r="AV885" s="14" t="s">
        <v>82</v>
      </c>
      <c r="AW885" s="14" t="s">
        <v>35</v>
      </c>
      <c r="AX885" s="14" t="s">
        <v>73</v>
      </c>
      <c r="AY885" s="254" t="s">
        <v>185</v>
      </c>
    </row>
    <row r="886" s="14" customFormat="1">
      <c r="A886" s="14"/>
      <c r="B886" s="244"/>
      <c r="C886" s="245"/>
      <c r="D886" s="235" t="s">
        <v>195</v>
      </c>
      <c r="E886" s="246" t="s">
        <v>19</v>
      </c>
      <c r="F886" s="247" t="s">
        <v>2506</v>
      </c>
      <c r="G886" s="245"/>
      <c r="H886" s="248">
        <v>7.1920000000000002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195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185</v>
      </c>
    </row>
    <row r="887" s="15" customFormat="1">
      <c r="A887" s="15"/>
      <c r="B887" s="255"/>
      <c r="C887" s="256"/>
      <c r="D887" s="235" t="s">
        <v>195</v>
      </c>
      <c r="E887" s="257" t="s">
        <v>19</v>
      </c>
      <c r="F887" s="258" t="s">
        <v>226</v>
      </c>
      <c r="G887" s="256"/>
      <c r="H887" s="259">
        <v>29.891999999999999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195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185</v>
      </c>
    </row>
    <row r="888" s="2" customFormat="1" ht="21.75" customHeight="1">
      <c r="A888" s="40"/>
      <c r="B888" s="41"/>
      <c r="C888" s="272" t="s">
        <v>1369</v>
      </c>
      <c r="D888" s="272" t="s">
        <v>520</v>
      </c>
      <c r="E888" s="273" t="s">
        <v>2507</v>
      </c>
      <c r="F888" s="274" t="s">
        <v>2508</v>
      </c>
      <c r="G888" s="275" t="s">
        <v>240</v>
      </c>
      <c r="H888" s="276">
        <v>32.881</v>
      </c>
      <c r="I888" s="277"/>
      <c r="J888" s="278">
        <f>ROUND(I888*H888,2)</f>
        <v>0</v>
      </c>
      <c r="K888" s="274" t="s">
        <v>191</v>
      </c>
      <c r="L888" s="279"/>
      <c r="M888" s="280" t="s">
        <v>19</v>
      </c>
      <c r="N888" s="281" t="s">
        <v>44</v>
      </c>
      <c r="O888" s="86"/>
      <c r="P888" s="224">
        <f>O888*H888</f>
        <v>0</v>
      </c>
      <c r="Q888" s="224">
        <v>0.0019</v>
      </c>
      <c r="R888" s="224">
        <f>Q888*H888</f>
        <v>0.062473899999999999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627</v>
      </c>
      <c r="AT888" s="226" t="s">
        <v>520</v>
      </c>
      <c r="AU888" s="226" t="s">
        <v>82</v>
      </c>
      <c r="AY888" s="19" t="s">
        <v>185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80</v>
      </c>
      <c r="BK888" s="227">
        <f>ROUND(I888*H888,2)</f>
        <v>0</v>
      </c>
      <c r="BL888" s="19" t="s">
        <v>339</v>
      </c>
      <c r="BM888" s="226" t="s">
        <v>2509</v>
      </c>
    </row>
    <row r="889" s="13" customFormat="1">
      <c r="A889" s="13"/>
      <c r="B889" s="233"/>
      <c r="C889" s="234"/>
      <c r="D889" s="235" t="s">
        <v>195</v>
      </c>
      <c r="E889" s="236" t="s">
        <v>19</v>
      </c>
      <c r="F889" s="237" t="s">
        <v>2490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195</v>
      </c>
      <c r="AU889" s="243" t="s">
        <v>82</v>
      </c>
      <c r="AV889" s="13" t="s">
        <v>80</v>
      </c>
      <c r="AW889" s="13" t="s">
        <v>35</v>
      </c>
      <c r="AX889" s="13" t="s">
        <v>73</v>
      </c>
      <c r="AY889" s="243" t="s">
        <v>185</v>
      </c>
    </row>
    <row r="890" s="13" customFormat="1">
      <c r="A890" s="13"/>
      <c r="B890" s="233"/>
      <c r="C890" s="234"/>
      <c r="D890" s="235" t="s">
        <v>195</v>
      </c>
      <c r="E890" s="236" t="s">
        <v>19</v>
      </c>
      <c r="F890" s="237" t="s">
        <v>2491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195</v>
      </c>
      <c r="AU890" s="243" t="s">
        <v>82</v>
      </c>
      <c r="AV890" s="13" t="s">
        <v>80</v>
      </c>
      <c r="AW890" s="13" t="s">
        <v>35</v>
      </c>
      <c r="AX890" s="13" t="s">
        <v>73</v>
      </c>
      <c r="AY890" s="243" t="s">
        <v>185</v>
      </c>
    </row>
    <row r="891" s="14" customFormat="1">
      <c r="A891" s="14"/>
      <c r="B891" s="244"/>
      <c r="C891" s="245"/>
      <c r="D891" s="235" t="s">
        <v>195</v>
      </c>
      <c r="E891" s="246" t="s">
        <v>19</v>
      </c>
      <c r="F891" s="247" t="s">
        <v>2492</v>
      </c>
      <c r="G891" s="245"/>
      <c r="H891" s="248">
        <v>22.699999999999999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195</v>
      </c>
      <c r="AU891" s="254" t="s">
        <v>82</v>
      </c>
      <c r="AV891" s="14" t="s">
        <v>82</v>
      </c>
      <c r="AW891" s="14" t="s">
        <v>35</v>
      </c>
      <c r="AX891" s="14" t="s">
        <v>73</v>
      </c>
      <c r="AY891" s="254" t="s">
        <v>185</v>
      </c>
    </row>
    <row r="892" s="14" customFormat="1">
      <c r="A892" s="14"/>
      <c r="B892" s="244"/>
      <c r="C892" s="245"/>
      <c r="D892" s="235" t="s">
        <v>195</v>
      </c>
      <c r="E892" s="246" t="s">
        <v>19</v>
      </c>
      <c r="F892" s="247" t="s">
        <v>2506</v>
      </c>
      <c r="G892" s="245"/>
      <c r="H892" s="248">
        <v>7.1920000000000002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195</v>
      </c>
      <c r="AU892" s="254" t="s">
        <v>82</v>
      </c>
      <c r="AV892" s="14" t="s">
        <v>82</v>
      </c>
      <c r="AW892" s="14" t="s">
        <v>35</v>
      </c>
      <c r="AX892" s="14" t="s">
        <v>73</v>
      </c>
      <c r="AY892" s="254" t="s">
        <v>185</v>
      </c>
    </row>
    <row r="893" s="15" customFormat="1">
      <c r="A893" s="15"/>
      <c r="B893" s="255"/>
      <c r="C893" s="256"/>
      <c r="D893" s="235" t="s">
        <v>195</v>
      </c>
      <c r="E893" s="257" t="s">
        <v>19</v>
      </c>
      <c r="F893" s="258" t="s">
        <v>226</v>
      </c>
      <c r="G893" s="256"/>
      <c r="H893" s="259">
        <v>29.891999999999999</v>
      </c>
      <c r="I893" s="260"/>
      <c r="J893" s="256"/>
      <c r="K893" s="256"/>
      <c r="L893" s="261"/>
      <c r="M893" s="262"/>
      <c r="N893" s="263"/>
      <c r="O893" s="263"/>
      <c r="P893" s="263"/>
      <c r="Q893" s="263"/>
      <c r="R893" s="263"/>
      <c r="S893" s="263"/>
      <c r="T893" s="264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5" t="s">
        <v>195</v>
      </c>
      <c r="AU893" s="265" t="s">
        <v>82</v>
      </c>
      <c r="AV893" s="15" t="s">
        <v>135</v>
      </c>
      <c r="AW893" s="15" t="s">
        <v>35</v>
      </c>
      <c r="AX893" s="15" t="s">
        <v>80</v>
      </c>
      <c r="AY893" s="265" t="s">
        <v>185</v>
      </c>
    </row>
    <row r="894" s="14" customFormat="1">
      <c r="A894" s="14"/>
      <c r="B894" s="244"/>
      <c r="C894" s="245"/>
      <c r="D894" s="235" t="s">
        <v>195</v>
      </c>
      <c r="E894" s="245"/>
      <c r="F894" s="247" t="s">
        <v>2510</v>
      </c>
      <c r="G894" s="245"/>
      <c r="H894" s="248">
        <v>32.881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195</v>
      </c>
      <c r="AU894" s="254" t="s">
        <v>82</v>
      </c>
      <c r="AV894" s="14" t="s">
        <v>82</v>
      </c>
      <c r="AW894" s="14" t="s">
        <v>4</v>
      </c>
      <c r="AX894" s="14" t="s">
        <v>80</v>
      </c>
      <c r="AY894" s="254" t="s">
        <v>185</v>
      </c>
    </row>
    <row r="895" s="2" customFormat="1" ht="21.75" customHeight="1">
      <c r="A895" s="40"/>
      <c r="B895" s="41"/>
      <c r="C895" s="215" t="s">
        <v>1374</v>
      </c>
      <c r="D895" s="215" t="s">
        <v>187</v>
      </c>
      <c r="E895" s="216" t="s">
        <v>2511</v>
      </c>
      <c r="F895" s="217" t="s">
        <v>2512</v>
      </c>
      <c r="G895" s="218" t="s">
        <v>240</v>
      </c>
      <c r="H895" s="219">
        <v>29.891999999999999</v>
      </c>
      <c r="I895" s="220"/>
      <c r="J895" s="221">
        <f>ROUND(I895*H895,2)</f>
        <v>0</v>
      </c>
      <c r="K895" s="217" t="s">
        <v>191</v>
      </c>
      <c r="L895" s="46"/>
      <c r="M895" s="222" t="s">
        <v>19</v>
      </c>
      <c r="N895" s="223" t="s">
        <v>44</v>
      </c>
      <c r="O895" s="86"/>
      <c r="P895" s="224">
        <f>O895*H895</f>
        <v>0</v>
      </c>
      <c r="Q895" s="224">
        <v>0</v>
      </c>
      <c r="R895" s="224">
        <f>Q895*H895</f>
        <v>0</v>
      </c>
      <c r="S895" s="224">
        <v>0</v>
      </c>
      <c r="T895" s="225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6" t="s">
        <v>339</v>
      </c>
      <c r="AT895" s="226" t="s">
        <v>187</v>
      </c>
      <c r="AU895" s="226" t="s">
        <v>82</v>
      </c>
      <c r="AY895" s="19" t="s">
        <v>185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19" t="s">
        <v>80</v>
      </c>
      <c r="BK895" s="227">
        <f>ROUND(I895*H895,2)</f>
        <v>0</v>
      </c>
      <c r="BL895" s="19" t="s">
        <v>339</v>
      </c>
      <c r="BM895" s="226" t="s">
        <v>2513</v>
      </c>
    </row>
    <row r="896" s="2" customFormat="1">
      <c r="A896" s="40"/>
      <c r="B896" s="41"/>
      <c r="C896" s="42"/>
      <c r="D896" s="228" t="s">
        <v>193</v>
      </c>
      <c r="E896" s="42"/>
      <c r="F896" s="229" t="s">
        <v>2514</v>
      </c>
      <c r="G896" s="42"/>
      <c r="H896" s="42"/>
      <c r="I896" s="230"/>
      <c r="J896" s="42"/>
      <c r="K896" s="42"/>
      <c r="L896" s="46"/>
      <c r="M896" s="231"/>
      <c r="N896" s="232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193</v>
      </c>
      <c r="AU896" s="19" t="s">
        <v>82</v>
      </c>
    </row>
    <row r="897" s="13" customFormat="1">
      <c r="A897" s="13"/>
      <c r="B897" s="233"/>
      <c r="C897" s="234"/>
      <c r="D897" s="235" t="s">
        <v>195</v>
      </c>
      <c r="E897" s="236" t="s">
        <v>19</v>
      </c>
      <c r="F897" s="237" t="s">
        <v>2490</v>
      </c>
      <c r="G897" s="234"/>
      <c r="H897" s="236" t="s">
        <v>19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195</v>
      </c>
      <c r="AU897" s="243" t="s">
        <v>82</v>
      </c>
      <c r="AV897" s="13" t="s">
        <v>80</v>
      </c>
      <c r="AW897" s="13" t="s">
        <v>35</v>
      </c>
      <c r="AX897" s="13" t="s">
        <v>73</v>
      </c>
      <c r="AY897" s="243" t="s">
        <v>185</v>
      </c>
    </row>
    <row r="898" s="13" customFormat="1">
      <c r="A898" s="13"/>
      <c r="B898" s="233"/>
      <c r="C898" s="234"/>
      <c r="D898" s="235" t="s">
        <v>195</v>
      </c>
      <c r="E898" s="236" t="s">
        <v>19</v>
      </c>
      <c r="F898" s="237" t="s">
        <v>2491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195</v>
      </c>
      <c r="AU898" s="243" t="s">
        <v>82</v>
      </c>
      <c r="AV898" s="13" t="s">
        <v>80</v>
      </c>
      <c r="AW898" s="13" t="s">
        <v>35</v>
      </c>
      <c r="AX898" s="13" t="s">
        <v>73</v>
      </c>
      <c r="AY898" s="243" t="s">
        <v>185</v>
      </c>
    </row>
    <row r="899" s="14" customFormat="1">
      <c r="A899" s="14"/>
      <c r="B899" s="244"/>
      <c r="C899" s="245"/>
      <c r="D899" s="235" t="s">
        <v>195</v>
      </c>
      <c r="E899" s="246" t="s">
        <v>19</v>
      </c>
      <c r="F899" s="247" t="s">
        <v>2492</v>
      </c>
      <c r="G899" s="245"/>
      <c r="H899" s="248">
        <v>22.699999999999999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195</v>
      </c>
      <c r="AU899" s="254" t="s">
        <v>82</v>
      </c>
      <c r="AV899" s="14" t="s">
        <v>82</v>
      </c>
      <c r="AW899" s="14" t="s">
        <v>35</v>
      </c>
      <c r="AX899" s="14" t="s">
        <v>73</v>
      </c>
      <c r="AY899" s="254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2506</v>
      </c>
      <c r="G900" s="245"/>
      <c r="H900" s="248">
        <v>7.1920000000000002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5" customFormat="1">
      <c r="A901" s="15"/>
      <c r="B901" s="255"/>
      <c r="C901" s="256"/>
      <c r="D901" s="235" t="s">
        <v>195</v>
      </c>
      <c r="E901" s="257" t="s">
        <v>19</v>
      </c>
      <c r="F901" s="258" t="s">
        <v>226</v>
      </c>
      <c r="G901" s="256"/>
      <c r="H901" s="259">
        <v>29.891999999999999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195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185</v>
      </c>
    </row>
    <row r="902" s="2" customFormat="1" ht="21.75" customHeight="1">
      <c r="A902" s="40"/>
      <c r="B902" s="41"/>
      <c r="C902" s="215" t="s">
        <v>1379</v>
      </c>
      <c r="D902" s="215" t="s">
        <v>187</v>
      </c>
      <c r="E902" s="216" t="s">
        <v>2515</v>
      </c>
      <c r="F902" s="217" t="s">
        <v>2516</v>
      </c>
      <c r="G902" s="218" t="s">
        <v>240</v>
      </c>
      <c r="H902" s="219">
        <v>25.091999999999999</v>
      </c>
      <c r="I902" s="220"/>
      <c r="J902" s="221">
        <f>ROUND(I902*H902,2)</f>
        <v>0</v>
      </c>
      <c r="K902" s="217" t="s">
        <v>191</v>
      </c>
      <c r="L902" s="46"/>
      <c r="M902" s="222" t="s">
        <v>19</v>
      </c>
      <c r="N902" s="223" t="s">
        <v>44</v>
      </c>
      <c r="O902" s="86"/>
      <c r="P902" s="224">
        <f>O902*H902</f>
        <v>0</v>
      </c>
      <c r="Q902" s="224">
        <v>0</v>
      </c>
      <c r="R902" s="224">
        <f>Q902*H902</f>
        <v>0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339</v>
      </c>
      <c r="AT902" s="226" t="s">
        <v>187</v>
      </c>
      <c r="AU902" s="226" t="s">
        <v>82</v>
      </c>
      <c r="AY902" s="19" t="s">
        <v>185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80</v>
      </c>
      <c r="BK902" s="227">
        <f>ROUND(I902*H902,2)</f>
        <v>0</v>
      </c>
      <c r="BL902" s="19" t="s">
        <v>339</v>
      </c>
      <c r="BM902" s="226" t="s">
        <v>2517</v>
      </c>
    </row>
    <row r="903" s="2" customFormat="1">
      <c r="A903" s="40"/>
      <c r="B903" s="41"/>
      <c r="C903" s="42"/>
      <c r="D903" s="228" t="s">
        <v>193</v>
      </c>
      <c r="E903" s="42"/>
      <c r="F903" s="229" t="s">
        <v>2518</v>
      </c>
      <c r="G903" s="42"/>
      <c r="H903" s="42"/>
      <c r="I903" s="230"/>
      <c r="J903" s="42"/>
      <c r="K903" s="42"/>
      <c r="L903" s="46"/>
      <c r="M903" s="231"/>
      <c r="N903" s="232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193</v>
      </c>
      <c r="AU903" s="19" t="s">
        <v>82</v>
      </c>
    </row>
    <row r="904" s="13" customFormat="1">
      <c r="A904" s="13"/>
      <c r="B904" s="233"/>
      <c r="C904" s="234"/>
      <c r="D904" s="235" t="s">
        <v>195</v>
      </c>
      <c r="E904" s="236" t="s">
        <v>19</v>
      </c>
      <c r="F904" s="237" t="s">
        <v>2490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195</v>
      </c>
      <c r="AU904" s="243" t="s">
        <v>82</v>
      </c>
      <c r="AV904" s="13" t="s">
        <v>80</v>
      </c>
      <c r="AW904" s="13" t="s">
        <v>35</v>
      </c>
      <c r="AX904" s="13" t="s">
        <v>73</v>
      </c>
      <c r="AY904" s="243" t="s">
        <v>185</v>
      </c>
    </row>
    <row r="905" s="13" customFormat="1">
      <c r="A905" s="13"/>
      <c r="B905" s="233"/>
      <c r="C905" s="234"/>
      <c r="D905" s="235" t="s">
        <v>195</v>
      </c>
      <c r="E905" s="236" t="s">
        <v>19</v>
      </c>
      <c r="F905" s="237" t="s">
        <v>2491</v>
      </c>
      <c r="G905" s="234"/>
      <c r="H905" s="236" t="s">
        <v>19</v>
      </c>
      <c r="I905" s="238"/>
      <c r="J905" s="234"/>
      <c r="K905" s="234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195</v>
      </c>
      <c r="AU905" s="243" t="s">
        <v>82</v>
      </c>
      <c r="AV905" s="13" t="s">
        <v>80</v>
      </c>
      <c r="AW905" s="13" t="s">
        <v>35</v>
      </c>
      <c r="AX905" s="13" t="s">
        <v>73</v>
      </c>
      <c r="AY905" s="243" t="s">
        <v>185</v>
      </c>
    </row>
    <row r="906" s="14" customFormat="1">
      <c r="A906" s="14"/>
      <c r="B906" s="244"/>
      <c r="C906" s="245"/>
      <c r="D906" s="235" t="s">
        <v>195</v>
      </c>
      <c r="E906" s="246" t="s">
        <v>19</v>
      </c>
      <c r="F906" s="247" t="s">
        <v>2492</v>
      </c>
      <c r="G906" s="245"/>
      <c r="H906" s="248">
        <v>22.699999999999999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195</v>
      </c>
      <c r="AU906" s="254" t="s">
        <v>82</v>
      </c>
      <c r="AV906" s="14" t="s">
        <v>82</v>
      </c>
      <c r="AW906" s="14" t="s">
        <v>35</v>
      </c>
      <c r="AX906" s="14" t="s">
        <v>73</v>
      </c>
      <c r="AY906" s="254" t="s">
        <v>185</v>
      </c>
    </row>
    <row r="907" s="14" customFormat="1">
      <c r="A907" s="14"/>
      <c r="B907" s="244"/>
      <c r="C907" s="245"/>
      <c r="D907" s="235" t="s">
        <v>195</v>
      </c>
      <c r="E907" s="246" t="s">
        <v>19</v>
      </c>
      <c r="F907" s="247" t="s">
        <v>2506</v>
      </c>
      <c r="G907" s="245"/>
      <c r="H907" s="248">
        <v>7.1920000000000002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195</v>
      </c>
      <c r="AU907" s="254" t="s">
        <v>82</v>
      </c>
      <c r="AV907" s="14" t="s">
        <v>82</v>
      </c>
      <c r="AW907" s="14" t="s">
        <v>35</v>
      </c>
      <c r="AX907" s="14" t="s">
        <v>73</v>
      </c>
      <c r="AY907" s="254" t="s">
        <v>185</v>
      </c>
    </row>
    <row r="908" s="13" customFormat="1">
      <c r="A908" s="13"/>
      <c r="B908" s="233"/>
      <c r="C908" s="234"/>
      <c r="D908" s="235" t="s">
        <v>195</v>
      </c>
      <c r="E908" s="236" t="s">
        <v>19</v>
      </c>
      <c r="F908" s="237" t="s">
        <v>2519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195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185</v>
      </c>
    </row>
    <row r="909" s="14" customFormat="1">
      <c r="A909" s="14"/>
      <c r="B909" s="244"/>
      <c r="C909" s="245"/>
      <c r="D909" s="235" t="s">
        <v>195</v>
      </c>
      <c r="E909" s="246" t="s">
        <v>19</v>
      </c>
      <c r="F909" s="247" t="s">
        <v>2520</v>
      </c>
      <c r="G909" s="245"/>
      <c r="H909" s="248">
        <v>-4.7999999999999998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195</v>
      </c>
      <c r="AU909" s="254" t="s">
        <v>82</v>
      </c>
      <c r="AV909" s="14" t="s">
        <v>82</v>
      </c>
      <c r="AW909" s="14" t="s">
        <v>35</v>
      </c>
      <c r="AX909" s="14" t="s">
        <v>73</v>
      </c>
      <c r="AY909" s="254" t="s">
        <v>185</v>
      </c>
    </row>
    <row r="910" s="15" customFormat="1">
      <c r="A910" s="15"/>
      <c r="B910" s="255"/>
      <c r="C910" s="256"/>
      <c r="D910" s="235" t="s">
        <v>195</v>
      </c>
      <c r="E910" s="257" t="s">
        <v>19</v>
      </c>
      <c r="F910" s="258" t="s">
        <v>226</v>
      </c>
      <c r="G910" s="256"/>
      <c r="H910" s="259">
        <v>25.091999999999999</v>
      </c>
      <c r="I910" s="260"/>
      <c r="J910" s="256"/>
      <c r="K910" s="256"/>
      <c r="L910" s="261"/>
      <c r="M910" s="262"/>
      <c r="N910" s="263"/>
      <c r="O910" s="263"/>
      <c r="P910" s="263"/>
      <c r="Q910" s="263"/>
      <c r="R910" s="263"/>
      <c r="S910" s="263"/>
      <c r="T910" s="26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5" t="s">
        <v>195</v>
      </c>
      <c r="AU910" s="265" t="s">
        <v>82</v>
      </c>
      <c r="AV910" s="15" t="s">
        <v>135</v>
      </c>
      <c r="AW910" s="15" t="s">
        <v>35</v>
      </c>
      <c r="AX910" s="15" t="s">
        <v>80</v>
      </c>
      <c r="AY910" s="265" t="s">
        <v>185</v>
      </c>
    </row>
    <row r="911" s="2" customFormat="1" ht="16.5" customHeight="1">
      <c r="A911" s="40"/>
      <c r="B911" s="41"/>
      <c r="C911" s="272" t="s">
        <v>1384</v>
      </c>
      <c r="D911" s="272" t="s">
        <v>520</v>
      </c>
      <c r="E911" s="273" t="s">
        <v>2521</v>
      </c>
      <c r="F911" s="274" t="s">
        <v>2522</v>
      </c>
      <c r="G911" s="275" t="s">
        <v>240</v>
      </c>
      <c r="H911" s="276">
        <v>63.231999999999999</v>
      </c>
      <c r="I911" s="277"/>
      <c r="J911" s="278">
        <f>ROUND(I911*H911,2)</f>
        <v>0</v>
      </c>
      <c r="K911" s="274" t="s">
        <v>191</v>
      </c>
      <c r="L911" s="279"/>
      <c r="M911" s="280" t="s">
        <v>19</v>
      </c>
      <c r="N911" s="281" t="s">
        <v>44</v>
      </c>
      <c r="O911" s="86"/>
      <c r="P911" s="224">
        <f>O911*H911</f>
        <v>0</v>
      </c>
      <c r="Q911" s="224">
        <v>0.00029999999999999997</v>
      </c>
      <c r="R911" s="224">
        <f>Q911*H911</f>
        <v>0.0189696</v>
      </c>
      <c r="S911" s="224">
        <v>0</v>
      </c>
      <c r="T911" s="225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6" t="s">
        <v>627</v>
      </c>
      <c r="AT911" s="226" t="s">
        <v>520</v>
      </c>
      <c r="AU911" s="226" t="s">
        <v>82</v>
      </c>
      <c r="AY911" s="19" t="s">
        <v>185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9" t="s">
        <v>80</v>
      </c>
      <c r="BK911" s="227">
        <f>ROUND(I911*H911,2)</f>
        <v>0</v>
      </c>
      <c r="BL911" s="19" t="s">
        <v>339</v>
      </c>
      <c r="BM911" s="226" t="s">
        <v>2523</v>
      </c>
    </row>
    <row r="912" s="13" customFormat="1">
      <c r="A912" s="13"/>
      <c r="B912" s="233"/>
      <c r="C912" s="234"/>
      <c r="D912" s="235" t="s">
        <v>195</v>
      </c>
      <c r="E912" s="236" t="s">
        <v>19</v>
      </c>
      <c r="F912" s="237" t="s">
        <v>2490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195</v>
      </c>
      <c r="AU912" s="243" t="s">
        <v>82</v>
      </c>
      <c r="AV912" s="13" t="s">
        <v>80</v>
      </c>
      <c r="AW912" s="13" t="s">
        <v>35</v>
      </c>
      <c r="AX912" s="13" t="s">
        <v>73</v>
      </c>
      <c r="AY912" s="243" t="s">
        <v>185</v>
      </c>
    </row>
    <row r="913" s="13" customFormat="1">
      <c r="A913" s="13"/>
      <c r="B913" s="233"/>
      <c r="C913" s="234"/>
      <c r="D913" s="235" t="s">
        <v>195</v>
      </c>
      <c r="E913" s="236" t="s">
        <v>19</v>
      </c>
      <c r="F913" s="237" t="s">
        <v>2491</v>
      </c>
      <c r="G913" s="234"/>
      <c r="H913" s="236" t="s">
        <v>19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195</v>
      </c>
      <c r="AU913" s="243" t="s">
        <v>82</v>
      </c>
      <c r="AV913" s="13" t="s">
        <v>80</v>
      </c>
      <c r="AW913" s="13" t="s">
        <v>35</v>
      </c>
      <c r="AX913" s="13" t="s">
        <v>73</v>
      </c>
      <c r="AY913" s="243" t="s">
        <v>185</v>
      </c>
    </row>
    <row r="914" s="14" customFormat="1">
      <c r="A914" s="14"/>
      <c r="B914" s="244"/>
      <c r="C914" s="245"/>
      <c r="D914" s="235" t="s">
        <v>195</v>
      </c>
      <c r="E914" s="246" t="s">
        <v>19</v>
      </c>
      <c r="F914" s="247" t="s">
        <v>2524</v>
      </c>
      <c r="G914" s="245"/>
      <c r="H914" s="248">
        <v>45.399999999999999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195</v>
      </c>
      <c r="AU914" s="254" t="s">
        <v>82</v>
      </c>
      <c r="AV914" s="14" t="s">
        <v>82</v>
      </c>
      <c r="AW914" s="14" t="s">
        <v>35</v>
      </c>
      <c r="AX914" s="14" t="s">
        <v>73</v>
      </c>
      <c r="AY914" s="254" t="s">
        <v>185</v>
      </c>
    </row>
    <row r="915" s="14" customFormat="1">
      <c r="A915" s="14"/>
      <c r="B915" s="244"/>
      <c r="C915" s="245"/>
      <c r="D915" s="235" t="s">
        <v>195</v>
      </c>
      <c r="E915" s="246" t="s">
        <v>19</v>
      </c>
      <c r="F915" s="247" t="s">
        <v>2525</v>
      </c>
      <c r="G915" s="245"/>
      <c r="H915" s="248">
        <v>14.384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195</v>
      </c>
      <c r="AU915" s="254" t="s">
        <v>82</v>
      </c>
      <c r="AV915" s="14" t="s">
        <v>82</v>
      </c>
      <c r="AW915" s="14" t="s">
        <v>35</v>
      </c>
      <c r="AX915" s="14" t="s">
        <v>73</v>
      </c>
      <c r="AY915" s="254" t="s">
        <v>185</v>
      </c>
    </row>
    <row r="916" s="13" customFormat="1">
      <c r="A916" s="13"/>
      <c r="B916" s="233"/>
      <c r="C916" s="234"/>
      <c r="D916" s="235" t="s">
        <v>195</v>
      </c>
      <c r="E916" s="236" t="s">
        <v>19</v>
      </c>
      <c r="F916" s="237" t="s">
        <v>2519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195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185</v>
      </c>
    </row>
    <row r="917" s="14" customFormat="1">
      <c r="A917" s="14"/>
      <c r="B917" s="244"/>
      <c r="C917" s="245"/>
      <c r="D917" s="235" t="s">
        <v>195</v>
      </c>
      <c r="E917" s="246" t="s">
        <v>19</v>
      </c>
      <c r="F917" s="247" t="s">
        <v>2520</v>
      </c>
      <c r="G917" s="245"/>
      <c r="H917" s="248">
        <v>-4.7999999999999998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195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185</v>
      </c>
    </row>
    <row r="918" s="15" customFormat="1">
      <c r="A918" s="15"/>
      <c r="B918" s="255"/>
      <c r="C918" s="256"/>
      <c r="D918" s="235" t="s">
        <v>195</v>
      </c>
      <c r="E918" s="257" t="s">
        <v>19</v>
      </c>
      <c r="F918" s="258" t="s">
        <v>226</v>
      </c>
      <c r="G918" s="256"/>
      <c r="H918" s="259">
        <v>54.984000000000002</v>
      </c>
      <c r="I918" s="260"/>
      <c r="J918" s="256"/>
      <c r="K918" s="256"/>
      <c r="L918" s="261"/>
      <c r="M918" s="262"/>
      <c r="N918" s="263"/>
      <c r="O918" s="263"/>
      <c r="P918" s="263"/>
      <c r="Q918" s="263"/>
      <c r="R918" s="263"/>
      <c r="S918" s="263"/>
      <c r="T918" s="264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5" t="s">
        <v>195</v>
      </c>
      <c r="AU918" s="265" t="s">
        <v>82</v>
      </c>
      <c r="AV918" s="15" t="s">
        <v>135</v>
      </c>
      <c r="AW918" s="15" t="s">
        <v>35</v>
      </c>
      <c r="AX918" s="15" t="s">
        <v>80</v>
      </c>
      <c r="AY918" s="265" t="s">
        <v>185</v>
      </c>
    </row>
    <row r="919" s="14" customFormat="1">
      <c r="A919" s="14"/>
      <c r="B919" s="244"/>
      <c r="C919" s="245"/>
      <c r="D919" s="235" t="s">
        <v>195</v>
      </c>
      <c r="E919" s="245"/>
      <c r="F919" s="247" t="s">
        <v>2526</v>
      </c>
      <c r="G919" s="245"/>
      <c r="H919" s="248">
        <v>63.231999999999999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195</v>
      </c>
      <c r="AU919" s="254" t="s">
        <v>82</v>
      </c>
      <c r="AV919" s="14" t="s">
        <v>82</v>
      </c>
      <c r="AW919" s="14" t="s">
        <v>4</v>
      </c>
      <c r="AX919" s="14" t="s">
        <v>80</v>
      </c>
      <c r="AY919" s="254" t="s">
        <v>185</v>
      </c>
    </row>
    <row r="920" s="2" customFormat="1" ht="16.5" customHeight="1">
      <c r="A920" s="40"/>
      <c r="B920" s="41"/>
      <c r="C920" s="215" t="s">
        <v>1391</v>
      </c>
      <c r="D920" s="215" t="s">
        <v>187</v>
      </c>
      <c r="E920" s="216" t="s">
        <v>2527</v>
      </c>
      <c r="F920" s="217" t="s">
        <v>2528</v>
      </c>
      <c r="G920" s="218" t="s">
        <v>439</v>
      </c>
      <c r="H920" s="219">
        <v>2</v>
      </c>
      <c r="I920" s="220"/>
      <c r="J920" s="221">
        <f>ROUND(I920*H920,2)</f>
        <v>0</v>
      </c>
      <c r="K920" s="217" t="s">
        <v>191</v>
      </c>
      <c r="L920" s="46"/>
      <c r="M920" s="222" t="s">
        <v>19</v>
      </c>
      <c r="N920" s="223" t="s">
        <v>44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339</v>
      </c>
      <c r="AT920" s="226" t="s">
        <v>187</v>
      </c>
      <c r="AU920" s="226" t="s">
        <v>82</v>
      </c>
      <c r="AY920" s="19" t="s">
        <v>185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339</v>
      </c>
      <c r="BM920" s="226" t="s">
        <v>2529</v>
      </c>
    </row>
    <row r="921" s="2" customFormat="1">
      <c r="A921" s="40"/>
      <c r="B921" s="41"/>
      <c r="C921" s="42"/>
      <c r="D921" s="228" t="s">
        <v>193</v>
      </c>
      <c r="E921" s="42"/>
      <c r="F921" s="229" t="s">
        <v>2530</v>
      </c>
      <c r="G921" s="42"/>
      <c r="H921" s="42"/>
      <c r="I921" s="230"/>
      <c r="J921" s="42"/>
      <c r="K921" s="42"/>
      <c r="L921" s="46"/>
      <c r="M921" s="231"/>
      <c r="N921" s="232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193</v>
      </c>
      <c r="AU921" s="19" t="s">
        <v>82</v>
      </c>
    </row>
    <row r="922" s="13" customFormat="1">
      <c r="A922" s="13"/>
      <c r="B922" s="233"/>
      <c r="C922" s="234"/>
      <c r="D922" s="235" t="s">
        <v>195</v>
      </c>
      <c r="E922" s="236" t="s">
        <v>19</v>
      </c>
      <c r="F922" s="237" t="s">
        <v>2421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195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185</v>
      </c>
    </row>
    <row r="923" s="13" customFormat="1">
      <c r="A923" s="13"/>
      <c r="B923" s="233"/>
      <c r="C923" s="234"/>
      <c r="D923" s="235" t="s">
        <v>195</v>
      </c>
      <c r="E923" s="236" t="s">
        <v>19</v>
      </c>
      <c r="F923" s="237" t="s">
        <v>2491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195</v>
      </c>
      <c r="AU923" s="243" t="s">
        <v>82</v>
      </c>
      <c r="AV923" s="13" t="s">
        <v>80</v>
      </c>
      <c r="AW923" s="13" t="s">
        <v>35</v>
      </c>
      <c r="AX923" s="13" t="s">
        <v>73</v>
      </c>
      <c r="AY923" s="243" t="s">
        <v>185</v>
      </c>
    </row>
    <row r="924" s="14" customFormat="1">
      <c r="A924" s="14"/>
      <c r="B924" s="244"/>
      <c r="C924" s="245"/>
      <c r="D924" s="235" t="s">
        <v>195</v>
      </c>
      <c r="E924" s="246" t="s">
        <v>19</v>
      </c>
      <c r="F924" s="247" t="s">
        <v>82</v>
      </c>
      <c r="G924" s="245"/>
      <c r="H924" s="248">
        <v>2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185</v>
      </c>
    </row>
    <row r="925" s="15" customFormat="1">
      <c r="A925" s="15"/>
      <c r="B925" s="255"/>
      <c r="C925" s="256"/>
      <c r="D925" s="235" t="s">
        <v>195</v>
      </c>
      <c r="E925" s="257" t="s">
        <v>19</v>
      </c>
      <c r="F925" s="258" t="s">
        <v>226</v>
      </c>
      <c r="G925" s="256"/>
      <c r="H925" s="259">
        <v>2</v>
      </c>
      <c r="I925" s="260"/>
      <c r="J925" s="256"/>
      <c r="K925" s="256"/>
      <c r="L925" s="261"/>
      <c r="M925" s="262"/>
      <c r="N925" s="263"/>
      <c r="O925" s="263"/>
      <c r="P925" s="263"/>
      <c r="Q925" s="263"/>
      <c r="R925" s="263"/>
      <c r="S925" s="263"/>
      <c r="T925" s="264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5" t="s">
        <v>195</v>
      </c>
      <c r="AU925" s="265" t="s">
        <v>82</v>
      </c>
      <c r="AV925" s="15" t="s">
        <v>135</v>
      </c>
      <c r="AW925" s="15" t="s">
        <v>35</v>
      </c>
      <c r="AX925" s="15" t="s">
        <v>80</v>
      </c>
      <c r="AY925" s="265" t="s">
        <v>185</v>
      </c>
    </row>
    <row r="926" s="2" customFormat="1" ht="16.5" customHeight="1">
      <c r="A926" s="40"/>
      <c r="B926" s="41"/>
      <c r="C926" s="272" t="s">
        <v>1396</v>
      </c>
      <c r="D926" s="272" t="s">
        <v>520</v>
      </c>
      <c r="E926" s="273" t="s">
        <v>2531</v>
      </c>
      <c r="F926" s="274" t="s">
        <v>2532</v>
      </c>
      <c r="G926" s="275" t="s">
        <v>439</v>
      </c>
      <c r="H926" s="276">
        <v>2</v>
      </c>
      <c r="I926" s="277"/>
      <c r="J926" s="278">
        <f>ROUND(I926*H926,2)</f>
        <v>0</v>
      </c>
      <c r="K926" s="274" t="s">
        <v>191</v>
      </c>
      <c r="L926" s="279"/>
      <c r="M926" s="280" t="s">
        <v>19</v>
      </c>
      <c r="N926" s="281" t="s">
        <v>44</v>
      </c>
      <c r="O926" s="86"/>
      <c r="P926" s="224">
        <f>O926*H926</f>
        <v>0</v>
      </c>
      <c r="Q926" s="224">
        <v>0.0025000000000000001</v>
      </c>
      <c r="R926" s="224">
        <f>Q926*H926</f>
        <v>0.0050000000000000001</v>
      </c>
      <c r="S926" s="224">
        <v>0</v>
      </c>
      <c r="T926" s="225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6" t="s">
        <v>627</v>
      </c>
      <c r="AT926" s="226" t="s">
        <v>520</v>
      </c>
      <c r="AU926" s="226" t="s">
        <v>82</v>
      </c>
      <c r="AY926" s="19" t="s">
        <v>185</v>
      </c>
      <c r="BE926" s="227">
        <f>IF(N926="základní",J926,0)</f>
        <v>0</v>
      </c>
      <c r="BF926" s="227">
        <f>IF(N926="snížená",J926,0)</f>
        <v>0</v>
      </c>
      <c r="BG926" s="227">
        <f>IF(N926="zákl. přenesená",J926,0)</f>
        <v>0</v>
      </c>
      <c r="BH926" s="227">
        <f>IF(N926="sníž. přenesená",J926,0)</f>
        <v>0</v>
      </c>
      <c r="BI926" s="227">
        <f>IF(N926="nulová",J926,0)</f>
        <v>0</v>
      </c>
      <c r="BJ926" s="19" t="s">
        <v>80</v>
      </c>
      <c r="BK926" s="227">
        <f>ROUND(I926*H926,2)</f>
        <v>0</v>
      </c>
      <c r="BL926" s="19" t="s">
        <v>339</v>
      </c>
      <c r="BM926" s="226" t="s">
        <v>2533</v>
      </c>
    </row>
    <row r="927" s="13" customFormat="1">
      <c r="A927" s="13"/>
      <c r="B927" s="233"/>
      <c r="C927" s="234"/>
      <c r="D927" s="235" t="s">
        <v>195</v>
      </c>
      <c r="E927" s="236" t="s">
        <v>19</v>
      </c>
      <c r="F927" s="237" t="s">
        <v>2421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195</v>
      </c>
      <c r="AU927" s="243" t="s">
        <v>82</v>
      </c>
      <c r="AV927" s="13" t="s">
        <v>80</v>
      </c>
      <c r="AW927" s="13" t="s">
        <v>35</v>
      </c>
      <c r="AX927" s="13" t="s">
        <v>73</v>
      </c>
      <c r="AY927" s="243" t="s">
        <v>185</v>
      </c>
    </row>
    <row r="928" s="13" customFormat="1">
      <c r="A928" s="13"/>
      <c r="B928" s="233"/>
      <c r="C928" s="234"/>
      <c r="D928" s="235" t="s">
        <v>195</v>
      </c>
      <c r="E928" s="236" t="s">
        <v>19</v>
      </c>
      <c r="F928" s="237" t="s">
        <v>2491</v>
      </c>
      <c r="G928" s="234"/>
      <c r="H928" s="236" t="s">
        <v>19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195</v>
      </c>
      <c r="AU928" s="243" t="s">
        <v>82</v>
      </c>
      <c r="AV928" s="13" t="s">
        <v>80</v>
      </c>
      <c r="AW928" s="13" t="s">
        <v>35</v>
      </c>
      <c r="AX928" s="13" t="s">
        <v>73</v>
      </c>
      <c r="AY928" s="243" t="s">
        <v>185</v>
      </c>
    </row>
    <row r="929" s="14" customFormat="1">
      <c r="A929" s="14"/>
      <c r="B929" s="244"/>
      <c r="C929" s="245"/>
      <c r="D929" s="235" t="s">
        <v>195</v>
      </c>
      <c r="E929" s="246" t="s">
        <v>19</v>
      </c>
      <c r="F929" s="247" t="s">
        <v>82</v>
      </c>
      <c r="G929" s="245"/>
      <c r="H929" s="248">
        <v>2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195</v>
      </c>
      <c r="AU929" s="254" t="s">
        <v>82</v>
      </c>
      <c r="AV929" s="14" t="s">
        <v>82</v>
      </c>
      <c r="AW929" s="14" t="s">
        <v>35</v>
      </c>
      <c r="AX929" s="14" t="s">
        <v>73</v>
      </c>
      <c r="AY929" s="254" t="s">
        <v>185</v>
      </c>
    </row>
    <row r="930" s="15" customFormat="1">
      <c r="A930" s="15"/>
      <c r="B930" s="255"/>
      <c r="C930" s="256"/>
      <c r="D930" s="235" t="s">
        <v>195</v>
      </c>
      <c r="E930" s="257" t="s">
        <v>19</v>
      </c>
      <c r="F930" s="258" t="s">
        <v>226</v>
      </c>
      <c r="G930" s="256"/>
      <c r="H930" s="259">
        <v>2</v>
      </c>
      <c r="I930" s="260"/>
      <c r="J930" s="256"/>
      <c r="K930" s="256"/>
      <c r="L930" s="261"/>
      <c r="M930" s="262"/>
      <c r="N930" s="263"/>
      <c r="O930" s="263"/>
      <c r="P930" s="263"/>
      <c r="Q930" s="263"/>
      <c r="R930" s="263"/>
      <c r="S930" s="263"/>
      <c r="T930" s="264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5" t="s">
        <v>195</v>
      </c>
      <c r="AU930" s="265" t="s">
        <v>82</v>
      </c>
      <c r="AV930" s="15" t="s">
        <v>135</v>
      </c>
      <c r="AW930" s="15" t="s">
        <v>35</v>
      </c>
      <c r="AX930" s="15" t="s">
        <v>80</v>
      </c>
      <c r="AY930" s="265" t="s">
        <v>185</v>
      </c>
    </row>
    <row r="931" s="2" customFormat="1" ht="21.75" customHeight="1">
      <c r="A931" s="40"/>
      <c r="B931" s="41"/>
      <c r="C931" s="215" t="s">
        <v>1403</v>
      </c>
      <c r="D931" s="215" t="s">
        <v>187</v>
      </c>
      <c r="E931" s="216" t="s">
        <v>2534</v>
      </c>
      <c r="F931" s="217" t="s">
        <v>2535</v>
      </c>
      <c r="G931" s="218" t="s">
        <v>240</v>
      </c>
      <c r="H931" s="219">
        <v>17.899999999999999</v>
      </c>
      <c r="I931" s="220"/>
      <c r="J931" s="221">
        <f>ROUND(I931*H931,2)</f>
        <v>0</v>
      </c>
      <c r="K931" s="217" t="s">
        <v>191</v>
      </c>
      <c r="L931" s="46"/>
      <c r="M931" s="222" t="s">
        <v>19</v>
      </c>
      <c r="N931" s="223" t="s">
        <v>44</v>
      </c>
      <c r="O931" s="86"/>
      <c r="P931" s="224">
        <f>O931*H931</f>
        <v>0</v>
      </c>
      <c r="Q931" s="224">
        <v>0</v>
      </c>
      <c r="R931" s="224">
        <f>Q931*H931</f>
        <v>0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339</v>
      </c>
      <c r="AT931" s="226" t="s">
        <v>187</v>
      </c>
      <c r="AU931" s="226" t="s">
        <v>82</v>
      </c>
      <c r="AY931" s="19" t="s">
        <v>185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80</v>
      </c>
      <c r="BK931" s="227">
        <f>ROUND(I931*H931,2)</f>
        <v>0</v>
      </c>
      <c r="BL931" s="19" t="s">
        <v>339</v>
      </c>
      <c r="BM931" s="226" t="s">
        <v>2536</v>
      </c>
    </row>
    <row r="932" s="2" customFormat="1">
      <c r="A932" s="40"/>
      <c r="B932" s="41"/>
      <c r="C932" s="42"/>
      <c r="D932" s="228" t="s">
        <v>193</v>
      </c>
      <c r="E932" s="42"/>
      <c r="F932" s="229" t="s">
        <v>2537</v>
      </c>
      <c r="G932" s="42"/>
      <c r="H932" s="42"/>
      <c r="I932" s="230"/>
      <c r="J932" s="42"/>
      <c r="K932" s="42"/>
      <c r="L932" s="46"/>
      <c r="M932" s="231"/>
      <c r="N932" s="232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193</v>
      </c>
      <c r="AU932" s="19" t="s">
        <v>82</v>
      </c>
    </row>
    <row r="933" s="13" customFormat="1">
      <c r="A933" s="13"/>
      <c r="B933" s="233"/>
      <c r="C933" s="234"/>
      <c r="D933" s="235" t="s">
        <v>195</v>
      </c>
      <c r="E933" s="236" t="s">
        <v>19</v>
      </c>
      <c r="F933" s="237" t="s">
        <v>2490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195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185</v>
      </c>
    </row>
    <row r="934" s="13" customFormat="1">
      <c r="A934" s="13"/>
      <c r="B934" s="233"/>
      <c r="C934" s="234"/>
      <c r="D934" s="235" t="s">
        <v>195</v>
      </c>
      <c r="E934" s="236" t="s">
        <v>19</v>
      </c>
      <c r="F934" s="237" t="s">
        <v>2491</v>
      </c>
      <c r="G934" s="234"/>
      <c r="H934" s="236" t="s">
        <v>19</v>
      </c>
      <c r="I934" s="238"/>
      <c r="J934" s="234"/>
      <c r="K934" s="234"/>
      <c r="L934" s="239"/>
      <c r="M934" s="240"/>
      <c r="N934" s="241"/>
      <c r="O934" s="241"/>
      <c r="P934" s="241"/>
      <c r="Q934" s="241"/>
      <c r="R934" s="241"/>
      <c r="S934" s="241"/>
      <c r="T934" s="24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3" t="s">
        <v>195</v>
      </c>
      <c r="AU934" s="243" t="s">
        <v>82</v>
      </c>
      <c r="AV934" s="13" t="s">
        <v>80</v>
      </c>
      <c r="AW934" s="13" t="s">
        <v>35</v>
      </c>
      <c r="AX934" s="13" t="s">
        <v>73</v>
      </c>
      <c r="AY934" s="243" t="s">
        <v>185</v>
      </c>
    </row>
    <row r="935" s="14" customFormat="1">
      <c r="A935" s="14"/>
      <c r="B935" s="244"/>
      <c r="C935" s="245"/>
      <c r="D935" s="235" t="s">
        <v>195</v>
      </c>
      <c r="E935" s="246" t="s">
        <v>19</v>
      </c>
      <c r="F935" s="247" t="s">
        <v>2492</v>
      </c>
      <c r="G935" s="245"/>
      <c r="H935" s="248">
        <v>22.699999999999999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195</v>
      </c>
      <c r="AU935" s="254" t="s">
        <v>82</v>
      </c>
      <c r="AV935" s="14" t="s">
        <v>82</v>
      </c>
      <c r="AW935" s="14" t="s">
        <v>35</v>
      </c>
      <c r="AX935" s="14" t="s">
        <v>73</v>
      </c>
      <c r="AY935" s="254" t="s">
        <v>185</v>
      </c>
    </row>
    <row r="936" s="13" customFormat="1">
      <c r="A936" s="13"/>
      <c r="B936" s="233"/>
      <c r="C936" s="234"/>
      <c r="D936" s="235" t="s">
        <v>195</v>
      </c>
      <c r="E936" s="236" t="s">
        <v>19</v>
      </c>
      <c r="F936" s="237" t="s">
        <v>2519</v>
      </c>
      <c r="G936" s="234"/>
      <c r="H936" s="236" t="s">
        <v>19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195</v>
      </c>
      <c r="AU936" s="243" t="s">
        <v>82</v>
      </c>
      <c r="AV936" s="13" t="s">
        <v>80</v>
      </c>
      <c r="AW936" s="13" t="s">
        <v>35</v>
      </c>
      <c r="AX936" s="13" t="s">
        <v>73</v>
      </c>
      <c r="AY936" s="243" t="s">
        <v>185</v>
      </c>
    </row>
    <row r="937" s="14" customFormat="1">
      <c r="A937" s="14"/>
      <c r="B937" s="244"/>
      <c r="C937" s="245"/>
      <c r="D937" s="235" t="s">
        <v>195</v>
      </c>
      <c r="E937" s="246" t="s">
        <v>19</v>
      </c>
      <c r="F937" s="247" t="s">
        <v>2520</v>
      </c>
      <c r="G937" s="245"/>
      <c r="H937" s="248">
        <v>-4.7999999999999998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195</v>
      </c>
      <c r="AU937" s="254" t="s">
        <v>82</v>
      </c>
      <c r="AV937" s="14" t="s">
        <v>82</v>
      </c>
      <c r="AW937" s="14" t="s">
        <v>35</v>
      </c>
      <c r="AX937" s="14" t="s">
        <v>73</v>
      </c>
      <c r="AY937" s="254" t="s">
        <v>185</v>
      </c>
    </row>
    <row r="938" s="15" customFormat="1">
      <c r="A938" s="15"/>
      <c r="B938" s="255"/>
      <c r="C938" s="256"/>
      <c r="D938" s="235" t="s">
        <v>195</v>
      </c>
      <c r="E938" s="257" t="s">
        <v>19</v>
      </c>
      <c r="F938" s="258" t="s">
        <v>226</v>
      </c>
      <c r="G938" s="256"/>
      <c r="H938" s="259">
        <v>17.899999999999999</v>
      </c>
      <c r="I938" s="260"/>
      <c r="J938" s="256"/>
      <c r="K938" s="256"/>
      <c r="L938" s="261"/>
      <c r="M938" s="262"/>
      <c r="N938" s="263"/>
      <c r="O938" s="263"/>
      <c r="P938" s="263"/>
      <c r="Q938" s="263"/>
      <c r="R938" s="263"/>
      <c r="S938" s="263"/>
      <c r="T938" s="264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5" t="s">
        <v>195</v>
      </c>
      <c r="AU938" s="265" t="s">
        <v>82</v>
      </c>
      <c r="AV938" s="15" t="s">
        <v>135</v>
      </c>
      <c r="AW938" s="15" t="s">
        <v>35</v>
      </c>
      <c r="AX938" s="15" t="s">
        <v>80</v>
      </c>
      <c r="AY938" s="265" t="s">
        <v>185</v>
      </c>
    </row>
    <row r="939" s="2" customFormat="1" ht="16.5" customHeight="1">
      <c r="A939" s="40"/>
      <c r="B939" s="41"/>
      <c r="C939" s="272" t="s">
        <v>1410</v>
      </c>
      <c r="D939" s="272" t="s">
        <v>520</v>
      </c>
      <c r="E939" s="273" t="s">
        <v>2538</v>
      </c>
      <c r="F939" s="274" t="s">
        <v>2539</v>
      </c>
      <c r="G939" s="275" t="s">
        <v>240</v>
      </c>
      <c r="H939" s="276">
        <v>19.690000000000001</v>
      </c>
      <c r="I939" s="277"/>
      <c r="J939" s="278">
        <f>ROUND(I939*H939,2)</f>
        <v>0</v>
      </c>
      <c r="K939" s="274" t="s">
        <v>412</v>
      </c>
      <c r="L939" s="279"/>
      <c r="M939" s="280" t="s">
        <v>19</v>
      </c>
      <c r="N939" s="281" t="s">
        <v>44</v>
      </c>
      <c r="O939" s="86"/>
      <c r="P939" s="224">
        <f>O939*H939</f>
        <v>0</v>
      </c>
      <c r="Q939" s="224">
        <v>0.00020000000000000001</v>
      </c>
      <c r="R939" s="224">
        <f>Q939*H939</f>
        <v>0.0039380000000000005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627</v>
      </c>
      <c r="AT939" s="226" t="s">
        <v>520</v>
      </c>
      <c r="AU939" s="226" t="s">
        <v>82</v>
      </c>
      <c r="AY939" s="19" t="s">
        <v>185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80</v>
      </c>
      <c r="BK939" s="227">
        <f>ROUND(I939*H939,2)</f>
        <v>0</v>
      </c>
      <c r="BL939" s="19" t="s">
        <v>339</v>
      </c>
      <c r="BM939" s="226" t="s">
        <v>2540</v>
      </c>
    </row>
    <row r="940" s="13" customFormat="1">
      <c r="A940" s="13"/>
      <c r="B940" s="233"/>
      <c r="C940" s="234"/>
      <c r="D940" s="235" t="s">
        <v>195</v>
      </c>
      <c r="E940" s="236" t="s">
        <v>19</v>
      </c>
      <c r="F940" s="237" t="s">
        <v>2490</v>
      </c>
      <c r="G940" s="234"/>
      <c r="H940" s="236" t="s">
        <v>19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195</v>
      </c>
      <c r="AU940" s="243" t="s">
        <v>82</v>
      </c>
      <c r="AV940" s="13" t="s">
        <v>80</v>
      </c>
      <c r="AW940" s="13" t="s">
        <v>35</v>
      </c>
      <c r="AX940" s="13" t="s">
        <v>73</v>
      </c>
      <c r="AY940" s="243" t="s">
        <v>185</v>
      </c>
    </row>
    <row r="941" s="13" customFormat="1">
      <c r="A941" s="13"/>
      <c r="B941" s="233"/>
      <c r="C941" s="234"/>
      <c r="D941" s="235" t="s">
        <v>195</v>
      </c>
      <c r="E941" s="236" t="s">
        <v>19</v>
      </c>
      <c r="F941" s="237" t="s">
        <v>2491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195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185</v>
      </c>
    </row>
    <row r="942" s="14" customFormat="1">
      <c r="A942" s="14"/>
      <c r="B942" s="244"/>
      <c r="C942" s="245"/>
      <c r="D942" s="235" t="s">
        <v>195</v>
      </c>
      <c r="E942" s="246" t="s">
        <v>19</v>
      </c>
      <c r="F942" s="247" t="s">
        <v>2492</v>
      </c>
      <c r="G942" s="245"/>
      <c r="H942" s="248">
        <v>22.699999999999999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195</v>
      </c>
      <c r="AU942" s="254" t="s">
        <v>82</v>
      </c>
      <c r="AV942" s="14" t="s">
        <v>82</v>
      </c>
      <c r="AW942" s="14" t="s">
        <v>35</v>
      </c>
      <c r="AX942" s="14" t="s">
        <v>73</v>
      </c>
      <c r="AY942" s="254" t="s">
        <v>185</v>
      </c>
    </row>
    <row r="943" s="13" customFormat="1">
      <c r="A943" s="13"/>
      <c r="B943" s="233"/>
      <c r="C943" s="234"/>
      <c r="D943" s="235" t="s">
        <v>195</v>
      </c>
      <c r="E943" s="236" t="s">
        <v>19</v>
      </c>
      <c r="F943" s="237" t="s">
        <v>2519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195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185</v>
      </c>
    </row>
    <row r="944" s="14" customFormat="1">
      <c r="A944" s="14"/>
      <c r="B944" s="244"/>
      <c r="C944" s="245"/>
      <c r="D944" s="235" t="s">
        <v>195</v>
      </c>
      <c r="E944" s="246" t="s">
        <v>19</v>
      </c>
      <c r="F944" s="247" t="s">
        <v>2520</v>
      </c>
      <c r="G944" s="245"/>
      <c r="H944" s="248">
        <v>-4.7999999999999998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195</v>
      </c>
      <c r="AU944" s="254" t="s">
        <v>82</v>
      </c>
      <c r="AV944" s="14" t="s">
        <v>82</v>
      </c>
      <c r="AW944" s="14" t="s">
        <v>35</v>
      </c>
      <c r="AX944" s="14" t="s">
        <v>73</v>
      </c>
      <c r="AY944" s="254" t="s">
        <v>185</v>
      </c>
    </row>
    <row r="945" s="15" customFormat="1">
      <c r="A945" s="15"/>
      <c r="B945" s="255"/>
      <c r="C945" s="256"/>
      <c r="D945" s="235" t="s">
        <v>195</v>
      </c>
      <c r="E945" s="257" t="s">
        <v>19</v>
      </c>
      <c r="F945" s="258" t="s">
        <v>226</v>
      </c>
      <c r="G945" s="256"/>
      <c r="H945" s="259">
        <v>17.899999999999999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195</v>
      </c>
      <c r="AU945" s="265" t="s">
        <v>82</v>
      </c>
      <c r="AV945" s="15" t="s">
        <v>135</v>
      </c>
      <c r="AW945" s="15" t="s">
        <v>35</v>
      </c>
      <c r="AX945" s="15" t="s">
        <v>80</v>
      </c>
      <c r="AY945" s="265" t="s">
        <v>185</v>
      </c>
    </row>
    <row r="946" s="14" customFormat="1">
      <c r="A946" s="14"/>
      <c r="B946" s="244"/>
      <c r="C946" s="245"/>
      <c r="D946" s="235" t="s">
        <v>195</v>
      </c>
      <c r="E946" s="245"/>
      <c r="F946" s="247" t="s">
        <v>2541</v>
      </c>
      <c r="G946" s="245"/>
      <c r="H946" s="248">
        <v>19.690000000000001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195</v>
      </c>
      <c r="AU946" s="254" t="s">
        <v>82</v>
      </c>
      <c r="AV946" s="14" t="s">
        <v>82</v>
      </c>
      <c r="AW946" s="14" t="s">
        <v>4</v>
      </c>
      <c r="AX946" s="14" t="s">
        <v>80</v>
      </c>
      <c r="AY946" s="254" t="s">
        <v>185</v>
      </c>
    </row>
    <row r="947" s="2" customFormat="1" ht="24.15" customHeight="1">
      <c r="A947" s="40"/>
      <c r="B947" s="41"/>
      <c r="C947" s="215" t="s">
        <v>1419</v>
      </c>
      <c r="D947" s="215" t="s">
        <v>187</v>
      </c>
      <c r="E947" s="216" t="s">
        <v>2542</v>
      </c>
      <c r="F947" s="217" t="s">
        <v>2543</v>
      </c>
      <c r="G947" s="218" t="s">
        <v>240</v>
      </c>
      <c r="H947" s="219">
        <v>17.899999999999999</v>
      </c>
      <c r="I947" s="220"/>
      <c r="J947" s="221">
        <f>ROUND(I947*H947,2)</f>
        <v>0</v>
      </c>
      <c r="K947" s="217" t="s">
        <v>191</v>
      </c>
      <c r="L947" s="46"/>
      <c r="M947" s="222" t="s">
        <v>19</v>
      </c>
      <c r="N947" s="223" t="s">
        <v>44</v>
      </c>
      <c r="O947" s="86"/>
      <c r="P947" s="224">
        <f>O947*H947</f>
        <v>0</v>
      </c>
      <c r="Q947" s="224">
        <v>0</v>
      </c>
      <c r="R947" s="224">
        <f>Q947*H947</f>
        <v>0</v>
      </c>
      <c r="S947" s="224">
        <v>0</v>
      </c>
      <c r="T947" s="225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6" t="s">
        <v>339</v>
      </c>
      <c r="AT947" s="226" t="s">
        <v>187</v>
      </c>
      <c r="AU947" s="226" t="s">
        <v>82</v>
      </c>
      <c r="AY947" s="19" t="s">
        <v>185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9" t="s">
        <v>80</v>
      </c>
      <c r="BK947" s="227">
        <f>ROUND(I947*H947,2)</f>
        <v>0</v>
      </c>
      <c r="BL947" s="19" t="s">
        <v>339</v>
      </c>
      <c r="BM947" s="226" t="s">
        <v>2544</v>
      </c>
    </row>
    <row r="948" s="2" customFormat="1">
      <c r="A948" s="40"/>
      <c r="B948" s="41"/>
      <c r="C948" s="42"/>
      <c r="D948" s="228" t="s">
        <v>193</v>
      </c>
      <c r="E948" s="42"/>
      <c r="F948" s="229" t="s">
        <v>2545</v>
      </c>
      <c r="G948" s="42"/>
      <c r="H948" s="42"/>
      <c r="I948" s="230"/>
      <c r="J948" s="42"/>
      <c r="K948" s="42"/>
      <c r="L948" s="46"/>
      <c r="M948" s="231"/>
      <c r="N948" s="232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193</v>
      </c>
      <c r="AU948" s="19" t="s">
        <v>82</v>
      </c>
    </row>
    <row r="949" s="13" customFormat="1">
      <c r="A949" s="13"/>
      <c r="B949" s="233"/>
      <c r="C949" s="234"/>
      <c r="D949" s="235" t="s">
        <v>195</v>
      </c>
      <c r="E949" s="236" t="s">
        <v>19</v>
      </c>
      <c r="F949" s="237" t="s">
        <v>2490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195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185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2491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4" customFormat="1">
      <c r="A951" s="14"/>
      <c r="B951" s="244"/>
      <c r="C951" s="245"/>
      <c r="D951" s="235" t="s">
        <v>195</v>
      </c>
      <c r="E951" s="246" t="s">
        <v>19</v>
      </c>
      <c r="F951" s="247" t="s">
        <v>2492</v>
      </c>
      <c r="G951" s="245"/>
      <c r="H951" s="248">
        <v>22.699999999999999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195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185</v>
      </c>
    </row>
    <row r="952" s="13" customFormat="1">
      <c r="A952" s="13"/>
      <c r="B952" s="233"/>
      <c r="C952" s="234"/>
      <c r="D952" s="235" t="s">
        <v>195</v>
      </c>
      <c r="E952" s="236" t="s">
        <v>19</v>
      </c>
      <c r="F952" s="237" t="s">
        <v>2519</v>
      </c>
      <c r="G952" s="234"/>
      <c r="H952" s="236" t="s">
        <v>19</v>
      </c>
      <c r="I952" s="238"/>
      <c r="J952" s="234"/>
      <c r="K952" s="234"/>
      <c r="L952" s="239"/>
      <c r="M952" s="240"/>
      <c r="N952" s="241"/>
      <c r="O952" s="241"/>
      <c r="P952" s="241"/>
      <c r="Q952" s="241"/>
      <c r="R952" s="241"/>
      <c r="S952" s="241"/>
      <c r="T952" s="24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3" t="s">
        <v>195</v>
      </c>
      <c r="AU952" s="243" t="s">
        <v>82</v>
      </c>
      <c r="AV952" s="13" t="s">
        <v>80</v>
      </c>
      <c r="AW952" s="13" t="s">
        <v>35</v>
      </c>
      <c r="AX952" s="13" t="s">
        <v>73</v>
      </c>
      <c r="AY952" s="243" t="s">
        <v>185</v>
      </c>
    </row>
    <row r="953" s="14" customFormat="1">
      <c r="A953" s="14"/>
      <c r="B953" s="244"/>
      <c r="C953" s="245"/>
      <c r="D953" s="235" t="s">
        <v>195</v>
      </c>
      <c r="E953" s="246" t="s">
        <v>19</v>
      </c>
      <c r="F953" s="247" t="s">
        <v>2520</v>
      </c>
      <c r="G953" s="245"/>
      <c r="H953" s="248">
        <v>-4.7999999999999998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195</v>
      </c>
      <c r="AU953" s="254" t="s">
        <v>82</v>
      </c>
      <c r="AV953" s="14" t="s">
        <v>82</v>
      </c>
      <c r="AW953" s="14" t="s">
        <v>35</v>
      </c>
      <c r="AX953" s="14" t="s">
        <v>73</v>
      </c>
      <c r="AY953" s="254" t="s">
        <v>185</v>
      </c>
    </row>
    <row r="954" s="15" customFormat="1">
      <c r="A954" s="15"/>
      <c r="B954" s="255"/>
      <c r="C954" s="256"/>
      <c r="D954" s="235" t="s">
        <v>195</v>
      </c>
      <c r="E954" s="257" t="s">
        <v>19</v>
      </c>
      <c r="F954" s="258" t="s">
        <v>226</v>
      </c>
      <c r="G954" s="256"/>
      <c r="H954" s="259">
        <v>17.899999999999999</v>
      </c>
      <c r="I954" s="260"/>
      <c r="J954" s="256"/>
      <c r="K954" s="256"/>
      <c r="L954" s="261"/>
      <c r="M954" s="262"/>
      <c r="N954" s="263"/>
      <c r="O954" s="263"/>
      <c r="P954" s="263"/>
      <c r="Q954" s="263"/>
      <c r="R954" s="263"/>
      <c r="S954" s="263"/>
      <c r="T954" s="264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5" t="s">
        <v>195</v>
      </c>
      <c r="AU954" s="265" t="s">
        <v>82</v>
      </c>
      <c r="AV954" s="15" t="s">
        <v>135</v>
      </c>
      <c r="AW954" s="15" t="s">
        <v>35</v>
      </c>
      <c r="AX954" s="15" t="s">
        <v>80</v>
      </c>
      <c r="AY954" s="265" t="s">
        <v>185</v>
      </c>
    </row>
    <row r="955" s="2" customFormat="1" ht="24.15" customHeight="1">
      <c r="A955" s="40"/>
      <c r="B955" s="41"/>
      <c r="C955" s="272" t="s">
        <v>1424</v>
      </c>
      <c r="D955" s="272" t="s">
        <v>520</v>
      </c>
      <c r="E955" s="273" t="s">
        <v>2546</v>
      </c>
      <c r="F955" s="274" t="s">
        <v>2547</v>
      </c>
      <c r="G955" s="275" t="s">
        <v>240</v>
      </c>
      <c r="H955" s="276">
        <v>19.690000000000001</v>
      </c>
      <c r="I955" s="277"/>
      <c r="J955" s="278">
        <f>ROUND(I955*H955,2)</f>
        <v>0</v>
      </c>
      <c r="K955" s="274" t="s">
        <v>191</v>
      </c>
      <c r="L955" s="279"/>
      <c r="M955" s="280" t="s">
        <v>19</v>
      </c>
      <c r="N955" s="281" t="s">
        <v>44</v>
      </c>
      <c r="O955" s="86"/>
      <c r="P955" s="224">
        <f>O955*H955</f>
        <v>0</v>
      </c>
      <c r="Q955" s="224">
        <v>0.002</v>
      </c>
      <c r="R955" s="224">
        <f>Q955*H955</f>
        <v>0.039380000000000005</v>
      </c>
      <c r="S955" s="224">
        <v>0</v>
      </c>
      <c r="T955" s="225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6" t="s">
        <v>627</v>
      </c>
      <c r="AT955" s="226" t="s">
        <v>520</v>
      </c>
      <c r="AU955" s="226" t="s">
        <v>82</v>
      </c>
      <c r="AY955" s="19" t="s">
        <v>185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19" t="s">
        <v>80</v>
      </c>
      <c r="BK955" s="227">
        <f>ROUND(I955*H955,2)</f>
        <v>0</v>
      </c>
      <c r="BL955" s="19" t="s">
        <v>339</v>
      </c>
      <c r="BM955" s="226" t="s">
        <v>2548</v>
      </c>
    </row>
    <row r="956" s="13" customFormat="1">
      <c r="A956" s="13"/>
      <c r="B956" s="233"/>
      <c r="C956" s="234"/>
      <c r="D956" s="235" t="s">
        <v>195</v>
      </c>
      <c r="E956" s="236" t="s">
        <v>19</v>
      </c>
      <c r="F956" s="237" t="s">
        <v>2490</v>
      </c>
      <c r="G956" s="234"/>
      <c r="H956" s="236" t="s">
        <v>19</v>
      </c>
      <c r="I956" s="238"/>
      <c r="J956" s="234"/>
      <c r="K956" s="234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195</v>
      </c>
      <c r="AU956" s="243" t="s">
        <v>82</v>
      </c>
      <c r="AV956" s="13" t="s">
        <v>80</v>
      </c>
      <c r="AW956" s="13" t="s">
        <v>35</v>
      </c>
      <c r="AX956" s="13" t="s">
        <v>73</v>
      </c>
      <c r="AY956" s="243" t="s">
        <v>185</v>
      </c>
    </row>
    <row r="957" s="13" customFormat="1">
      <c r="A957" s="13"/>
      <c r="B957" s="233"/>
      <c r="C957" s="234"/>
      <c r="D957" s="235" t="s">
        <v>195</v>
      </c>
      <c r="E957" s="236" t="s">
        <v>19</v>
      </c>
      <c r="F957" s="237" t="s">
        <v>2491</v>
      </c>
      <c r="G957" s="234"/>
      <c r="H957" s="236" t="s">
        <v>19</v>
      </c>
      <c r="I957" s="238"/>
      <c r="J957" s="234"/>
      <c r="K957" s="234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195</v>
      </c>
      <c r="AU957" s="243" t="s">
        <v>82</v>
      </c>
      <c r="AV957" s="13" t="s">
        <v>80</v>
      </c>
      <c r="AW957" s="13" t="s">
        <v>35</v>
      </c>
      <c r="AX957" s="13" t="s">
        <v>73</v>
      </c>
      <c r="AY957" s="243" t="s">
        <v>185</v>
      </c>
    </row>
    <row r="958" s="14" customFormat="1">
      <c r="A958" s="14"/>
      <c r="B958" s="244"/>
      <c r="C958" s="245"/>
      <c r="D958" s="235" t="s">
        <v>195</v>
      </c>
      <c r="E958" s="246" t="s">
        <v>19</v>
      </c>
      <c r="F958" s="247" t="s">
        <v>2492</v>
      </c>
      <c r="G958" s="245"/>
      <c r="H958" s="248">
        <v>22.699999999999999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195</v>
      </c>
      <c r="AU958" s="254" t="s">
        <v>82</v>
      </c>
      <c r="AV958" s="14" t="s">
        <v>82</v>
      </c>
      <c r="AW958" s="14" t="s">
        <v>35</v>
      </c>
      <c r="AX958" s="14" t="s">
        <v>73</v>
      </c>
      <c r="AY958" s="254" t="s">
        <v>185</v>
      </c>
    </row>
    <row r="959" s="13" customFormat="1">
      <c r="A959" s="13"/>
      <c r="B959" s="233"/>
      <c r="C959" s="234"/>
      <c r="D959" s="235" t="s">
        <v>195</v>
      </c>
      <c r="E959" s="236" t="s">
        <v>19</v>
      </c>
      <c r="F959" s="237" t="s">
        <v>2519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195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185</v>
      </c>
    </row>
    <row r="960" s="14" customFormat="1">
      <c r="A960" s="14"/>
      <c r="B960" s="244"/>
      <c r="C960" s="245"/>
      <c r="D960" s="235" t="s">
        <v>195</v>
      </c>
      <c r="E960" s="246" t="s">
        <v>19</v>
      </c>
      <c r="F960" s="247" t="s">
        <v>2520</v>
      </c>
      <c r="G960" s="245"/>
      <c r="H960" s="248">
        <v>-4.7999999999999998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195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185</v>
      </c>
    </row>
    <row r="961" s="15" customFormat="1">
      <c r="A961" s="15"/>
      <c r="B961" s="255"/>
      <c r="C961" s="256"/>
      <c r="D961" s="235" t="s">
        <v>195</v>
      </c>
      <c r="E961" s="257" t="s">
        <v>19</v>
      </c>
      <c r="F961" s="258" t="s">
        <v>226</v>
      </c>
      <c r="G961" s="256"/>
      <c r="H961" s="259">
        <v>17.899999999999999</v>
      </c>
      <c r="I961" s="260"/>
      <c r="J961" s="256"/>
      <c r="K961" s="256"/>
      <c r="L961" s="261"/>
      <c r="M961" s="262"/>
      <c r="N961" s="263"/>
      <c r="O961" s="263"/>
      <c r="P961" s="263"/>
      <c r="Q961" s="263"/>
      <c r="R961" s="263"/>
      <c r="S961" s="263"/>
      <c r="T961" s="26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5" t="s">
        <v>195</v>
      </c>
      <c r="AU961" s="265" t="s">
        <v>82</v>
      </c>
      <c r="AV961" s="15" t="s">
        <v>135</v>
      </c>
      <c r="AW961" s="15" t="s">
        <v>35</v>
      </c>
      <c r="AX961" s="15" t="s">
        <v>80</v>
      </c>
      <c r="AY961" s="265" t="s">
        <v>185</v>
      </c>
    </row>
    <row r="962" s="14" customFormat="1">
      <c r="A962" s="14"/>
      <c r="B962" s="244"/>
      <c r="C962" s="245"/>
      <c r="D962" s="235" t="s">
        <v>195</v>
      </c>
      <c r="E962" s="245"/>
      <c r="F962" s="247" t="s">
        <v>2541</v>
      </c>
      <c r="G962" s="245"/>
      <c r="H962" s="248">
        <v>19.690000000000001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195</v>
      </c>
      <c r="AU962" s="254" t="s">
        <v>82</v>
      </c>
      <c r="AV962" s="14" t="s">
        <v>82</v>
      </c>
      <c r="AW962" s="14" t="s">
        <v>4</v>
      </c>
      <c r="AX962" s="14" t="s">
        <v>80</v>
      </c>
      <c r="AY962" s="254" t="s">
        <v>185</v>
      </c>
    </row>
    <row r="963" s="2" customFormat="1" ht="21.75" customHeight="1">
      <c r="A963" s="40"/>
      <c r="B963" s="41"/>
      <c r="C963" s="215" t="s">
        <v>1429</v>
      </c>
      <c r="D963" s="215" t="s">
        <v>187</v>
      </c>
      <c r="E963" s="216" t="s">
        <v>2549</v>
      </c>
      <c r="F963" s="217" t="s">
        <v>2550</v>
      </c>
      <c r="G963" s="218" t="s">
        <v>240</v>
      </c>
      <c r="H963" s="219">
        <v>9.8879999999999999</v>
      </c>
      <c r="I963" s="220"/>
      <c r="J963" s="221">
        <f>ROUND(I963*H963,2)</f>
        <v>0</v>
      </c>
      <c r="K963" s="217" t="s">
        <v>191</v>
      </c>
      <c r="L963" s="46"/>
      <c r="M963" s="222" t="s">
        <v>19</v>
      </c>
      <c r="N963" s="223" t="s">
        <v>44</v>
      </c>
      <c r="O963" s="86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6" t="s">
        <v>339</v>
      </c>
      <c r="AT963" s="226" t="s">
        <v>187</v>
      </c>
      <c r="AU963" s="226" t="s">
        <v>82</v>
      </c>
      <c r="AY963" s="19" t="s">
        <v>185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9" t="s">
        <v>80</v>
      </c>
      <c r="BK963" s="227">
        <f>ROUND(I963*H963,2)</f>
        <v>0</v>
      </c>
      <c r="BL963" s="19" t="s">
        <v>339</v>
      </c>
      <c r="BM963" s="226" t="s">
        <v>2551</v>
      </c>
    </row>
    <row r="964" s="2" customFormat="1">
      <c r="A964" s="40"/>
      <c r="B964" s="41"/>
      <c r="C964" s="42"/>
      <c r="D964" s="228" t="s">
        <v>193</v>
      </c>
      <c r="E964" s="42"/>
      <c r="F964" s="229" t="s">
        <v>2552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193</v>
      </c>
      <c r="AU964" s="19" t="s">
        <v>82</v>
      </c>
    </row>
    <row r="965" s="13" customFormat="1">
      <c r="A965" s="13"/>
      <c r="B965" s="233"/>
      <c r="C965" s="234"/>
      <c r="D965" s="235" t="s">
        <v>195</v>
      </c>
      <c r="E965" s="236" t="s">
        <v>19</v>
      </c>
      <c r="F965" s="237" t="s">
        <v>2490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195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185</v>
      </c>
    </row>
    <row r="966" s="13" customFormat="1">
      <c r="A966" s="13"/>
      <c r="B966" s="233"/>
      <c r="C966" s="234"/>
      <c r="D966" s="235" t="s">
        <v>195</v>
      </c>
      <c r="E966" s="236" t="s">
        <v>19</v>
      </c>
      <c r="F966" s="237" t="s">
        <v>2491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195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185</v>
      </c>
    </row>
    <row r="967" s="14" customFormat="1">
      <c r="A967" s="14"/>
      <c r="B967" s="244"/>
      <c r="C967" s="245"/>
      <c r="D967" s="235" t="s">
        <v>195</v>
      </c>
      <c r="E967" s="246" t="s">
        <v>19</v>
      </c>
      <c r="F967" s="247" t="s">
        <v>2553</v>
      </c>
      <c r="G967" s="245"/>
      <c r="H967" s="248">
        <v>14.688000000000001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195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185</v>
      </c>
    </row>
    <row r="968" s="13" customFormat="1">
      <c r="A968" s="13"/>
      <c r="B968" s="233"/>
      <c r="C968" s="234"/>
      <c r="D968" s="235" t="s">
        <v>195</v>
      </c>
      <c r="E968" s="236" t="s">
        <v>19</v>
      </c>
      <c r="F968" s="237" t="s">
        <v>2519</v>
      </c>
      <c r="G968" s="234"/>
      <c r="H968" s="236" t="s">
        <v>19</v>
      </c>
      <c r="I968" s="238"/>
      <c r="J968" s="234"/>
      <c r="K968" s="234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195</v>
      </c>
      <c r="AU968" s="243" t="s">
        <v>82</v>
      </c>
      <c r="AV968" s="13" t="s">
        <v>80</v>
      </c>
      <c r="AW968" s="13" t="s">
        <v>35</v>
      </c>
      <c r="AX968" s="13" t="s">
        <v>73</v>
      </c>
      <c r="AY968" s="243" t="s">
        <v>185</v>
      </c>
    </row>
    <row r="969" s="14" customFormat="1">
      <c r="A969" s="14"/>
      <c r="B969" s="244"/>
      <c r="C969" s="245"/>
      <c r="D969" s="235" t="s">
        <v>195</v>
      </c>
      <c r="E969" s="246" t="s">
        <v>19</v>
      </c>
      <c r="F969" s="247" t="s">
        <v>2520</v>
      </c>
      <c r="G969" s="245"/>
      <c r="H969" s="248">
        <v>-4.7999999999999998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195</v>
      </c>
      <c r="AU969" s="254" t="s">
        <v>82</v>
      </c>
      <c r="AV969" s="14" t="s">
        <v>82</v>
      </c>
      <c r="AW969" s="14" t="s">
        <v>35</v>
      </c>
      <c r="AX969" s="14" t="s">
        <v>73</v>
      </c>
      <c r="AY969" s="254" t="s">
        <v>185</v>
      </c>
    </row>
    <row r="970" s="15" customFormat="1">
      <c r="A970" s="15"/>
      <c r="B970" s="255"/>
      <c r="C970" s="256"/>
      <c r="D970" s="235" t="s">
        <v>195</v>
      </c>
      <c r="E970" s="257" t="s">
        <v>19</v>
      </c>
      <c r="F970" s="258" t="s">
        <v>226</v>
      </c>
      <c r="G970" s="256"/>
      <c r="H970" s="259">
        <v>9.8880000000000017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5" t="s">
        <v>195</v>
      </c>
      <c r="AU970" s="265" t="s">
        <v>82</v>
      </c>
      <c r="AV970" s="15" t="s">
        <v>135</v>
      </c>
      <c r="AW970" s="15" t="s">
        <v>35</v>
      </c>
      <c r="AX970" s="15" t="s">
        <v>80</v>
      </c>
      <c r="AY970" s="265" t="s">
        <v>185</v>
      </c>
    </row>
    <row r="971" s="2" customFormat="1" ht="16.5" customHeight="1">
      <c r="A971" s="40"/>
      <c r="B971" s="41"/>
      <c r="C971" s="272" t="s">
        <v>1435</v>
      </c>
      <c r="D971" s="272" t="s">
        <v>520</v>
      </c>
      <c r="E971" s="273" t="s">
        <v>2554</v>
      </c>
      <c r="F971" s="274" t="s">
        <v>2555</v>
      </c>
      <c r="G971" s="275" t="s">
        <v>190</v>
      </c>
      <c r="H971" s="276">
        <v>1.2849999999999999</v>
      </c>
      <c r="I971" s="277"/>
      <c r="J971" s="278">
        <f>ROUND(I971*H971,2)</f>
        <v>0</v>
      </c>
      <c r="K971" s="274" t="s">
        <v>191</v>
      </c>
      <c r="L971" s="279"/>
      <c r="M971" s="280" t="s">
        <v>19</v>
      </c>
      <c r="N971" s="281" t="s">
        <v>44</v>
      </c>
      <c r="O971" s="86"/>
      <c r="P971" s="224">
        <f>O971*H971</f>
        <v>0</v>
      </c>
      <c r="Q971" s="224">
        <v>0.51000000000000001</v>
      </c>
      <c r="R971" s="224">
        <f>Q971*H971</f>
        <v>0.65534999999999999</v>
      </c>
      <c r="S971" s="224">
        <v>0</v>
      </c>
      <c r="T971" s="225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6" t="s">
        <v>627</v>
      </c>
      <c r="AT971" s="226" t="s">
        <v>520</v>
      </c>
      <c r="AU971" s="226" t="s">
        <v>82</v>
      </c>
      <c r="AY971" s="19" t="s">
        <v>185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19" t="s">
        <v>80</v>
      </c>
      <c r="BK971" s="227">
        <f>ROUND(I971*H971,2)</f>
        <v>0</v>
      </c>
      <c r="BL971" s="19" t="s">
        <v>339</v>
      </c>
      <c r="BM971" s="226" t="s">
        <v>2556</v>
      </c>
    </row>
    <row r="972" s="13" customFormat="1">
      <c r="A972" s="13"/>
      <c r="B972" s="233"/>
      <c r="C972" s="234"/>
      <c r="D972" s="235" t="s">
        <v>195</v>
      </c>
      <c r="E972" s="236" t="s">
        <v>19</v>
      </c>
      <c r="F972" s="237" t="s">
        <v>2421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195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185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2491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2557</v>
      </c>
      <c r="G974" s="245"/>
      <c r="H974" s="248">
        <v>1.909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3" customFormat="1">
      <c r="A975" s="13"/>
      <c r="B975" s="233"/>
      <c r="C975" s="234"/>
      <c r="D975" s="235" t="s">
        <v>195</v>
      </c>
      <c r="E975" s="236" t="s">
        <v>19</v>
      </c>
      <c r="F975" s="237" t="s">
        <v>2519</v>
      </c>
      <c r="G975" s="234"/>
      <c r="H975" s="236" t="s">
        <v>19</v>
      </c>
      <c r="I975" s="238"/>
      <c r="J975" s="234"/>
      <c r="K975" s="234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195</v>
      </c>
      <c r="AU975" s="243" t="s">
        <v>82</v>
      </c>
      <c r="AV975" s="13" t="s">
        <v>80</v>
      </c>
      <c r="AW975" s="13" t="s">
        <v>35</v>
      </c>
      <c r="AX975" s="13" t="s">
        <v>73</v>
      </c>
      <c r="AY975" s="243" t="s">
        <v>185</v>
      </c>
    </row>
    <row r="976" s="14" customFormat="1">
      <c r="A976" s="14"/>
      <c r="B976" s="244"/>
      <c r="C976" s="245"/>
      <c r="D976" s="235" t="s">
        <v>195</v>
      </c>
      <c r="E976" s="246" t="s">
        <v>19</v>
      </c>
      <c r="F976" s="247" t="s">
        <v>2558</v>
      </c>
      <c r="G976" s="245"/>
      <c r="H976" s="248">
        <v>-0.624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195</v>
      </c>
      <c r="AU976" s="254" t="s">
        <v>82</v>
      </c>
      <c r="AV976" s="14" t="s">
        <v>82</v>
      </c>
      <c r="AW976" s="14" t="s">
        <v>35</v>
      </c>
      <c r="AX976" s="14" t="s">
        <v>73</v>
      </c>
      <c r="AY976" s="254" t="s">
        <v>185</v>
      </c>
    </row>
    <row r="977" s="15" customFormat="1">
      <c r="A977" s="15"/>
      <c r="B977" s="255"/>
      <c r="C977" s="256"/>
      <c r="D977" s="235" t="s">
        <v>195</v>
      </c>
      <c r="E977" s="257" t="s">
        <v>19</v>
      </c>
      <c r="F977" s="258" t="s">
        <v>226</v>
      </c>
      <c r="G977" s="256"/>
      <c r="H977" s="259">
        <v>1.2850000000000001</v>
      </c>
      <c r="I977" s="260"/>
      <c r="J977" s="256"/>
      <c r="K977" s="256"/>
      <c r="L977" s="261"/>
      <c r="M977" s="262"/>
      <c r="N977" s="263"/>
      <c r="O977" s="263"/>
      <c r="P977" s="263"/>
      <c r="Q977" s="263"/>
      <c r="R977" s="263"/>
      <c r="S977" s="263"/>
      <c r="T977" s="264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5" t="s">
        <v>195</v>
      </c>
      <c r="AU977" s="265" t="s">
        <v>82</v>
      </c>
      <c r="AV977" s="15" t="s">
        <v>135</v>
      </c>
      <c r="AW977" s="15" t="s">
        <v>35</v>
      </c>
      <c r="AX977" s="15" t="s">
        <v>80</v>
      </c>
      <c r="AY977" s="265" t="s">
        <v>185</v>
      </c>
    </row>
    <row r="978" s="2" customFormat="1" ht="21.75" customHeight="1">
      <c r="A978" s="40"/>
      <c r="B978" s="41"/>
      <c r="C978" s="215" t="s">
        <v>1441</v>
      </c>
      <c r="D978" s="215" t="s">
        <v>187</v>
      </c>
      <c r="E978" s="216" t="s">
        <v>2559</v>
      </c>
      <c r="F978" s="217" t="s">
        <v>2560</v>
      </c>
      <c r="G978" s="218" t="s">
        <v>240</v>
      </c>
      <c r="H978" s="219">
        <v>9.8879999999999999</v>
      </c>
      <c r="I978" s="220"/>
      <c r="J978" s="221">
        <f>ROUND(I978*H978,2)</f>
        <v>0</v>
      </c>
      <c r="K978" s="217" t="s">
        <v>412</v>
      </c>
      <c r="L978" s="46"/>
      <c r="M978" s="222" t="s">
        <v>19</v>
      </c>
      <c r="N978" s="223" t="s">
        <v>44</v>
      </c>
      <c r="O978" s="86"/>
      <c r="P978" s="224">
        <f>O978*H978</f>
        <v>0</v>
      </c>
      <c r="Q978" s="224">
        <v>0</v>
      </c>
      <c r="R978" s="224">
        <f>Q978*H978</f>
        <v>0</v>
      </c>
      <c r="S978" s="224">
        <v>0</v>
      </c>
      <c r="T978" s="225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6" t="s">
        <v>339</v>
      </c>
      <c r="AT978" s="226" t="s">
        <v>187</v>
      </c>
      <c r="AU978" s="226" t="s">
        <v>82</v>
      </c>
      <c r="AY978" s="19" t="s">
        <v>185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19" t="s">
        <v>80</v>
      </c>
      <c r="BK978" s="227">
        <f>ROUND(I978*H978,2)</f>
        <v>0</v>
      </c>
      <c r="BL978" s="19" t="s">
        <v>339</v>
      </c>
      <c r="BM978" s="226" t="s">
        <v>2561</v>
      </c>
    </row>
    <row r="979" s="13" customFormat="1">
      <c r="A979" s="13"/>
      <c r="B979" s="233"/>
      <c r="C979" s="234"/>
      <c r="D979" s="235" t="s">
        <v>195</v>
      </c>
      <c r="E979" s="236" t="s">
        <v>19</v>
      </c>
      <c r="F979" s="237" t="s">
        <v>2490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195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185</v>
      </c>
    </row>
    <row r="980" s="13" customFormat="1">
      <c r="A980" s="13"/>
      <c r="B980" s="233"/>
      <c r="C980" s="234"/>
      <c r="D980" s="235" t="s">
        <v>195</v>
      </c>
      <c r="E980" s="236" t="s">
        <v>19</v>
      </c>
      <c r="F980" s="237" t="s">
        <v>2491</v>
      </c>
      <c r="G980" s="234"/>
      <c r="H980" s="236" t="s">
        <v>19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195</v>
      </c>
      <c r="AU980" s="243" t="s">
        <v>82</v>
      </c>
      <c r="AV980" s="13" t="s">
        <v>80</v>
      </c>
      <c r="AW980" s="13" t="s">
        <v>35</v>
      </c>
      <c r="AX980" s="13" t="s">
        <v>73</v>
      </c>
      <c r="AY980" s="243" t="s">
        <v>185</v>
      </c>
    </row>
    <row r="981" s="14" customFormat="1">
      <c r="A981" s="14"/>
      <c r="B981" s="244"/>
      <c r="C981" s="245"/>
      <c r="D981" s="235" t="s">
        <v>195</v>
      </c>
      <c r="E981" s="246" t="s">
        <v>19</v>
      </c>
      <c r="F981" s="247" t="s">
        <v>2553</v>
      </c>
      <c r="G981" s="245"/>
      <c r="H981" s="248">
        <v>14.688000000000001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195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185</v>
      </c>
    </row>
    <row r="982" s="13" customFormat="1">
      <c r="A982" s="13"/>
      <c r="B982" s="233"/>
      <c r="C982" s="234"/>
      <c r="D982" s="235" t="s">
        <v>195</v>
      </c>
      <c r="E982" s="236" t="s">
        <v>19</v>
      </c>
      <c r="F982" s="237" t="s">
        <v>2519</v>
      </c>
      <c r="G982" s="234"/>
      <c r="H982" s="236" t="s">
        <v>19</v>
      </c>
      <c r="I982" s="238"/>
      <c r="J982" s="234"/>
      <c r="K982" s="234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195</v>
      </c>
      <c r="AU982" s="243" t="s">
        <v>82</v>
      </c>
      <c r="AV982" s="13" t="s">
        <v>80</v>
      </c>
      <c r="AW982" s="13" t="s">
        <v>35</v>
      </c>
      <c r="AX982" s="13" t="s">
        <v>73</v>
      </c>
      <c r="AY982" s="243" t="s">
        <v>185</v>
      </c>
    </row>
    <row r="983" s="14" customFormat="1">
      <c r="A983" s="14"/>
      <c r="B983" s="244"/>
      <c r="C983" s="245"/>
      <c r="D983" s="235" t="s">
        <v>195</v>
      </c>
      <c r="E983" s="246" t="s">
        <v>19</v>
      </c>
      <c r="F983" s="247" t="s">
        <v>2520</v>
      </c>
      <c r="G983" s="245"/>
      <c r="H983" s="248">
        <v>-4.7999999999999998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195</v>
      </c>
      <c r="AU983" s="254" t="s">
        <v>82</v>
      </c>
      <c r="AV983" s="14" t="s">
        <v>82</v>
      </c>
      <c r="AW983" s="14" t="s">
        <v>35</v>
      </c>
      <c r="AX983" s="14" t="s">
        <v>73</v>
      </c>
      <c r="AY983" s="254" t="s">
        <v>185</v>
      </c>
    </row>
    <row r="984" s="15" customFormat="1">
      <c r="A984" s="15"/>
      <c r="B984" s="255"/>
      <c r="C984" s="256"/>
      <c r="D984" s="235" t="s">
        <v>195</v>
      </c>
      <c r="E984" s="257" t="s">
        <v>19</v>
      </c>
      <c r="F984" s="258" t="s">
        <v>226</v>
      </c>
      <c r="G984" s="256"/>
      <c r="H984" s="259">
        <v>9.8880000000000017</v>
      </c>
      <c r="I984" s="260"/>
      <c r="J984" s="256"/>
      <c r="K984" s="256"/>
      <c r="L984" s="261"/>
      <c r="M984" s="262"/>
      <c r="N984" s="263"/>
      <c r="O984" s="263"/>
      <c r="P984" s="263"/>
      <c r="Q984" s="263"/>
      <c r="R984" s="263"/>
      <c r="S984" s="263"/>
      <c r="T984" s="264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5" t="s">
        <v>195</v>
      </c>
      <c r="AU984" s="265" t="s">
        <v>82</v>
      </c>
      <c r="AV984" s="15" t="s">
        <v>135</v>
      </c>
      <c r="AW984" s="15" t="s">
        <v>35</v>
      </c>
      <c r="AX984" s="15" t="s">
        <v>80</v>
      </c>
      <c r="AY984" s="265" t="s">
        <v>185</v>
      </c>
    </row>
    <row r="985" s="2" customFormat="1" ht="16.5" customHeight="1">
      <c r="A985" s="40"/>
      <c r="B985" s="41"/>
      <c r="C985" s="272" t="s">
        <v>1446</v>
      </c>
      <c r="D985" s="272" t="s">
        <v>520</v>
      </c>
      <c r="E985" s="273" t="s">
        <v>2562</v>
      </c>
      <c r="F985" s="274" t="s">
        <v>2563</v>
      </c>
      <c r="G985" s="275" t="s">
        <v>240</v>
      </c>
      <c r="H985" s="276">
        <v>9.8879999999999999</v>
      </c>
      <c r="I985" s="277"/>
      <c r="J985" s="278">
        <f>ROUND(I985*H985,2)</f>
        <v>0</v>
      </c>
      <c r="K985" s="274" t="s">
        <v>412</v>
      </c>
      <c r="L985" s="279"/>
      <c r="M985" s="280" t="s">
        <v>19</v>
      </c>
      <c r="N985" s="281" t="s">
        <v>44</v>
      </c>
      <c r="O985" s="86"/>
      <c r="P985" s="224">
        <f>O985*H985</f>
        <v>0</v>
      </c>
      <c r="Q985" s="224">
        <v>0.010999999999999999</v>
      </c>
      <c r="R985" s="224">
        <f>Q985*H985</f>
        <v>0.10876799999999999</v>
      </c>
      <c r="S985" s="224">
        <v>0</v>
      </c>
      <c r="T985" s="225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6" t="s">
        <v>627</v>
      </c>
      <c r="AT985" s="226" t="s">
        <v>520</v>
      </c>
      <c r="AU985" s="226" t="s">
        <v>82</v>
      </c>
      <c r="AY985" s="19" t="s">
        <v>185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19" t="s">
        <v>80</v>
      </c>
      <c r="BK985" s="227">
        <f>ROUND(I985*H985,2)</f>
        <v>0</v>
      </c>
      <c r="BL985" s="19" t="s">
        <v>339</v>
      </c>
      <c r="BM985" s="226" t="s">
        <v>2564</v>
      </c>
    </row>
    <row r="986" s="13" customFormat="1">
      <c r="A986" s="13"/>
      <c r="B986" s="233"/>
      <c r="C986" s="234"/>
      <c r="D986" s="235" t="s">
        <v>195</v>
      </c>
      <c r="E986" s="236" t="s">
        <v>19</v>
      </c>
      <c r="F986" s="237" t="s">
        <v>2565</v>
      </c>
      <c r="G986" s="234"/>
      <c r="H986" s="236" t="s">
        <v>19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195</v>
      </c>
      <c r="AU986" s="243" t="s">
        <v>82</v>
      </c>
      <c r="AV986" s="13" t="s">
        <v>80</v>
      </c>
      <c r="AW986" s="13" t="s">
        <v>35</v>
      </c>
      <c r="AX986" s="13" t="s">
        <v>73</v>
      </c>
      <c r="AY986" s="243" t="s">
        <v>185</v>
      </c>
    </row>
    <row r="987" s="14" customFormat="1">
      <c r="A987" s="14"/>
      <c r="B987" s="244"/>
      <c r="C987" s="245"/>
      <c r="D987" s="235" t="s">
        <v>195</v>
      </c>
      <c r="E987" s="246" t="s">
        <v>19</v>
      </c>
      <c r="F987" s="247" t="s">
        <v>2566</v>
      </c>
      <c r="G987" s="245"/>
      <c r="H987" s="248">
        <v>9.8879999999999999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195</v>
      </c>
      <c r="AU987" s="254" t="s">
        <v>82</v>
      </c>
      <c r="AV987" s="14" t="s">
        <v>82</v>
      </c>
      <c r="AW987" s="14" t="s">
        <v>35</v>
      </c>
      <c r="AX987" s="14" t="s">
        <v>73</v>
      </c>
      <c r="AY987" s="254" t="s">
        <v>185</v>
      </c>
    </row>
    <row r="988" s="15" customFormat="1">
      <c r="A988" s="15"/>
      <c r="B988" s="255"/>
      <c r="C988" s="256"/>
      <c r="D988" s="235" t="s">
        <v>195</v>
      </c>
      <c r="E988" s="257" t="s">
        <v>19</v>
      </c>
      <c r="F988" s="258" t="s">
        <v>226</v>
      </c>
      <c r="G988" s="256"/>
      <c r="H988" s="259">
        <v>9.8879999999999999</v>
      </c>
      <c r="I988" s="260"/>
      <c r="J988" s="256"/>
      <c r="K988" s="256"/>
      <c r="L988" s="261"/>
      <c r="M988" s="262"/>
      <c r="N988" s="263"/>
      <c r="O988" s="263"/>
      <c r="P988" s="263"/>
      <c r="Q988" s="263"/>
      <c r="R988" s="263"/>
      <c r="S988" s="263"/>
      <c r="T988" s="264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5" t="s">
        <v>195</v>
      </c>
      <c r="AU988" s="265" t="s">
        <v>82</v>
      </c>
      <c r="AV988" s="15" t="s">
        <v>135</v>
      </c>
      <c r="AW988" s="15" t="s">
        <v>35</v>
      </c>
      <c r="AX988" s="15" t="s">
        <v>80</v>
      </c>
      <c r="AY988" s="265" t="s">
        <v>185</v>
      </c>
    </row>
    <row r="989" s="2" customFormat="1" ht="24.15" customHeight="1">
      <c r="A989" s="40"/>
      <c r="B989" s="41"/>
      <c r="C989" s="215" t="s">
        <v>1453</v>
      </c>
      <c r="D989" s="215" t="s">
        <v>187</v>
      </c>
      <c r="E989" s="216" t="s">
        <v>2567</v>
      </c>
      <c r="F989" s="217" t="s">
        <v>2568</v>
      </c>
      <c r="G989" s="218" t="s">
        <v>190</v>
      </c>
      <c r="H989" s="219">
        <v>0.36599999999999999</v>
      </c>
      <c r="I989" s="220"/>
      <c r="J989" s="221">
        <f>ROUND(I989*H989,2)</f>
        <v>0</v>
      </c>
      <c r="K989" s="217" t="s">
        <v>412</v>
      </c>
      <c r="L989" s="46"/>
      <c r="M989" s="222" t="s">
        <v>19</v>
      </c>
      <c r="N989" s="223" t="s">
        <v>44</v>
      </c>
      <c r="O989" s="86"/>
      <c r="P989" s="224">
        <f>O989*H989</f>
        <v>0</v>
      </c>
      <c r="Q989" s="224">
        <v>0</v>
      </c>
      <c r="R989" s="224">
        <f>Q989*H989</f>
        <v>0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339</v>
      </c>
      <c r="AT989" s="226" t="s">
        <v>187</v>
      </c>
      <c r="AU989" s="226" t="s">
        <v>82</v>
      </c>
      <c r="AY989" s="19" t="s">
        <v>185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80</v>
      </c>
      <c r="BK989" s="227">
        <f>ROUND(I989*H989,2)</f>
        <v>0</v>
      </c>
      <c r="BL989" s="19" t="s">
        <v>339</v>
      </c>
      <c r="BM989" s="226" t="s">
        <v>2569</v>
      </c>
    </row>
    <row r="990" s="13" customFormat="1">
      <c r="A990" s="13"/>
      <c r="B990" s="233"/>
      <c r="C990" s="234"/>
      <c r="D990" s="235" t="s">
        <v>195</v>
      </c>
      <c r="E990" s="236" t="s">
        <v>19</v>
      </c>
      <c r="F990" s="237" t="s">
        <v>2346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195</v>
      </c>
      <c r="AU990" s="243" t="s">
        <v>82</v>
      </c>
      <c r="AV990" s="13" t="s">
        <v>80</v>
      </c>
      <c r="AW990" s="13" t="s">
        <v>35</v>
      </c>
      <c r="AX990" s="13" t="s">
        <v>73</v>
      </c>
      <c r="AY990" s="243" t="s">
        <v>185</v>
      </c>
    </row>
    <row r="991" s="14" customFormat="1">
      <c r="A991" s="14"/>
      <c r="B991" s="244"/>
      <c r="C991" s="245"/>
      <c r="D991" s="235" t="s">
        <v>195</v>
      </c>
      <c r="E991" s="246" t="s">
        <v>19</v>
      </c>
      <c r="F991" s="247" t="s">
        <v>2570</v>
      </c>
      <c r="G991" s="245"/>
      <c r="H991" s="248">
        <v>0.036999999999999998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195</v>
      </c>
      <c r="AU991" s="254" t="s">
        <v>82</v>
      </c>
      <c r="AV991" s="14" t="s">
        <v>82</v>
      </c>
      <c r="AW991" s="14" t="s">
        <v>35</v>
      </c>
      <c r="AX991" s="14" t="s">
        <v>73</v>
      </c>
      <c r="AY991" s="254" t="s">
        <v>185</v>
      </c>
    </row>
    <row r="992" s="14" customFormat="1">
      <c r="A992" s="14"/>
      <c r="B992" s="244"/>
      <c r="C992" s="245"/>
      <c r="D992" s="235" t="s">
        <v>195</v>
      </c>
      <c r="E992" s="246" t="s">
        <v>19</v>
      </c>
      <c r="F992" s="247" t="s">
        <v>2570</v>
      </c>
      <c r="G992" s="245"/>
      <c r="H992" s="248">
        <v>0.036999999999999998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195</v>
      </c>
      <c r="AU992" s="254" t="s">
        <v>82</v>
      </c>
      <c r="AV992" s="14" t="s">
        <v>82</v>
      </c>
      <c r="AW992" s="14" t="s">
        <v>35</v>
      </c>
      <c r="AX992" s="14" t="s">
        <v>73</v>
      </c>
      <c r="AY992" s="254" t="s">
        <v>185</v>
      </c>
    </row>
    <row r="993" s="14" customFormat="1">
      <c r="A993" s="14"/>
      <c r="B993" s="244"/>
      <c r="C993" s="245"/>
      <c r="D993" s="235" t="s">
        <v>195</v>
      </c>
      <c r="E993" s="246" t="s">
        <v>19</v>
      </c>
      <c r="F993" s="247" t="s">
        <v>2571</v>
      </c>
      <c r="G993" s="245"/>
      <c r="H993" s="248">
        <v>0.090999999999999998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195</v>
      </c>
      <c r="AU993" s="254" t="s">
        <v>82</v>
      </c>
      <c r="AV993" s="14" t="s">
        <v>82</v>
      </c>
      <c r="AW993" s="14" t="s">
        <v>35</v>
      </c>
      <c r="AX993" s="14" t="s">
        <v>73</v>
      </c>
      <c r="AY993" s="254" t="s">
        <v>185</v>
      </c>
    </row>
    <row r="994" s="14" customFormat="1">
      <c r="A994" s="14"/>
      <c r="B994" s="244"/>
      <c r="C994" s="245"/>
      <c r="D994" s="235" t="s">
        <v>195</v>
      </c>
      <c r="E994" s="246" t="s">
        <v>19</v>
      </c>
      <c r="F994" s="247" t="s">
        <v>2572</v>
      </c>
      <c r="G994" s="245"/>
      <c r="H994" s="248">
        <v>0.11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195</v>
      </c>
      <c r="AU994" s="254" t="s">
        <v>82</v>
      </c>
      <c r="AV994" s="14" t="s">
        <v>82</v>
      </c>
      <c r="AW994" s="14" t="s">
        <v>35</v>
      </c>
      <c r="AX994" s="14" t="s">
        <v>73</v>
      </c>
      <c r="AY994" s="254" t="s">
        <v>185</v>
      </c>
    </row>
    <row r="995" s="14" customFormat="1">
      <c r="A995" s="14"/>
      <c r="B995" s="244"/>
      <c r="C995" s="245"/>
      <c r="D995" s="235" t="s">
        <v>195</v>
      </c>
      <c r="E995" s="246" t="s">
        <v>19</v>
      </c>
      <c r="F995" s="247" t="s">
        <v>2571</v>
      </c>
      <c r="G995" s="245"/>
      <c r="H995" s="248">
        <v>0.090999999999999998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195</v>
      </c>
      <c r="AU995" s="254" t="s">
        <v>82</v>
      </c>
      <c r="AV995" s="14" t="s">
        <v>82</v>
      </c>
      <c r="AW995" s="14" t="s">
        <v>35</v>
      </c>
      <c r="AX995" s="14" t="s">
        <v>73</v>
      </c>
      <c r="AY995" s="254" t="s">
        <v>185</v>
      </c>
    </row>
    <row r="996" s="15" customFormat="1">
      <c r="A996" s="15"/>
      <c r="B996" s="255"/>
      <c r="C996" s="256"/>
      <c r="D996" s="235" t="s">
        <v>195</v>
      </c>
      <c r="E996" s="257" t="s">
        <v>19</v>
      </c>
      <c r="F996" s="258" t="s">
        <v>226</v>
      </c>
      <c r="G996" s="256"/>
      <c r="H996" s="259">
        <v>0.36599999999999999</v>
      </c>
      <c r="I996" s="260"/>
      <c r="J996" s="256"/>
      <c r="K996" s="256"/>
      <c r="L996" s="261"/>
      <c r="M996" s="262"/>
      <c r="N996" s="263"/>
      <c r="O996" s="263"/>
      <c r="P996" s="263"/>
      <c r="Q996" s="263"/>
      <c r="R996" s="263"/>
      <c r="S996" s="263"/>
      <c r="T996" s="264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5" t="s">
        <v>195</v>
      </c>
      <c r="AU996" s="265" t="s">
        <v>82</v>
      </c>
      <c r="AV996" s="15" t="s">
        <v>135</v>
      </c>
      <c r="AW996" s="15" t="s">
        <v>35</v>
      </c>
      <c r="AX996" s="15" t="s">
        <v>80</v>
      </c>
      <c r="AY996" s="265" t="s">
        <v>185</v>
      </c>
    </row>
    <row r="997" s="2" customFormat="1" ht="16.5" customHeight="1">
      <c r="A997" s="40"/>
      <c r="B997" s="41"/>
      <c r="C997" s="272" t="s">
        <v>1468</v>
      </c>
      <c r="D997" s="272" t="s">
        <v>520</v>
      </c>
      <c r="E997" s="273" t="s">
        <v>2573</v>
      </c>
      <c r="F997" s="274" t="s">
        <v>2574</v>
      </c>
      <c r="G997" s="275" t="s">
        <v>342</v>
      </c>
      <c r="H997" s="276">
        <v>0.73199999999999998</v>
      </c>
      <c r="I997" s="277"/>
      <c r="J997" s="278">
        <f>ROUND(I997*H997,2)</f>
        <v>0</v>
      </c>
      <c r="K997" s="274" t="s">
        <v>412</v>
      </c>
      <c r="L997" s="279"/>
      <c r="M997" s="280" t="s">
        <v>19</v>
      </c>
      <c r="N997" s="281" t="s">
        <v>44</v>
      </c>
      <c r="O997" s="86"/>
      <c r="P997" s="224">
        <f>O997*H997</f>
        <v>0</v>
      </c>
      <c r="Q997" s="224">
        <v>1</v>
      </c>
      <c r="R997" s="224">
        <f>Q997*H997</f>
        <v>0.73199999999999998</v>
      </c>
      <c r="S997" s="224">
        <v>0</v>
      </c>
      <c r="T997" s="225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6" t="s">
        <v>627</v>
      </c>
      <c r="AT997" s="226" t="s">
        <v>520</v>
      </c>
      <c r="AU997" s="226" t="s">
        <v>82</v>
      </c>
      <c r="AY997" s="19" t="s">
        <v>185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19" t="s">
        <v>80</v>
      </c>
      <c r="BK997" s="227">
        <f>ROUND(I997*H997,2)</f>
        <v>0</v>
      </c>
      <c r="BL997" s="19" t="s">
        <v>339</v>
      </c>
      <c r="BM997" s="226" t="s">
        <v>2575</v>
      </c>
    </row>
    <row r="998" s="13" customFormat="1">
      <c r="A998" s="13"/>
      <c r="B998" s="233"/>
      <c r="C998" s="234"/>
      <c r="D998" s="235" t="s">
        <v>195</v>
      </c>
      <c r="E998" s="236" t="s">
        <v>19</v>
      </c>
      <c r="F998" s="237" t="s">
        <v>2346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195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185</v>
      </c>
    </row>
    <row r="999" s="14" customFormat="1">
      <c r="A999" s="14"/>
      <c r="B999" s="244"/>
      <c r="C999" s="245"/>
      <c r="D999" s="235" t="s">
        <v>195</v>
      </c>
      <c r="E999" s="246" t="s">
        <v>19</v>
      </c>
      <c r="F999" s="247" t="s">
        <v>2570</v>
      </c>
      <c r="G999" s="245"/>
      <c r="H999" s="248">
        <v>0.036999999999999998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195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185</v>
      </c>
    </row>
    <row r="1000" s="14" customFormat="1">
      <c r="A1000" s="14"/>
      <c r="B1000" s="244"/>
      <c r="C1000" s="245"/>
      <c r="D1000" s="235" t="s">
        <v>195</v>
      </c>
      <c r="E1000" s="246" t="s">
        <v>19</v>
      </c>
      <c r="F1000" s="247" t="s">
        <v>2570</v>
      </c>
      <c r="G1000" s="245"/>
      <c r="H1000" s="248">
        <v>0.036999999999999998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195</v>
      </c>
      <c r="AU1000" s="254" t="s">
        <v>82</v>
      </c>
      <c r="AV1000" s="14" t="s">
        <v>82</v>
      </c>
      <c r="AW1000" s="14" t="s">
        <v>35</v>
      </c>
      <c r="AX1000" s="14" t="s">
        <v>73</v>
      </c>
      <c r="AY1000" s="254" t="s">
        <v>185</v>
      </c>
    </row>
    <row r="1001" s="14" customFormat="1">
      <c r="A1001" s="14"/>
      <c r="B1001" s="244"/>
      <c r="C1001" s="245"/>
      <c r="D1001" s="235" t="s">
        <v>195</v>
      </c>
      <c r="E1001" s="246" t="s">
        <v>19</v>
      </c>
      <c r="F1001" s="247" t="s">
        <v>2571</v>
      </c>
      <c r="G1001" s="245"/>
      <c r="H1001" s="248">
        <v>0.090999999999999998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195</v>
      </c>
      <c r="AU1001" s="254" t="s">
        <v>82</v>
      </c>
      <c r="AV1001" s="14" t="s">
        <v>82</v>
      </c>
      <c r="AW1001" s="14" t="s">
        <v>35</v>
      </c>
      <c r="AX1001" s="14" t="s">
        <v>73</v>
      </c>
      <c r="AY1001" s="254" t="s">
        <v>185</v>
      </c>
    </row>
    <row r="1002" s="14" customFormat="1">
      <c r="A1002" s="14"/>
      <c r="B1002" s="244"/>
      <c r="C1002" s="245"/>
      <c r="D1002" s="235" t="s">
        <v>195</v>
      </c>
      <c r="E1002" s="246" t="s">
        <v>19</v>
      </c>
      <c r="F1002" s="247" t="s">
        <v>2572</v>
      </c>
      <c r="G1002" s="245"/>
      <c r="H1002" s="248">
        <v>0.11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195</v>
      </c>
      <c r="AU1002" s="254" t="s">
        <v>82</v>
      </c>
      <c r="AV1002" s="14" t="s">
        <v>82</v>
      </c>
      <c r="AW1002" s="14" t="s">
        <v>35</v>
      </c>
      <c r="AX1002" s="14" t="s">
        <v>73</v>
      </c>
      <c r="AY1002" s="254" t="s">
        <v>185</v>
      </c>
    </row>
    <row r="1003" s="14" customFormat="1">
      <c r="A1003" s="14"/>
      <c r="B1003" s="244"/>
      <c r="C1003" s="245"/>
      <c r="D1003" s="235" t="s">
        <v>195</v>
      </c>
      <c r="E1003" s="246" t="s">
        <v>19</v>
      </c>
      <c r="F1003" s="247" t="s">
        <v>2571</v>
      </c>
      <c r="G1003" s="245"/>
      <c r="H1003" s="248">
        <v>0.090999999999999998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195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185</v>
      </c>
    </row>
    <row r="1004" s="15" customFormat="1">
      <c r="A1004" s="15"/>
      <c r="B1004" s="255"/>
      <c r="C1004" s="256"/>
      <c r="D1004" s="235" t="s">
        <v>195</v>
      </c>
      <c r="E1004" s="257" t="s">
        <v>19</v>
      </c>
      <c r="F1004" s="258" t="s">
        <v>226</v>
      </c>
      <c r="G1004" s="256"/>
      <c r="H1004" s="259">
        <v>0.36599999999999999</v>
      </c>
      <c r="I1004" s="260"/>
      <c r="J1004" s="256"/>
      <c r="K1004" s="256"/>
      <c r="L1004" s="261"/>
      <c r="M1004" s="262"/>
      <c r="N1004" s="263"/>
      <c r="O1004" s="263"/>
      <c r="P1004" s="263"/>
      <c r="Q1004" s="263"/>
      <c r="R1004" s="263"/>
      <c r="S1004" s="263"/>
      <c r="T1004" s="26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5" t="s">
        <v>195</v>
      </c>
      <c r="AU1004" s="265" t="s">
        <v>82</v>
      </c>
      <c r="AV1004" s="15" t="s">
        <v>135</v>
      </c>
      <c r="AW1004" s="15" t="s">
        <v>35</v>
      </c>
      <c r="AX1004" s="15" t="s">
        <v>80</v>
      </c>
      <c r="AY1004" s="265" t="s">
        <v>185</v>
      </c>
    </row>
    <row r="1005" s="14" customFormat="1">
      <c r="A1005" s="14"/>
      <c r="B1005" s="244"/>
      <c r="C1005" s="245"/>
      <c r="D1005" s="235" t="s">
        <v>195</v>
      </c>
      <c r="E1005" s="245"/>
      <c r="F1005" s="247" t="s">
        <v>2576</v>
      </c>
      <c r="G1005" s="245"/>
      <c r="H1005" s="248">
        <v>0.73199999999999998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195</v>
      </c>
      <c r="AU1005" s="254" t="s">
        <v>82</v>
      </c>
      <c r="AV1005" s="14" t="s">
        <v>82</v>
      </c>
      <c r="AW1005" s="14" t="s">
        <v>4</v>
      </c>
      <c r="AX1005" s="14" t="s">
        <v>80</v>
      </c>
      <c r="AY1005" s="254" t="s">
        <v>185</v>
      </c>
    </row>
    <row r="1006" s="2" customFormat="1" ht="21.75" customHeight="1">
      <c r="A1006" s="40"/>
      <c r="B1006" s="41"/>
      <c r="C1006" s="215" t="s">
        <v>1473</v>
      </c>
      <c r="D1006" s="215" t="s">
        <v>187</v>
      </c>
      <c r="E1006" s="216" t="s">
        <v>2577</v>
      </c>
      <c r="F1006" s="217" t="s">
        <v>2578</v>
      </c>
      <c r="G1006" s="218" t="s">
        <v>499</v>
      </c>
      <c r="H1006" s="219">
        <v>14.074999999999999</v>
      </c>
      <c r="I1006" s="220"/>
      <c r="J1006" s="221">
        <f>ROUND(I1006*H1006,2)</f>
        <v>0</v>
      </c>
      <c r="K1006" s="217" t="s">
        <v>412</v>
      </c>
      <c r="L1006" s="46"/>
      <c r="M1006" s="222" t="s">
        <v>19</v>
      </c>
      <c r="N1006" s="223" t="s">
        <v>44</v>
      </c>
      <c r="O1006" s="86"/>
      <c r="P1006" s="224">
        <f>O1006*H1006</f>
        <v>0</v>
      </c>
      <c r="Q1006" s="224">
        <v>2.0000000000000002E-05</v>
      </c>
      <c r="R1006" s="224">
        <f>Q1006*H1006</f>
        <v>0.00028150000000000001</v>
      </c>
      <c r="S1006" s="224">
        <v>0</v>
      </c>
      <c r="T1006" s="225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6" t="s">
        <v>339</v>
      </c>
      <c r="AT1006" s="226" t="s">
        <v>187</v>
      </c>
      <c r="AU1006" s="226" t="s">
        <v>82</v>
      </c>
      <c r="AY1006" s="19" t="s">
        <v>185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9" t="s">
        <v>80</v>
      </c>
      <c r="BK1006" s="227">
        <f>ROUND(I1006*H1006,2)</f>
        <v>0</v>
      </c>
      <c r="BL1006" s="19" t="s">
        <v>339</v>
      </c>
      <c r="BM1006" s="226" t="s">
        <v>2579</v>
      </c>
    </row>
    <row r="1007" s="13" customFormat="1">
      <c r="A1007" s="13"/>
      <c r="B1007" s="233"/>
      <c r="C1007" s="234"/>
      <c r="D1007" s="235" t="s">
        <v>195</v>
      </c>
      <c r="E1007" s="236" t="s">
        <v>19</v>
      </c>
      <c r="F1007" s="237" t="s">
        <v>2346</v>
      </c>
      <c r="G1007" s="234"/>
      <c r="H1007" s="236" t="s">
        <v>19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195</v>
      </c>
      <c r="AU1007" s="243" t="s">
        <v>82</v>
      </c>
      <c r="AV1007" s="13" t="s">
        <v>80</v>
      </c>
      <c r="AW1007" s="13" t="s">
        <v>35</v>
      </c>
      <c r="AX1007" s="13" t="s">
        <v>73</v>
      </c>
      <c r="AY1007" s="243" t="s">
        <v>185</v>
      </c>
    </row>
    <row r="1008" s="14" customFormat="1">
      <c r="A1008" s="14"/>
      <c r="B1008" s="244"/>
      <c r="C1008" s="245"/>
      <c r="D1008" s="235" t="s">
        <v>195</v>
      </c>
      <c r="E1008" s="246" t="s">
        <v>19</v>
      </c>
      <c r="F1008" s="247" t="s">
        <v>2580</v>
      </c>
      <c r="G1008" s="245"/>
      <c r="H1008" s="248">
        <v>14.074999999999999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195</v>
      </c>
      <c r="AU1008" s="254" t="s">
        <v>82</v>
      </c>
      <c r="AV1008" s="14" t="s">
        <v>82</v>
      </c>
      <c r="AW1008" s="14" t="s">
        <v>35</v>
      </c>
      <c r="AX1008" s="14" t="s">
        <v>73</v>
      </c>
      <c r="AY1008" s="254" t="s">
        <v>185</v>
      </c>
    </row>
    <row r="1009" s="15" customFormat="1">
      <c r="A1009" s="15"/>
      <c r="B1009" s="255"/>
      <c r="C1009" s="256"/>
      <c r="D1009" s="235" t="s">
        <v>195</v>
      </c>
      <c r="E1009" s="257" t="s">
        <v>19</v>
      </c>
      <c r="F1009" s="258" t="s">
        <v>226</v>
      </c>
      <c r="G1009" s="256"/>
      <c r="H1009" s="259">
        <v>14.074999999999999</v>
      </c>
      <c r="I1009" s="260"/>
      <c r="J1009" s="256"/>
      <c r="K1009" s="256"/>
      <c r="L1009" s="261"/>
      <c r="M1009" s="262"/>
      <c r="N1009" s="263"/>
      <c r="O1009" s="263"/>
      <c r="P1009" s="263"/>
      <c r="Q1009" s="263"/>
      <c r="R1009" s="263"/>
      <c r="S1009" s="263"/>
      <c r="T1009" s="264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5" t="s">
        <v>195</v>
      </c>
      <c r="AU1009" s="265" t="s">
        <v>82</v>
      </c>
      <c r="AV1009" s="15" t="s">
        <v>135</v>
      </c>
      <c r="AW1009" s="15" t="s">
        <v>35</v>
      </c>
      <c r="AX1009" s="15" t="s">
        <v>80</v>
      </c>
      <c r="AY1009" s="265" t="s">
        <v>185</v>
      </c>
    </row>
    <row r="1010" s="2" customFormat="1" ht="16.5" customHeight="1">
      <c r="A1010" s="40"/>
      <c r="B1010" s="41"/>
      <c r="C1010" s="272" t="s">
        <v>1880</v>
      </c>
      <c r="D1010" s="272" t="s">
        <v>520</v>
      </c>
      <c r="E1010" s="273" t="s">
        <v>2581</v>
      </c>
      <c r="F1010" s="274" t="s">
        <v>2582</v>
      </c>
      <c r="G1010" s="275" t="s">
        <v>499</v>
      </c>
      <c r="H1010" s="276">
        <v>14.356999999999999</v>
      </c>
      <c r="I1010" s="277"/>
      <c r="J1010" s="278">
        <f>ROUND(I1010*H1010,2)</f>
        <v>0</v>
      </c>
      <c r="K1010" s="274" t="s">
        <v>412</v>
      </c>
      <c r="L1010" s="279"/>
      <c r="M1010" s="280" t="s">
        <v>19</v>
      </c>
      <c r="N1010" s="281" t="s">
        <v>44</v>
      </c>
      <c r="O1010" s="86"/>
      <c r="P1010" s="224">
        <f>O1010*H1010</f>
        <v>0</v>
      </c>
      <c r="Q1010" s="224">
        <v>0.00050000000000000001</v>
      </c>
      <c r="R1010" s="224">
        <f>Q1010*H1010</f>
        <v>0.0071785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627</v>
      </c>
      <c r="AT1010" s="226" t="s">
        <v>520</v>
      </c>
      <c r="AU1010" s="226" t="s">
        <v>82</v>
      </c>
      <c r="AY1010" s="19" t="s">
        <v>185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80</v>
      </c>
      <c r="BK1010" s="227">
        <f>ROUND(I1010*H1010,2)</f>
        <v>0</v>
      </c>
      <c r="BL1010" s="19" t="s">
        <v>339</v>
      </c>
      <c r="BM1010" s="226" t="s">
        <v>2583</v>
      </c>
    </row>
    <row r="1011" s="13" customFormat="1">
      <c r="A1011" s="13"/>
      <c r="B1011" s="233"/>
      <c r="C1011" s="234"/>
      <c r="D1011" s="235" t="s">
        <v>195</v>
      </c>
      <c r="E1011" s="236" t="s">
        <v>19</v>
      </c>
      <c r="F1011" s="237" t="s">
        <v>2346</v>
      </c>
      <c r="G1011" s="234"/>
      <c r="H1011" s="236" t="s">
        <v>19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195</v>
      </c>
      <c r="AU1011" s="243" t="s">
        <v>82</v>
      </c>
      <c r="AV1011" s="13" t="s">
        <v>80</v>
      </c>
      <c r="AW1011" s="13" t="s">
        <v>35</v>
      </c>
      <c r="AX1011" s="13" t="s">
        <v>73</v>
      </c>
      <c r="AY1011" s="243" t="s">
        <v>185</v>
      </c>
    </row>
    <row r="1012" s="14" customFormat="1">
      <c r="A1012" s="14"/>
      <c r="B1012" s="244"/>
      <c r="C1012" s="245"/>
      <c r="D1012" s="235" t="s">
        <v>195</v>
      </c>
      <c r="E1012" s="246" t="s">
        <v>19</v>
      </c>
      <c r="F1012" s="247" t="s">
        <v>2580</v>
      </c>
      <c r="G1012" s="245"/>
      <c r="H1012" s="248">
        <v>14.074999999999999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195</v>
      </c>
      <c r="AU1012" s="254" t="s">
        <v>82</v>
      </c>
      <c r="AV1012" s="14" t="s">
        <v>82</v>
      </c>
      <c r="AW1012" s="14" t="s">
        <v>35</v>
      </c>
      <c r="AX1012" s="14" t="s">
        <v>73</v>
      </c>
      <c r="AY1012" s="254" t="s">
        <v>185</v>
      </c>
    </row>
    <row r="1013" s="15" customFormat="1">
      <c r="A1013" s="15"/>
      <c r="B1013" s="255"/>
      <c r="C1013" s="256"/>
      <c r="D1013" s="235" t="s">
        <v>195</v>
      </c>
      <c r="E1013" s="257" t="s">
        <v>19</v>
      </c>
      <c r="F1013" s="258" t="s">
        <v>226</v>
      </c>
      <c r="G1013" s="256"/>
      <c r="H1013" s="259">
        <v>14.074999999999999</v>
      </c>
      <c r="I1013" s="260"/>
      <c r="J1013" s="256"/>
      <c r="K1013" s="256"/>
      <c r="L1013" s="261"/>
      <c r="M1013" s="262"/>
      <c r="N1013" s="263"/>
      <c r="O1013" s="263"/>
      <c r="P1013" s="263"/>
      <c r="Q1013" s="263"/>
      <c r="R1013" s="263"/>
      <c r="S1013" s="263"/>
      <c r="T1013" s="264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5" t="s">
        <v>195</v>
      </c>
      <c r="AU1013" s="265" t="s">
        <v>82</v>
      </c>
      <c r="AV1013" s="15" t="s">
        <v>135</v>
      </c>
      <c r="AW1013" s="15" t="s">
        <v>35</v>
      </c>
      <c r="AX1013" s="15" t="s">
        <v>80</v>
      </c>
      <c r="AY1013" s="265" t="s">
        <v>185</v>
      </c>
    </row>
    <row r="1014" s="14" customFormat="1">
      <c r="A1014" s="14"/>
      <c r="B1014" s="244"/>
      <c r="C1014" s="245"/>
      <c r="D1014" s="235" t="s">
        <v>195</v>
      </c>
      <c r="E1014" s="245"/>
      <c r="F1014" s="247" t="s">
        <v>2584</v>
      </c>
      <c r="G1014" s="245"/>
      <c r="H1014" s="248">
        <v>14.356999999999999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195</v>
      </c>
      <c r="AU1014" s="254" t="s">
        <v>82</v>
      </c>
      <c r="AV1014" s="14" t="s">
        <v>82</v>
      </c>
      <c r="AW1014" s="14" t="s">
        <v>4</v>
      </c>
      <c r="AX1014" s="14" t="s">
        <v>80</v>
      </c>
      <c r="AY1014" s="254" t="s">
        <v>185</v>
      </c>
    </row>
    <row r="1015" s="2" customFormat="1" ht="24.15" customHeight="1">
      <c r="A1015" s="40"/>
      <c r="B1015" s="41"/>
      <c r="C1015" s="215" t="s">
        <v>1888</v>
      </c>
      <c r="D1015" s="215" t="s">
        <v>187</v>
      </c>
      <c r="E1015" s="216" t="s">
        <v>2585</v>
      </c>
      <c r="F1015" s="217" t="s">
        <v>2586</v>
      </c>
      <c r="G1015" s="218" t="s">
        <v>439</v>
      </c>
      <c r="H1015" s="219">
        <v>2</v>
      </c>
      <c r="I1015" s="220"/>
      <c r="J1015" s="221">
        <f>ROUND(I1015*H1015,2)</f>
        <v>0</v>
      </c>
      <c r="K1015" s="217" t="s">
        <v>191</v>
      </c>
      <c r="L1015" s="46"/>
      <c r="M1015" s="222" t="s">
        <v>19</v>
      </c>
      <c r="N1015" s="223" t="s">
        <v>44</v>
      </c>
      <c r="O1015" s="86"/>
      <c r="P1015" s="224">
        <f>O1015*H1015</f>
        <v>0</v>
      </c>
      <c r="Q1015" s="224">
        <v>6.9999999999999994E-05</v>
      </c>
      <c r="R1015" s="224">
        <f>Q1015*H1015</f>
        <v>0.00013999999999999999</v>
      </c>
      <c r="S1015" s="224">
        <v>0</v>
      </c>
      <c r="T1015" s="225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6" t="s">
        <v>339</v>
      </c>
      <c r="AT1015" s="226" t="s">
        <v>187</v>
      </c>
      <c r="AU1015" s="226" t="s">
        <v>82</v>
      </c>
      <c r="AY1015" s="19" t="s">
        <v>185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19" t="s">
        <v>80</v>
      </c>
      <c r="BK1015" s="227">
        <f>ROUND(I1015*H1015,2)</f>
        <v>0</v>
      </c>
      <c r="BL1015" s="19" t="s">
        <v>339</v>
      </c>
      <c r="BM1015" s="226" t="s">
        <v>2587</v>
      </c>
    </row>
    <row r="1016" s="2" customFormat="1">
      <c r="A1016" s="40"/>
      <c r="B1016" s="41"/>
      <c r="C1016" s="42"/>
      <c r="D1016" s="228" t="s">
        <v>193</v>
      </c>
      <c r="E1016" s="42"/>
      <c r="F1016" s="229" t="s">
        <v>2588</v>
      </c>
      <c r="G1016" s="42"/>
      <c r="H1016" s="42"/>
      <c r="I1016" s="230"/>
      <c r="J1016" s="42"/>
      <c r="K1016" s="42"/>
      <c r="L1016" s="46"/>
      <c r="M1016" s="231"/>
      <c r="N1016" s="232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193</v>
      </c>
      <c r="AU1016" s="19" t="s">
        <v>82</v>
      </c>
    </row>
    <row r="1017" s="13" customFormat="1">
      <c r="A1017" s="13"/>
      <c r="B1017" s="233"/>
      <c r="C1017" s="234"/>
      <c r="D1017" s="235" t="s">
        <v>195</v>
      </c>
      <c r="E1017" s="236" t="s">
        <v>19</v>
      </c>
      <c r="F1017" s="237" t="s">
        <v>2421</v>
      </c>
      <c r="G1017" s="234"/>
      <c r="H1017" s="236" t="s">
        <v>19</v>
      </c>
      <c r="I1017" s="238"/>
      <c r="J1017" s="234"/>
      <c r="K1017" s="234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195</v>
      </c>
      <c r="AU1017" s="243" t="s">
        <v>82</v>
      </c>
      <c r="AV1017" s="13" t="s">
        <v>80</v>
      </c>
      <c r="AW1017" s="13" t="s">
        <v>35</v>
      </c>
      <c r="AX1017" s="13" t="s">
        <v>73</v>
      </c>
      <c r="AY1017" s="243" t="s">
        <v>185</v>
      </c>
    </row>
    <row r="1018" s="13" customFormat="1">
      <c r="A1018" s="13"/>
      <c r="B1018" s="233"/>
      <c r="C1018" s="234"/>
      <c r="D1018" s="235" t="s">
        <v>195</v>
      </c>
      <c r="E1018" s="236" t="s">
        <v>19</v>
      </c>
      <c r="F1018" s="237" t="s">
        <v>2491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195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185</v>
      </c>
    </row>
    <row r="1019" s="14" customFormat="1">
      <c r="A1019" s="14"/>
      <c r="B1019" s="244"/>
      <c r="C1019" s="245"/>
      <c r="D1019" s="235" t="s">
        <v>195</v>
      </c>
      <c r="E1019" s="246" t="s">
        <v>19</v>
      </c>
      <c r="F1019" s="247" t="s">
        <v>82</v>
      </c>
      <c r="G1019" s="245"/>
      <c r="H1019" s="248">
        <v>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195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185</v>
      </c>
    </row>
    <row r="1020" s="15" customFormat="1">
      <c r="A1020" s="15"/>
      <c r="B1020" s="255"/>
      <c r="C1020" s="256"/>
      <c r="D1020" s="235" t="s">
        <v>195</v>
      </c>
      <c r="E1020" s="257" t="s">
        <v>19</v>
      </c>
      <c r="F1020" s="258" t="s">
        <v>226</v>
      </c>
      <c r="G1020" s="256"/>
      <c r="H1020" s="259">
        <v>2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195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185</v>
      </c>
    </row>
    <row r="1021" s="2" customFormat="1" ht="16.5" customHeight="1">
      <c r="A1021" s="40"/>
      <c r="B1021" s="41"/>
      <c r="C1021" s="272" t="s">
        <v>1890</v>
      </c>
      <c r="D1021" s="272" t="s">
        <v>520</v>
      </c>
      <c r="E1021" s="273" t="s">
        <v>2589</v>
      </c>
      <c r="F1021" s="274" t="s">
        <v>2590</v>
      </c>
      <c r="G1021" s="275" t="s">
        <v>439</v>
      </c>
      <c r="H1021" s="276">
        <v>2</v>
      </c>
      <c r="I1021" s="277"/>
      <c r="J1021" s="278">
        <f>ROUND(I1021*H1021,2)</f>
        <v>0</v>
      </c>
      <c r="K1021" s="274" t="s">
        <v>191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0.00089999999999999998</v>
      </c>
      <c r="R1021" s="224">
        <f>Q1021*H1021</f>
        <v>0.0018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627</v>
      </c>
      <c r="AT1021" s="226" t="s">
        <v>520</v>
      </c>
      <c r="AU1021" s="226" t="s">
        <v>82</v>
      </c>
      <c r="AY1021" s="19" t="s">
        <v>185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339</v>
      </c>
      <c r="BM1021" s="226" t="s">
        <v>2591</v>
      </c>
    </row>
    <row r="1022" s="13" customFormat="1">
      <c r="A1022" s="13"/>
      <c r="B1022" s="233"/>
      <c r="C1022" s="234"/>
      <c r="D1022" s="235" t="s">
        <v>195</v>
      </c>
      <c r="E1022" s="236" t="s">
        <v>19</v>
      </c>
      <c r="F1022" s="237" t="s">
        <v>2421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195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185</v>
      </c>
    </row>
    <row r="1023" s="13" customFormat="1">
      <c r="A1023" s="13"/>
      <c r="B1023" s="233"/>
      <c r="C1023" s="234"/>
      <c r="D1023" s="235" t="s">
        <v>195</v>
      </c>
      <c r="E1023" s="236" t="s">
        <v>19</v>
      </c>
      <c r="F1023" s="237" t="s">
        <v>2491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195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82</v>
      </c>
      <c r="G1024" s="245"/>
      <c r="H1024" s="248">
        <v>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5" customFormat="1">
      <c r="A1025" s="15"/>
      <c r="B1025" s="255"/>
      <c r="C1025" s="256"/>
      <c r="D1025" s="235" t="s">
        <v>195</v>
      </c>
      <c r="E1025" s="257" t="s">
        <v>19</v>
      </c>
      <c r="F1025" s="258" t="s">
        <v>226</v>
      </c>
      <c r="G1025" s="256"/>
      <c r="H1025" s="259">
        <v>2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5" t="s">
        <v>195</v>
      </c>
      <c r="AU1025" s="265" t="s">
        <v>82</v>
      </c>
      <c r="AV1025" s="15" t="s">
        <v>135</v>
      </c>
      <c r="AW1025" s="15" t="s">
        <v>35</v>
      </c>
      <c r="AX1025" s="15" t="s">
        <v>80</v>
      </c>
      <c r="AY1025" s="265" t="s">
        <v>185</v>
      </c>
    </row>
    <row r="1026" s="2" customFormat="1" ht="24.15" customHeight="1">
      <c r="A1026" s="40"/>
      <c r="B1026" s="41"/>
      <c r="C1026" s="215" t="s">
        <v>1892</v>
      </c>
      <c r="D1026" s="215" t="s">
        <v>187</v>
      </c>
      <c r="E1026" s="216" t="s">
        <v>2592</v>
      </c>
      <c r="F1026" s="217" t="s">
        <v>2593</v>
      </c>
      <c r="G1026" s="218" t="s">
        <v>457</v>
      </c>
      <c r="H1026" s="266"/>
      <c r="I1026" s="220"/>
      <c r="J1026" s="221">
        <f>ROUND(I1026*H1026,2)</f>
        <v>0</v>
      </c>
      <c r="K1026" s="217" t="s">
        <v>191</v>
      </c>
      <c r="L1026" s="46"/>
      <c r="M1026" s="222" t="s">
        <v>19</v>
      </c>
      <c r="N1026" s="223" t="s">
        <v>44</v>
      </c>
      <c r="O1026" s="86"/>
      <c r="P1026" s="224">
        <f>O1026*H1026</f>
        <v>0</v>
      </c>
      <c r="Q1026" s="224">
        <v>0</v>
      </c>
      <c r="R1026" s="224">
        <f>Q1026*H1026</f>
        <v>0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339</v>
      </c>
      <c r="AT1026" s="226" t="s">
        <v>187</v>
      </c>
      <c r="AU1026" s="226" t="s">
        <v>82</v>
      </c>
      <c r="AY1026" s="19" t="s">
        <v>185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80</v>
      </c>
      <c r="BK1026" s="227">
        <f>ROUND(I1026*H1026,2)</f>
        <v>0</v>
      </c>
      <c r="BL1026" s="19" t="s">
        <v>339</v>
      </c>
      <c r="BM1026" s="226" t="s">
        <v>2594</v>
      </c>
    </row>
    <row r="1027" s="2" customFormat="1">
      <c r="A1027" s="40"/>
      <c r="B1027" s="41"/>
      <c r="C1027" s="42"/>
      <c r="D1027" s="228" t="s">
        <v>193</v>
      </c>
      <c r="E1027" s="42"/>
      <c r="F1027" s="229" t="s">
        <v>2595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193</v>
      </c>
      <c r="AU1027" s="19" t="s">
        <v>82</v>
      </c>
    </row>
    <row r="1028" s="12" customFormat="1" ht="22.8" customHeight="1">
      <c r="A1028" s="12"/>
      <c r="B1028" s="199"/>
      <c r="C1028" s="200"/>
      <c r="D1028" s="201" t="s">
        <v>72</v>
      </c>
      <c r="E1028" s="213" t="s">
        <v>415</v>
      </c>
      <c r="F1028" s="213" t="s">
        <v>416</v>
      </c>
      <c r="G1028" s="200"/>
      <c r="H1028" s="200"/>
      <c r="I1028" s="203"/>
      <c r="J1028" s="214">
        <f>BK1028</f>
        <v>0</v>
      </c>
      <c r="K1028" s="200"/>
      <c r="L1028" s="205"/>
      <c r="M1028" s="206"/>
      <c r="N1028" s="207"/>
      <c r="O1028" s="207"/>
      <c r="P1028" s="208">
        <f>SUM(P1029:P1061)</f>
        <v>0</v>
      </c>
      <c r="Q1028" s="207"/>
      <c r="R1028" s="208">
        <f>SUM(R1029:R1061)</f>
        <v>7.8851336400000012</v>
      </c>
      <c r="S1028" s="207"/>
      <c r="T1028" s="209">
        <f>SUM(T1029:T1061)</f>
        <v>0</v>
      </c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R1028" s="210" t="s">
        <v>82</v>
      </c>
      <c r="AT1028" s="211" t="s">
        <v>72</v>
      </c>
      <c r="AU1028" s="211" t="s">
        <v>80</v>
      </c>
      <c r="AY1028" s="210" t="s">
        <v>185</v>
      </c>
      <c r="BK1028" s="212">
        <f>SUM(BK1029:BK1061)</f>
        <v>0</v>
      </c>
    </row>
    <row r="1029" s="2" customFormat="1" ht="24.15" customHeight="1">
      <c r="A1029" s="40"/>
      <c r="B1029" s="41"/>
      <c r="C1029" s="215" t="s">
        <v>1898</v>
      </c>
      <c r="D1029" s="215" t="s">
        <v>187</v>
      </c>
      <c r="E1029" s="216" t="s">
        <v>1756</v>
      </c>
      <c r="F1029" s="217" t="s">
        <v>1757</v>
      </c>
      <c r="G1029" s="218" t="s">
        <v>240</v>
      </c>
      <c r="H1029" s="219">
        <v>378.69999999999999</v>
      </c>
      <c r="I1029" s="220"/>
      <c r="J1029" s="221">
        <f>ROUND(I1029*H1029,2)</f>
        <v>0</v>
      </c>
      <c r="K1029" s="217" t="s">
        <v>191</v>
      </c>
      <c r="L1029" s="46"/>
      <c r="M1029" s="222" t="s">
        <v>19</v>
      </c>
      <c r="N1029" s="223" t="s">
        <v>44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339</v>
      </c>
      <c r="AT1029" s="226" t="s">
        <v>187</v>
      </c>
      <c r="AU1029" s="226" t="s">
        <v>82</v>
      </c>
      <c r="AY1029" s="19" t="s">
        <v>185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80</v>
      </c>
      <c r="BK1029" s="227">
        <f>ROUND(I1029*H1029,2)</f>
        <v>0</v>
      </c>
      <c r="BL1029" s="19" t="s">
        <v>339</v>
      </c>
      <c r="BM1029" s="226" t="s">
        <v>2596</v>
      </c>
    </row>
    <row r="1030" s="2" customFormat="1">
      <c r="A1030" s="40"/>
      <c r="B1030" s="41"/>
      <c r="C1030" s="42"/>
      <c r="D1030" s="228" t="s">
        <v>193</v>
      </c>
      <c r="E1030" s="42"/>
      <c r="F1030" s="229" t="s">
        <v>1759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193</v>
      </c>
      <c r="AU1030" s="19" t="s">
        <v>82</v>
      </c>
    </row>
    <row r="1031" s="13" customFormat="1">
      <c r="A1031" s="13"/>
      <c r="B1031" s="233"/>
      <c r="C1031" s="234"/>
      <c r="D1031" s="235" t="s">
        <v>195</v>
      </c>
      <c r="E1031" s="236" t="s">
        <v>19</v>
      </c>
      <c r="F1031" s="237" t="s">
        <v>2421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195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185</v>
      </c>
    </row>
    <row r="1032" s="14" customFormat="1">
      <c r="A1032" s="14"/>
      <c r="B1032" s="244"/>
      <c r="C1032" s="245"/>
      <c r="D1032" s="235" t="s">
        <v>195</v>
      </c>
      <c r="E1032" s="246" t="s">
        <v>19</v>
      </c>
      <c r="F1032" s="247" t="s">
        <v>2422</v>
      </c>
      <c r="G1032" s="245"/>
      <c r="H1032" s="248">
        <v>378.69999999999999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195</v>
      </c>
      <c r="AU1032" s="254" t="s">
        <v>82</v>
      </c>
      <c r="AV1032" s="14" t="s">
        <v>82</v>
      </c>
      <c r="AW1032" s="14" t="s">
        <v>35</v>
      </c>
      <c r="AX1032" s="14" t="s">
        <v>73</v>
      </c>
      <c r="AY1032" s="254" t="s">
        <v>185</v>
      </c>
    </row>
    <row r="1033" s="15" customFormat="1">
      <c r="A1033" s="15"/>
      <c r="B1033" s="255"/>
      <c r="C1033" s="256"/>
      <c r="D1033" s="235" t="s">
        <v>195</v>
      </c>
      <c r="E1033" s="257" t="s">
        <v>19</v>
      </c>
      <c r="F1033" s="258" t="s">
        <v>226</v>
      </c>
      <c r="G1033" s="256"/>
      <c r="H1033" s="259">
        <v>378.69999999999999</v>
      </c>
      <c r="I1033" s="260"/>
      <c r="J1033" s="256"/>
      <c r="K1033" s="256"/>
      <c r="L1033" s="261"/>
      <c r="M1033" s="262"/>
      <c r="N1033" s="263"/>
      <c r="O1033" s="263"/>
      <c r="P1033" s="263"/>
      <c r="Q1033" s="263"/>
      <c r="R1033" s="263"/>
      <c r="S1033" s="263"/>
      <c r="T1033" s="264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5" t="s">
        <v>195</v>
      </c>
      <c r="AU1033" s="265" t="s">
        <v>82</v>
      </c>
      <c r="AV1033" s="15" t="s">
        <v>135</v>
      </c>
      <c r="AW1033" s="15" t="s">
        <v>35</v>
      </c>
      <c r="AX1033" s="15" t="s">
        <v>80</v>
      </c>
      <c r="AY1033" s="265" t="s">
        <v>185</v>
      </c>
    </row>
    <row r="1034" s="2" customFormat="1" ht="16.5" customHeight="1">
      <c r="A1034" s="40"/>
      <c r="B1034" s="41"/>
      <c r="C1034" s="272" t="s">
        <v>1903</v>
      </c>
      <c r="D1034" s="272" t="s">
        <v>520</v>
      </c>
      <c r="E1034" s="273" t="s">
        <v>1761</v>
      </c>
      <c r="F1034" s="274" t="s">
        <v>1762</v>
      </c>
      <c r="G1034" s="275" t="s">
        <v>240</v>
      </c>
      <c r="H1034" s="276">
        <v>386.274</v>
      </c>
      <c r="I1034" s="277"/>
      <c r="J1034" s="278">
        <f>ROUND(I1034*H1034,2)</f>
        <v>0</v>
      </c>
      <c r="K1034" s="274" t="s">
        <v>191</v>
      </c>
      <c r="L1034" s="279"/>
      <c r="M1034" s="280" t="s">
        <v>19</v>
      </c>
      <c r="N1034" s="281" t="s">
        <v>44</v>
      </c>
      <c r="O1034" s="86"/>
      <c r="P1034" s="224">
        <f>O1034*H1034</f>
        <v>0</v>
      </c>
      <c r="Q1034" s="224">
        <v>0.02</v>
      </c>
      <c r="R1034" s="224">
        <f>Q1034*H1034</f>
        <v>7.7254800000000001</v>
      </c>
      <c r="S1034" s="224">
        <v>0</v>
      </c>
      <c r="T1034" s="225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6" t="s">
        <v>627</v>
      </c>
      <c r="AT1034" s="226" t="s">
        <v>520</v>
      </c>
      <c r="AU1034" s="226" t="s">
        <v>82</v>
      </c>
      <c r="AY1034" s="19" t="s">
        <v>185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19" t="s">
        <v>80</v>
      </c>
      <c r="BK1034" s="227">
        <f>ROUND(I1034*H1034,2)</f>
        <v>0</v>
      </c>
      <c r="BL1034" s="19" t="s">
        <v>339</v>
      </c>
      <c r="BM1034" s="226" t="s">
        <v>2597</v>
      </c>
    </row>
    <row r="1035" s="13" customFormat="1">
      <c r="A1035" s="13"/>
      <c r="B1035" s="233"/>
      <c r="C1035" s="234"/>
      <c r="D1035" s="235" t="s">
        <v>195</v>
      </c>
      <c r="E1035" s="236" t="s">
        <v>19</v>
      </c>
      <c r="F1035" s="237" t="s">
        <v>2421</v>
      </c>
      <c r="G1035" s="234"/>
      <c r="H1035" s="236" t="s">
        <v>19</v>
      </c>
      <c r="I1035" s="238"/>
      <c r="J1035" s="234"/>
      <c r="K1035" s="234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195</v>
      </c>
      <c r="AU1035" s="243" t="s">
        <v>82</v>
      </c>
      <c r="AV1035" s="13" t="s">
        <v>80</v>
      </c>
      <c r="AW1035" s="13" t="s">
        <v>35</v>
      </c>
      <c r="AX1035" s="13" t="s">
        <v>73</v>
      </c>
      <c r="AY1035" s="243" t="s">
        <v>185</v>
      </c>
    </row>
    <row r="1036" s="14" customFormat="1">
      <c r="A1036" s="14"/>
      <c r="B1036" s="244"/>
      <c r="C1036" s="245"/>
      <c r="D1036" s="235" t="s">
        <v>195</v>
      </c>
      <c r="E1036" s="246" t="s">
        <v>19</v>
      </c>
      <c r="F1036" s="247" t="s">
        <v>2422</v>
      </c>
      <c r="G1036" s="245"/>
      <c r="H1036" s="248">
        <v>378.69999999999999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195</v>
      </c>
      <c r="AU1036" s="254" t="s">
        <v>82</v>
      </c>
      <c r="AV1036" s="14" t="s">
        <v>82</v>
      </c>
      <c r="AW1036" s="14" t="s">
        <v>35</v>
      </c>
      <c r="AX1036" s="14" t="s">
        <v>73</v>
      </c>
      <c r="AY1036" s="254" t="s">
        <v>185</v>
      </c>
    </row>
    <row r="1037" s="15" customFormat="1">
      <c r="A1037" s="15"/>
      <c r="B1037" s="255"/>
      <c r="C1037" s="256"/>
      <c r="D1037" s="235" t="s">
        <v>195</v>
      </c>
      <c r="E1037" s="257" t="s">
        <v>19</v>
      </c>
      <c r="F1037" s="258" t="s">
        <v>226</v>
      </c>
      <c r="G1037" s="256"/>
      <c r="H1037" s="259">
        <v>378.69999999999999</v>
      </c>
      <c r="I1037" s="260"/>
      <c r="J1037" s="256"/>
      <c r="K1037" s="256"/>
      <c r="L1037" s="261"/>
      <c r="M1037" s="262"/>
      <c r="N1037" s="263"/>
      <c r="O1037" s="263"/>
      <c r="P1037" s="263"/>
      <c r="Q1037" s="263"/>
      <c r="R1037" s="263"/>
      <c r="S1037" s="263"/>
      <c r="T1037" s="264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5" t="s">
        <v>195</v>
      </c>
      <c r="AU1037" s="265" t="s">
        <v>82</v>
      </c>
      <c r="AV1037" s="15" t="s">
        <v>135</v>
      </c>
      <c r="AW1037" s="15" t="s">
        <v>35</v>
      </c>
      <c r="AX1037" s="15" t="s">
        <v>80</v>
      </c>
      <c r="AY1037" s="265" t="s">
        <v>185</v>
      </c>
    </row>
    <row r="1038" s="14" customFormat="1">
      <c r="A1038" s="14"/>
      <c r="B1038" s="244"/>
      <c r="C1038" s="245"/>
      <c r="D1038" s="235" t="s">
        <v>195</v>
      </c>
      <c r="E1038" s="245"/>
      <c r="F1038" s="247" t="s">
        <v>2598</v>
      </c>
      <c r="G1038" s="245"/>
      <c r="H1038" s="248">
        <v>386.274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195</v>
      </c>
      <c r="AU1038" s="254" t="s">
        <v>82</v>
      </c>
      <c r="AV1038" s="14" t="s">
        <v>82</v>
      </c>
      <c r="AW1038" s="14" t="s">
        <v>4</v>
      </c>
      <c r="AX1038" s="14" t="s">
        <v>80</v>
      </c>
      <c r="AY1038" s="254" t="s">
        <v>185</v>
      </c>
    </row>
    <row r="1039" s="2" customFormat="1" ht="24.15" customHeight="1">
      <c r="A1039" s="40"/>
      <c r="B1039" s="41"/>
      <c r="C1039" s="215" t="s">
        <v>1878</v>
      </c>
      <c r="D1039" s="215" t="s">
        <v>187</v>
      </c>
      <c r="E1039" s="216" t="s">
        <v>2599</v>
      </c>
      <c r="F1039" s="217" t="s">
        <v>2600</v>
      </c>
      <c r="G1039" s="218" t="s">
        <v>240</v>
      </c>
      <c r="H1039" s="219">
        <v>45.399999999999999</v>
      </c>
      <c r="I1039" s="220"/>
      <c r="J1039" s="221">
        <f>ROUND(I1039*H1039,2)</f>
        <v>0</v>
      </c>
      <c r="K1039" s="217" t="s">
        <v>191</v>
      </c>
      <c r="L1039" s="46"/>
      <c r="M1039" s="222" t="s">
        <v>19</v>
      </c>
      <c r="N1039" s="223" t="s">
        <v>44</v>
      </c>
      <c r="O1039" s="86"/>
      <c r="P1039" s="224">
        <f>O1039*H1039</f>
        <v>0</v>
      </c>
      <c r="Q1039" s="224">
        <v>0.00012</v>
      </c>
      <c r="R1039" s="224">
        <f>Q1039*H1039</f>
        <v>0.0054479999999999997</v>
      </c>
      <c r="S1039" s="224">
        <v>0</v>
      </c>
      <c r="T1039" s="225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6" t="s">
        <v>339</v>
      </c>
      <c r="AT1039" s="226" t="s">
        <v>187</v>
      </c>
      <c r="AU1039" s="226" t="s">
        <v>82</v>
      </c>
      <c r="AY1039" s="19" t="s">
        <v>185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9" t="s">
        <v>80</v>
      </c>
      <c r="BK1039" s="227">
        <f>ROUND(I1039*H1039,2)</f>
        <v>0</v>
      </c>
      <c r="BL1039" s="19" t="s">
        <v>339</v>
      </c>
      <c r="BM1039" s="226" t="s">
        <v>2601</v>
      </c>
    </row>
    <row r="1040" s="2" customFormat="1">
      <c r="A1040" s="40"/>
      <c r="B1040" s="41"/>
      <c r="C1040" s="42"/>
      <c r="D1040" s="228" t="s">
        <v>193</v>
      </c>
      <c r="E1040" s="42"/>
      <c r="F1040" s="229" t="s">
        <v>2602</v>
      </c>
      <c r="G1040" s="42"/>
      <c r="H1040" s="42"/>
      <c r="I1040" s="230"/>
      <c r="J1040" s="42"/>
      <c r="K1040" s="42"/>
      <c r="L1040" s="46"/>
      <c r="M1040" s="231"/>
      <c r="N1040" s="232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193</v>
      </c>
      <c r="AU1040" s="19" t="s">
        <v>82</v>
      </c>
    </row>
    <row r="1041" s="13" customFormat="1">
      <c r="A1041" s="13"/>
      <c r="B1041" s="233"/>
      <c r="C1041" s="234"/>
      <c r="D1041" s="235" t="s">
        <v>195</v>
      </c>
      <c r="E1041" s="236" t="s">
        <v>19</v>
      </c>
      <c r="F1041" s="237" t="s">
        <v>2490</v>
      </c>
      <c r="G1041" s="234"/>
      <c r="H1041" s="236" t="s">
        <v>19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195</v>
      </c>
      <c r="AU1041" s="243" t="s">
        <v>82</v>
      </c>
      <c r="AV1041" s="13" t="s">
        <v>80</v>
      </c>
      <c r="AW1041" s="13" t="s">
        <v>35</v>
      </c>
      <c r="AX1041" s="13" t="s">
        <v>73</v>
      </c>
      <c r="AY1041" s="243" t="s">
        <v>185</v>
      </c>
    </row>
    <row r="1042" s="13" customFormat="1">
      <c r="A1042" s="13"/>
      <c r="B1042" s="233"/>
      <c r="C1042" s="234"/>
      <c r="D1042" s="235" t="s">
        <v>195</v>
      </c>
      <c r="E1042" s="236" t="s">
        <v>19</v>
      </c>
      <c r="F1042" s="237" t="s">
        <v>2491</v>
      </c>
      <c r="G1042" s="234"/>
      <c r="H1042" s="236" t="s">
        <v>19</v>
      </c>
      <c r="I1042" s="238"/>
      <c r="J1042" s="234"/>
      <c r="K1042" s="234"/>
      <c r="L1042" s="239"/>
      <c r="M1042" s="240"/>
      <c r="N1042" s="241"/>
      <c r="O1042" s="241"/>
      <c r="P1042" s="241"/>
      <c r="Q1042" s="241"/>
      <c r="R1042" s="241"/>
      <c r="S1042" s="241"/>
      <c r="T1042" s="24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3" t="s">
        <v>195</v>
      </c>
      <c r="AU1042" s="243" t="s">
        <v>82</v>
      </c>
      <c r="AV1042" s="13" t="s">
        <v>80</v>
      </c>
      <c r="AW1042" s="13" t="s">
        <v>35</v>
      </c>
      <c r="AX1042" s="13" t="s">
        <v>73</v>
      </c>
      <c r="AY1042" s="243" t="s">
        <v>185</v>
      </c>
    </row>
    <row r="1043" s="13" customFormat="1">
      <c r="A1043" s="13"/>
      <c r="B1043" s="233"/>
      <c r="C1043" s="234"/>
      <c r="D1043" s="235" t="s">
        <v>195</v>
      </c>
      <c r="E1043" s="236" t="s">
        <v>19</v>
      </c>
      <c r="F1043" s="237" t="s">
        <v>2603</v>
      </c>
      <c r="G1043" s="234"/>
      <c r="H1043" s="236" t="s">
        <v>19</v>
      </c>
      <c r="I1043" s="238"/>
      <c r="J1043" s="234"/>
      <c r="K1043" s="234"/>
      <c r="L1043" s="239"/>
      <c r="M1043" s="240"/>
      <c r="N1043" s="241"/>
      <c r="O1043" s="241"/>
      <c r="P1043" s="241"/>
      <c r="Q1043" s="241"/>
      <c r="R1043" s="241"/>
      <c r="S1043" s="241"/>
      <c r="T1043" s="24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3" t="s">
        <v>195</v>
      </c>
      <c r="AU1043" s="243" t="s">
        <v>82</v>
      </c>
      <c r="AV1043" s="13" t="s">
        <v>80</v>
      </c>
      <c r="AW1043" s="13" t="s">
        <v>35</v>
      </c>
      <c r="AX1043" s="13" t="s">
        <v>73</v>
      </c>
      <c r="AY1043" s="243" t="s">
        <v>185</v>
      </c>
    </row>
    <row r="1044" s="14" customFormat="1">
      <c r="A1044" s="14"/>
      <c r="B1044" s="244"/>
      <c r="C1044" s="245"/>
      <c r="D1044" s="235" t="s">
        <v>195</v>
      </c>
      <c r="E1044" s="246" t="s">
        <v>19</v>
      </c>
      <c r="F1044" s="247" t="s">
        <v>2492</v>
      </c>
      <c r="G1044" s="245"/>
      <c r="H1044" s="248">
        <v>22.699999999999999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195</v>
      </c>
      <c r="AU1044" s="254" t="s">
        <v>82</v>
      </c>
      <c r="AV1044" s="14" t="s">
        <v>82</v>
      </c>
      <c r="AW1044" s="14" t="s">
        <v>35</v>
      </c>
      <c r="AX1044" s="14" t="s">
        <v>73</v>
      </c>
      <c r="AY1044" s="254" t="s">
        <v>185</v>
      </c>
    </row>
    <row r="1045" s="13" customFormat="1">
      <c r="A1045" s="13"/>
      <c r="B1045" s="233"/>
      <c r="C1045" s="234"/>
      <c r="D1045" s="235" t="s">
        <v>195</v>
      </c>
      <c r="E1045" s="236" t="s">
        <v>19</v>
      </c>
      <c r="F1045" s="237" t="s">
        <v>2604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195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185</v>
      </c>
    </row>
    <row r="1046" s="14" customFormat="1">
      <c r="A1046" s="14"/>
      <c r="B1046" s="244"/>
      <c r="C1046" s="245"/>
      <c r="D1046" s="235" t="s">
        <v>195</v>
      </c>
      <c r="E1046" s="246" t="s">
        <v>19</v>
      </c>
      <c r="F1046" s="247" t="s">
        <v>2492</v>
      </c>
      <c r="G1046" s="245"/>
      <c r="H1046" s="248">
        <v>22.699999999999999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195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185</v>
      </c>
    </row>
    <row r="1047" s="15" customFormat="1">
      <c r="A1047" s="15"/>
      <c r="B1047" s="255"/>
      <c r="C1047" s="256"/>
      <c r="D1047" s="235" t="s">
        <v>195</v>
      </c>
      <c r="E1047" s="257" t="s">
        <v>19</v>
      </c>
      <c r="F1047" s="258" t="s">
        <v>226</v>
      </c>
      <c r="G1047" s="256"/>
      <c r="H1047" s="259">
        <v>45.399999999999999</v>
      </c>
      <c r="I1047" s="260"/>
      <c r="J1047" s="256"/>
      <c r="K1047" s="256"/>
      <c r="L1047" s="261"/>
      <c r="M1047" s="262"/>
      <c r="N1047" s="263"/>
      <c r="O1047" s="263"/>
      <c r="P1047" s="263"/>
      <c r="Q1047" s="263"/>
      <c r="R1047" s="263"/>
      <c r="S1047" s="263"/>
      <c r="T1047" s="264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5" t="s">
        <v>195</v>
      </c>
      <c r="AU1047" s="265" t="s">
        <v>82</v>
      </c>
      <c r="AV1047" s="15" t="s">
        <v>135</v>
      </c>
      <c r="AW1047" s="15" t="s">
        <v>35</v>
      </c>
      <c r="AX1047" s="15" t="s">
        <v>80</v>
      </c>
      <c r="AY1047" s="265" t="s">
        <v>185</v>
      </c>
    </row>
    <row r="1048" s="2" customFormat="1" ht="16.5" customHeight="1">
      <c r="A1048" s="40"/>
      <c r="B1048" s="41"/>
      <c r="C1048" s="272" t="s">
        <v>1907</v>
      </c>
      <c r="D1048" s="272" t="s">
        <v>520</v>
      </c>
      <c r="E1048" s="273" t="s">
        <v>2605</v>
      </c>
      <c r="F1048" s="274" t="s">
        <v>2606</v>
      </c>
      <c r="G1048" s="275" t="s">
        <v>240</v>
      </c>
      <c r="H1048" s="276">
        <v>23.154</v>
      </c>
      <c r="I1048" s="277"/>
      <c r="J1048" s="278">
        <f>ROUND(I1048*H1048,2)</f>
        <v>0</v>
      </c>
      <c r="K1048" s="274" t="s">
        <v>412</v>
      </c>
      <c r="L1048" s="279"/>
      <c r="M1048" s="280" t="s">
        <v>19</v>
      </c>
      <c r="N1048" s="281" t="s">
        <v>44</v>
      </c>
      <c r="O1048" s="86"/>
      <c r="P1048" s="224">
        <f>O1048*H1048</f>
        <v>0</v>
      </c>
      <c r="Q1048" s="224">
        <v>0.0038600000000000001</v>
      </c>
      <c r="R1048" s="224">
        <f>Q1048*H1048</f>
        <v>0.089374439999999999</v>
      </c>
      <c r="S1048" s="224">
        <v>0</v>
      </c>
      <c r="T1048" s="225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6" t="s">
        <v>627</v>
      </c>
      <c r="AT1048" s="226" t="s">
        <v>520</v>
      </c>
      <c r="AU1048" s="226" t="s">
        <v>82</v>
      </c>
      <c r="AY1048" s="19" t="s">
        <v>185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19" t="s">
        <v>80</v>
      </c>
      <c r="BK1048" s="227">
        <f>ROUND(I1048*H1048,2)</f>
        <v>0</v>
      </c>
      <c r="BL1048" s="19" t="s">
        <v>339</v>
      </c>
      <c r="BM1048" s="226" t="s">
        <v>2607</v>
      </c>
    </row>
    <row r="1049" s="13" customFormat="1">
      <c r="A1049" s="13"/>
      <c r="B1049" s="233"/>
      <c r="C1049" s="234"/>
      <c r="D1049" s="235" t="s">
        <v>195</v>
      </c>
      <c r="E1049" s="236" t="s">
        <v>19</v>
      </c>
      <c r="F1049" s="237" t="s">
        <v>2490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195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185</v>
      </c>
    </row>
    <row r="1050" s="13" customFormat="1">
      <c r="A1050" s="13"/>
      <c r="B1050" s="233"/>
      <c r="C1050" s="234"/>
      <c r="D1050" s="235" t="s">
        <v>195</v>
      </c>
      <c r="E1050" s="236" t="s">
        <v>19</v>
      </c>
      <c r="F1050" s="237" t="s">
        <v>2491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195</v>
      </c>
      <c r="AU1050" s="243" t="s">
        <v>82</v>
      </c>
      <c r="AV1050" s="13" t="s">
        <v>80</v>
      </c>
      <c r="AW1050" s="13" t="s">
        <v>35</v>
      </c>
      <c r="AX1050" s="13" t="s">
        <v>73</v>
      </c>
      <c r="AY1050" s="243" t="s">
        <v>185</v>
      </c>
    </row>
    <row r="1051" s="14" customFormat="1">
      <c r="A1051" s="14"/>
      <c r="B1051" s="244"/>
      <c r="C1051" s="245"/>
      <c r="D1051" s="235" t="s">
        <v>195</v>
      </c>
      <c r="E1051" s="246" t="s">
        <v>19</v>
      </c>
      <c r="F1051" s="247" t="s">
        <v>2492</v>
      </c>
      <c r="G1051" s="245"/>
      <c r="H1051" s="248">
        <v>22.699999999999999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195</v>
      </c>
      <c r="AU1051" s="254" t="s">
        <v>82</v>
      </c>
      <c r="AV1051" s="14" t="s">
        <v>82</v>
      </c>
      <c r="AW1051" s="14" t="s">
        <v>35</v>
      </c>
      <c r="AX1051" s="14" t="s">
        <v>73</v>
      </c>
      <c r="AY1051" s="254" t="s">
        <v>185</v>
      </c>
    </row>
    <row r="1052" s="15" customFormat="1">
      <c r="A1052" s="15"/>
      <c r="B1052" s="255"/>
      <c r="C1052" s="256"/>
      <c r="D1052" s="235" t="s">
        <v>195</v>
      </c>
      <c r="E1052" s="257" t="s">
        <v>19</v>
      </c>
      <c r="F1052" s="258" t="s">
        <v>226</v>
      </c>
      <c r="G1052" s="256"/>
      <c r="H1052" s="259">
        <v>22.699999999999999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5" t="s">
        <v>195</v>
      </c>
      <c r="AU1052" s="265" t="s">
        <v>82</v>
      </c>
      <c r="AV1052" s="15" t="s">
        <v>135</v>
      </c>
      <c r="AW1052" s="15" t="s">
        <v>35</v>
      </c>
      <c r="AX1052" s="15" t="s">
        <v>80</v>
      </c>
      <c r="AY1052" s="265" t="s">
        <v>185</v>
      </c>
    </row>
    <row r="1053" s="14" customFormat="1">
      <c r="A1053" s="14"/>
      <c r="B1053" s="244"/>
      <c r="C1053" s="245"/>
      <c r="D1053" s="235" t="s">
        <v>195</v>
      </c>
      <c r="E1053" s="245"/>
      <c r="F1053" s="247" t="s">
        <v>2608</v>
      </c>
      <c r="G1053" s="245"/>
      <c r="H1053" s="248">
        <v>23.154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195</v>
      </c>
      <c r="AU1053" s="254" t="s">
        <v>82</v>
      </c>
      <c r="AV1053" s="14" t="s">
        <v>82</v>
      </c>
      <c r="AW1053" s="14" t="s">
        <v>4</v>
      </c>
      <c r="AX1053" s="14" t="s">
        <v>80</v>
      </c>
      <c r="AY1053" s="254" t="s">
        <v>185</v>
      </c>
    </row>
    <row r="1054" s="2" customFormat="1" ht="16.5" customHeight="1">
      <c r="A1054" s="40"/>
      <c r="B1054" s="41"/>
      <c r="C1054" s="272" t="s">
        <v>1909</v>
      </c>
      <c r="D1054" s="272" t="s">
        <v>520</v>
      </c>
      <c r="E1054" s="273" t="s">
        <v>2609</v>
      </c>
      <c r="F1054" s="274" t="s">
        <v>2610</v>
      </c>
      <c r="G1054" s="275" t="s">
        <v>240</v>
      </c>
      <c r="H1054" s="276">
        <v>23.154</v>
      </c>
      <c r="I1054" s="277"/>
      <c r="J1054" s="278">
        <f>ROUND(I1054*H1054,2)</f>
        <v>0</v>
      </c>
      <c r="K1054" s="274" t="s">
        <v>412</v>
      </c>
      <c r="L1054" s="279"/>
      <c r="M1054" s="280" t="s">
        <v>19</v>
      </c>
      <c r="N1054" s="281" t="s">
        <v>44</v>
      </c>
      <c r="O1054" s="86"/>
      <c r="P1054" s="224">
        <f>O1054*H1054</f>
        <v>0</v>
      </c>
      <c r="Q1054" s="224">
        <v>0.0028</v>
      </c>
      <c r="R1054" s="224">
        <f>Q1054*H1054</f>
        <v>0.064831200000000005</v>
      </c>
      <c r="S1054" s="224">
        <v>0</v>
      </c>
      <c r="T1054" s="225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6" t="s">
        <v>627</v>
      </c>
      <c r="AT1054" s="226" t="s">
        <v>520</v>
      </c>
      <c r="AU1054" s="226" t="s">
        <v>82</v>
      </c>
      <c r="AY1054" s="19" t="s">
        <v>185</v>
      </c>
      <c r="BE1054" s="227">
        <f>IF(N1054="základní",J1054,0)</f>
        <v>0</v>
      </c>
      <c r="BF1054" s="227">
        <f>IF(N1054="snížená",J1054,0)</f>
        <v>0</v>
      </c>
      <c r="BG1054" s="227">
        <f>IF(N1054="zákl. přenesená",J1054,0)</f>
        <v>0</v>
      </c>
      <c r="BH1054" s="227">
        <f>IF(N1054="sníž. přenesená",J1054,0)</f>
        <v>0</v>
      </c>
      <c r="BI1054" s="227">
        <f>IF(N1054="nulová",J1054,0)</f>
        <v>0</v>
      </c>
      <c r="BJ1054" s="19" t="s">
        <v>80</v>
      </c>
      <c r="BK1054" s="227">
        <f>ROUND(I1054*H1054,2)</f>
        <v>0</v>
      </c>
      <c r="BL1054" s="19" t="s">
        <v>339</v>
      </c>
      <c r="BM1054" s="226" t="s">
        <v>2611</v>
      </c>
    </row>
    <row r="1055" s="13" customFormat="1">
      <c r="A1055" s="13"/>
      <c r="B1055" s="233"/>
      <c r="C1055" s="234"/>
      <c r="D1055" s="235" t="s">
        <v>195</v>
      </c>
      <c r="E1055" s="236" t="s">
        <v>19</v>
      </c>
      <c r="F1055" s="237" t="s">
        <v>2490</v>
      </c>
      <c r="G1055" s="234"/>
      <c r="H1055" s="236" t="s">
        <v>19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195</v>
      </c>
      <c r="AU1055" s="243" t="s">
        <v>82</v>
      </c>
      <c r="AV1055" s="13" t="s">
        <v>80</v>
      </c>
      <c r="AW1055" s="13" t="s">
        <v>35</v>
      </c>
      <c r="AX1055" s="13" t="s">
        <v>73</v>
      </c>
      <c r="AY1055" s="243" t="s">
        <v>185</v>
      </c>
    </row>
    <row r="1056" s="13" customFormat="1">
      <c r="A1056" s="13"/>
      <c r="B1056" s="233"/>
      <c r="C1056" s="234"/>
      <c r="D1056" s="235" t="s">
        <v>195</v>
      </c>
      <c r="E1056" s="236" t="s">
        <v>19</v>
      </c>
      <c r="F1056" s="237" t="s">
        <v>2491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195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185</v>
      </c>
    </row>
    <row r="1057" s="14" customFormat="1">
      <c r="A1057" s="14"/>
      <c r="B1057" s="244"/>
      <c r="C1057" s="245"/>
      <c r="D1057" s="235" t="s">
        <v>195</v>
      </c>
      <c r="E1057" s="246" t="s">
        <v>19</v>
      </c>
      <c r="F1057" s="247" t="s">
        <v>2492</v>
      </c>
      <c r="G1057" s="245"/>
      <c r="H1057" s="248">
        <v>22.699999999999999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195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185</v>
      </c>
    </row>
    <row r="1058" s="15" customFormat="1">
      <c r="A1058" s="15"/>
      <c r="B1058" s="255"/>
      <c r="C1058" s="256"/>
      <c r="D1058" s="235" t="s">
        <v>195</v>
      </c>
      <c r="E1058" s="257" t="s">
        <v>19</v>
      </c>
      <c r="F1058" s="258" t="s">
        <v>226</v>
      </c>
      <c r="G1058" s="256"/>
      <c r="H1058" s="259">
        <v>22.699999999999999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195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185</v>
      </c>
    </row>
    <row r="1059" s="14" customFormat="1">
      <c r="A1059" s="14"/>
      <c r="B1059" s="244"/>
      <c r="C1059" s="245"/>
      <c r="D1059" s="235" t="s">
        <v>195</v>
      </c>
      <c r="E1059" s="245"/>
      <c r="F1059" s="247" t="s">
        <v>2608</v>
      </c>
      <c r="G1059" s="245"/>
      <c r="H1059" s="248">
        <v>23.154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195</v>
      </c>
      <c r="AU1059" s="254" t="s">
        <v>82</v>
      </c>
      <c r="AV1059" s="14" t="s">
        <v>82</v>
      </c>
      <c r="AW1059" s="14" t="s">
        <v>4</v>
      </c>
      <c r="AX1059" s="14" t="s">
        <v>80</v>
      </c>
      <c r="AY1059" s="254" t="s">
        <v>185</v>
      </c>
    </row>
    <row r="1060" s="2" customFormat="1" ht="24.15" customHeight="1">
      <c r="A1060" s="40"/>
      <c r="B1060" s="41"/>
      <c r="C1060" s="215" t="s">
        <v>1914</v>
      </c>
      <c r="D1060" s="215" t="s">
        <v>187</v>
      </c>
      <c r="E1060" s="216" t="s">
        <v>1765</v>
      </c>
      <c r="F1060" s="217" t="s">
        <v>1766</v>
      </c>
      <c r="G1060" s="218" t="s">
        <v>457</v>
      </c>
      <c r="H1060" s="266"/>
      <c r="I1060" s="220"/>
      <c r="J1060" s="221">
        <f>ROUND(I1060*H1060,2)</f>
        <v>0</v>
      </c>
      <c r="K1060" s="217" t="s">
        <v>191</v>
      </c>
      <c r="L1060" s="46"/>
      <c r="M1060" s="222" t="s">
        <v>19</v>
      </c>
      <c r="N1060" s="223" t="s">
        <v>44</v>
      </c>
      <c r="O1060" s="86"/>
      <c r="P1060" s="224">
        <f>O1060*H1060</f>
        <v>0</v>
      </c>
      <c r="Q1060" s="224">
        <v>0</v>
      </c>
      <c r="R1060" s="224">
        <f>Q1060*H1060</f>
        <v>0</v>
      </c>
      <c r="S1060" s="224">
        <v>0</v>
      </c>
      <c r="T1060" s="225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26" t="s">
        <v>339</v>
      </c>
      <c r="AT1060" s="226" t="s">
        <v>187</v>
      </c>
      <c r="AU1060" s="226" t="s">
        <v>82</v>
      </c>
      <c r="AY1060" s="19" t="s">
        <v>185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19" t="s">
        <v>80</v>
      </c>
      <c r="BK1060" s="227">
        <f>ROUND(I1060*H1060,2)</f>
        <v>0</v>
      </c>
      <c r="BL1060" s="19" t="s">
        <v>339</v>
      </c>
      <c r="BM1060" s="226" t="s">
        <v>2612</v>
      </c>
    </row>
    <row r="1061" s="2" customFormat="1">
      <c r="A1061" s="40"/>
      <c r="B1061" s="41"/>
      <c r="C1061" s="42"/>
      <c r="D1061" s="228" t="s">
        <v>193</v>
      </c>
      <c r="E1061" s="42"/>
      <c r="F1061" s="229" t="s">
        <v>1768</v>
      </c>
      <c r="G1061" s="42"/>
      <c r="H1061" s="42"/>
      <c r="I1061" s="230"/>
      <c r="J1061" s="42"/>
      <c r="K1061" s="42"/>
      <c r="L1061" s="46"/>
      <c r="M1061" s="231"/>
      <c r="N1061" s="232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193</v>
      </c>
      <c r="AU1061" s="19" t="s">
        <v>82</v>
      </c>
    </row>
    <row r="1062" s="12" customFormat="1" ht="22.8" customHeight="1">
      <c r="A1062" s="12"/>
      <c r="B1062" s="199"/>
      <c r="C1062" s="200"/>
      <c r="D1062" s="201" t="s">
        <v>72</v>
      </c>
      <c r="E1062" s="213" t="s">
        <v>1769</v>
      </c>
      <c r="F1062" s="213" t="s">
        <v>1770</v>
      </c>
      <c r="G1062" s="200"/>
      <c r="H1062" s="200"/>
      <c r="I1062" s="203"/>
      <c r="J1062" s="214">
        <f>BK1062</f>
        <v>0</v>
      </c>
      <c r="K1062" s="200"/>
      <c r="L1062" s="205"/>
      <c r="M1062" s="206"/>
      <c r="N1062" s="207"/>
      <c r="O1062" s="207"/>
      <c r="P1062" s="208">
        <f>SUM(P1063:P1099)</f>
        <v>0</v>
      </c>
      <c r="Q1062" s="207"/>
      <c r="R1062" s="208">
        <f>SUM(R1063:R1099)</f>
        <v>0.01051</v>
      </c>
      <c r="S1062" s="207"/>
      <c r="T1062" s="209">
        <f>SUM(T1063:T1099)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10" t="s">
        <v>82</v>
      </c>
      <c r="AT1062" s="211" t="s">
        <v>72</v>
      </c>
      <c r="AU1062" s="211" t="s">
        <v>80</v>
      </c>
      <c r="AY1062" s="210" t="s">
        <v>185</v>
      </c>
      <c r="BK1062" s="212">
        <f>SUM(BK1063:BK1099)</f>
        <v>0</v>
      </c>
    </row>
    <row r="1063" s="2" customFormat="1" ht="16.5" customHeight="1">
      <c r="A1063" s="40"/>
      <c r="B1063" s="41"/>
      <c r="C1063" s="215" t="s">
        <v>1918</v>
      </c>
      <c r="D1063" s="215" t="s">
        <v>187</v>
      </c>
      <c r="E1063" s="216" t="s">
        <v>2613</v>
      </c>
      <c r="F1063" s="217" t="s">
        <v>2614</v>
      </c>
      <c r="G1063" s="218" t="s">
        <v>1773</v>
      </c>
      <c r="H1063" s="219">
        <v>2</v>
      </c>
      <c r="I1063" s="220"/>
      <c r="J1063" s="221">
        <f>ROUND(I1063*H1063,2)</f>
        <v>0</v>
      </c>
      <c r="K1063" s="217" t="s">
        <v>449</v>
      </c>
      <c r="L1063" s="46"/>
      <c r="M1063" s="222" t="s">
        <v>19</v>
      </c>
      <c r="N1063" s="223" t="s">
        <v>44</v>
      </c>
      <c r="O1063" s="86"/>
      <c r="P1063" s="224">
        <f>O1063*H1063</f>
        <v>0</v>
      </c>
      <c r="Q1063" s="224">
        <v>0.00080000000000000004</v>
      </c>
      <c r="R1063" s="224">
        <f>Q1063*H1063</f>
        <v>0.0016000000000000001</v>
      </c>
      <c r="S1063" s="224">
        <v>0</v>
      </c>
      <c r="T1063" s="225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6" t="s">
        <v>339</v>
      </c>
      <c r="AT1063" s="226" t="s">
        <v>187</v>
      </c>
      <c r="AU1063" s="226" t="s">
        <v>82</v>
      </c>
      <c r="AY1063" s="19" t="s">
        <v>185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19" t="s">
        <v>80</v>
      </c>
      <c r="BK1063" s="227">
        <f>ROUND(I1063*H1063,2)</f>
        <v>0</v>
      </c>
      <c r="BL1063" s="19" t="s">
        <v>339</v>
      </c>
      <c r="BM1063" s="226" t="s">
        <v>2615</v>
      </c>
    </row>
    <row r="1064" s="13" customFormat="1">
      <c r="A1064" s="13"/>
      <c r="B1064" s="233"/>
      <c r="C1064" s="234"/>
      <c r="D1064" s="235" t="s">
        <v>195</v>
      </c>
      <c r="E1064" s="236" t="s">
        <v>19</v>
      </c>
      <c r="F1064" s="237" t="s">
        <v>2616</v>
      </c>
      <c r="G1064" s="234"/>
      <c r="H1064" s="236" t="s">
        <v>19</v>
      </c>
      <c r="I1064" s="238"/>
      <c r="J1064" s="234"/>
      <c r="K1064" s="234"/>
      <c r="L1064" s="239"/>
      <c r="M1064" s="240"/>
      <c r="N1064" s="241"/>
      <c r="O1064" s="241"/>
      <c r="P1064" s="241"/>
      <c r="Q1064" s="241"/>
      <c r="R1064" s="241"/>
      <c r="S1064" s="241"/>
      <c r="T1064" s="24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3" t="s">
        <v>195</v>
      </c>
      <c r="AU1064" s="243" t="s">
        <v>82</v>
      </c>
      <c r="AV1064" s="13" t="s">
        <v>80</v>
      </c>
      <c r="AW1064" s="13" t="s">
        <v>35</v>
      </c>
      <c r="AX1064" s="13" t="s">
        <v>73</v>
      </c>
      <c r="AY1064" s="243" t="s">
        <v>185</v>
      </c>
    </row>
    <row r="1065" s="14" customFormat="1">
      <c r="A1065" s="14"/>
      <c r="B1065" s="244"/>
      <c r="C1065" s="245"/>
      <c r="D1065" s="235" t="s">
        <v>195</v>
      </c>
      <c r="E1065" s="246" t="s">
        <v>19</v>
      </c>
      <c r="F1065" s="247" t="s">
        <v>82</v>
      </c>
      <c r="G1065" s="245"/>
      <c r="H1065" s="248">
        <v>2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195</v>
      </c>
      <c r="AU1065" s="254" t="s">
        <v>82</v>
      </c>
      <c r="AV1065" s="14" t="s">
        <v>82</v>
      </c>
      <c r="AW1065" s="14" t="s">
        <v>35</v>
      </c>
      <c r="AX1065" s="14" t="s">
        <v>73</v>
      </c>
      <c r="AY1065" s="254" t="s">
        <v>185</v>
      </c>
    </row>
    <row r="1066" s="15" customFormat="1">
      <c r="A1066" s="15"/>
      <c r="B1066" s="255"/>
      <c r="C1066" s="256"/>
      <c r="D1066" s="235" t="s">
        <v>195</v>
      </c>
      <c r="E1066" s="257" t="s">
        <v>19</v>
      </c>
      <c r="F1066" s="258" t="s">
        <v>226</v>
      </c>
      <c r="G1066" s="256"/>
      <c r="H1066" s="259">
        <v>2</v>
      </c>
      <c r="I1066" s="260"/>
      <c r="J1066" s="256"/>
      <c r="K1066" s="256"/>
      <c r="L1066" s="261"/>
      <c r="M1066" s="262"/>
      <c r="N1066" s="263"/>
      <c r="O1066" s="263"/>
      <c r="P1066" s="263"/>
      <c r="Q1066" s="263"/>
      <c r="R1066" s="263"/>
      <c r="S1066" s="263"/>
      <c r="T1066" s="264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5" t="s">
        <v>195</v>
      </c>
      <c r="AU1066" s="265" t="s">
        <v>82</v>
      </c>
      <c r="AV1066" s="15" t="s">
        <v>135</v>
      </c>
      <c r="AW1066" s="15" t="s">
        <v>35</v>
      </c>
      <c r="AX1066" s="15" t="s">
        <v>80</v>
      </c>
      <c r="AY1066" s="265" t="s">
        <v>185</v>
      </c>
    </row>
    <row r="1067" s="2" customFormat="1" ht="16.5" customHeight="1">
      <c r="A1067" s="40"/>
      <c r="B1067" s="41"/>
      <c r="C1067" s="215" t="s">
        <v>1924</v>
      </c>
      <c r="D1067" s="215" t="s">
        <v>187</v>
      </c>
      <c r="E1067" s="216" t="s">
        <v>2617</v>
      </c>
      <c r="F1067" s="217" t="s">
        <v>2618</v>
      </c>
      <c r="G1067" s="218" t="s">
        <v>1773</v>
      </c>
      <c r="H1067" s="219">
        <v>1</v>
      </c>
      <c r="I1067" s="220"/>
      <c r="J1067" s="221">
        <f>ROUND(I1067*H1067,2)</f>
        <v>0</v>
      </c>
      <c r="K1067" s="217" t="s">
        <v>449</v>
      </c>
      <c r="L1067" s="46"/>
      <c r="M1067" s="222" t="s">
        <v>19</v>
      </c>
      <c r="N1067" s="223" t="s">
        <v>44</v>
      </c>
      <c r="O1067" s="86"/>
      <c r="P1067" s="224">
        <f>O1067*H1067</f>
        <v>0</v>
      </c>
      <c r="Q1067" s="224">
        <v>0.0012999999999999999</v>
      </c>
      <c r="R1067" s="224">
        <f>Q1067*H1067</f>
        <v>0.0012999999999999999</v>
      </c>
      <c r="S1067" s="224">
        <v>0</v>
      </c>
      <c r="T1067" s="225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6" t="s">
        <v>339</v>
      </c>
      <c r="AT1067" s="226" t="s">
        <v>187</v>
      </c>
      <c r="AU1067" s="226" t="s">
        <v>82</v>
      </c>
      <c r="AY1067" s="19" t="s">
        <v>185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19" t="s">
        <v>80</v>
      </c>
      <c r="BK1067" s="227">
        <f>ROUND(I1067*H1067,2)</f>
        <v>0</v>
      </c>
      <c r="BL1067" s="19" t="s">
        <v>339</v>
      </c>
      <c r="BM1067" s="226" t="s">
        <v>2619</v>
      </c>
    </row>
    <row r="1068" s="13" customFormat="1">
      <c r="A1068" s="13"/>
      <c r="B1068" s="233"/>
      <c r="C1068" s="234"/>
      <c r="D1068" s="235" t="s">
        <v>195</v>
      </c>
      <c r="E1068" s="236" t="s">
        <v>19</v>
      </c>
      <c r="F1068" s="237" t="s">
        <v>2616</v>
      </c>
      <c r="G1068" s="234"/>
      <c r="H1068" s="236" t="s">
        <v>19</v>
      </c>
      <c r="I1068" s="238"/>
      <c r="J1068" s="234"/>
      <c r="K1068" s="234"/>
      <c r="L1068" s="239"/>
      <c r="M1068" s="240"/>
      <c r="N1068" s="241"/>
      <c r="O1068" s="241"/>
      <c r="P1068" s="241"/>
      <c r="Q1068" s="241"/>
      <c r="R1068" s="241"/>
      <c r="S1068" s="241"/>
      <c r="T1068" s="24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3" t="s">
        <v>195</v>
      </c>
      <c r="AU1068" s="243" t="s">
        <v>82</v>
      </c>
      <c r="AV1068" s="13" t="s">
        <v>80</v>
      </c>
      <c r="AW1068" s="13" t="s">
        <v>35</v>
      </c>
      <c r="AX1068" s="13" t="s">
        <v>73</v>
      </c>
      <c r="AY1068" s="243" t="s">
        <v>185</v>
      </c>
    </row>
    <row r="1069" s="14" customFormat="1">
      <c r="A1069" s="14"/>
      <c r="B1069" s="244"/>
      <c r="C1069" s="245"/>
      <c r="D1069" s="235" t="s">
        <v>195</v>
      </c>
      <c r="E1069" s="246" t="s">
        <v>19</v>
      </c>
      <c r="F1069" s="247" t="s">
        <v>80</v>
      </c>
      <c r="G1069" s="245"/>
      <c r="H1069" s="248">
        <v>1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195</v>
      </c>
      <c r="AU1069" s="254" t="s">
        <v>82</v>
      </c>
      <c r="AV1069" s="14" t="s">
        <v>82</v>
      </c>
      <c r="AW1069" s="14" t="s">
        <v>35</v>
      </c>
      <c r="AX1069" s="14" t="s">
        <v>73</v>
      </c>
      <c r="AY1069" s="254" t="s">
        <v>185</v>
      </c>
    </row>
    <row r="1070" s="15" customFormat="1">
      <c r="A1070" s="15"/>
      <c r="B1070" s="255"/>
      <c r="C1070" s="256"/>
      <c r="D1070" s="235" t="s">
        <v>195</v>
      </c>
      <c r="E1070" s="257" t="s">
        <v>19</v>
      </c>
      <c r="F1070" s="258" t="s">
        <v>226</v>
      </c>
      <c r="G1070" s="256"/>
      <c r="H1070" s="259">
        <v>1</v>
      </c>
      <c r="I1070" s="260"/>
      <c r="J1070" s="256"/>
      <c r="K1070" s="256"/>
      <c r="L1070" s="261"/>
      <c r="M1070" s="262"/>
      <c r="N1070" s="263"/>
      <c r="O1070" s="263"/>
      <c r="P1070" s="263"/>
      <c r="Q1070" s="263"/>
      <c r="R1070" s="263"/>
      <c r="S1070" s="263"/>
      <c r="T1070" s="264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5" t="s">
        <v>195</v>
      </c>
      <c r="AU1070" s="265" t="s">
        <v>82</v>
      </c>
      <c r="AV1070" s="15" t="s">
        <v>135</v>
      </c>
      <c r="AW1070" s="15" t="s">
        <v>35</v>
      </c>
      <c r="AX1070" s="15" t="s">
        <v>80</v>
      </c>
      <c r="AY1070" s="265" t="s">
        <v>185</v>
      </c>
    </row>
    <row r="1071" s="2" customFormat="1" ht="16.5" customHeight="1">
      <c r="A1071" s="40"/>
      <c r="B1071" s="41"/>
      <c r="C1071" s="215" t="s">
        <v>1928</v>
      </c>
      <c r="D1071" s="215" t="s">
        <v>187</v>
      </c>
      <c r="E1071" s="216" t="s">
        <v>2620</v>
      </c>
      <c r="F1071" s="217" t="s">
        <v>2621</v>
      </c>
      <c r="G1071" s="218" t="s">
        <v>1773</v>
      </c>
      <c r="H1071" s="219">
        <v>1</v>
      </c>
      <c r="I1071" s="220"/>
      <c r="J1071" s="221">
        <f>ROUND(I1071*H1071,2)</f>
        <v>0</v>
      </c>
      <c r="K1071" s="217" t="s">
        <v>449</v>
      </c>
      <c r="L1071" s="46"/>
      <c r="M1071" s="222" t="s">
        <v>19</v>
      </c>
      <c r="N1071" s="223" t="s">
        <v>44</v>
      </c>
      <c r="O1071" s="86"/>
      <c r="P1071" s="224">
        <f>O1071*H1071</f>
        <v>0</v>
      </c>
      <c r="Q1071" s="224">
        <v>0.00084999999999999995</v>
      </c>
      <c r="R1071" s="224">
        <f>Q1071*H1071</f>
        <v>0.00084999999999999995</v>
      </c>
      <c r="S1071" s="224">
        <v>0</v>
      </c>
      <c r="T1071" s="225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26" t="s">
        <v>339</v>
      </c>
      <c r="AT1071" s="226" t="s">
        <v>187</v>
      </c>
      <c r="AU1071" s="226" t="s">
        <v>82</v>
      </c>
      <c r="AY1071" s="19" t="s">
        <v>185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19" t="s">
        <v>80</v>
      </c>
      <c r="BK1071" s="227">
        <f>ROUND(I1071*H1071,2)</f>
        <v>0</v>
      </c>
      <c r="BL1071" s="19" t="s">
        <v>339</v>
      </c>
      <c r="BM1071" s="226" t="s">
        <v>2622</v>
      </c>
    </row>
    <row r="1072" s="13" customFormat="1">
      <c r="A1072" s="13"/>
      <c r="B1072" s="233"/>
      <c r="C1072" s="234"/>
      <c r="D1072" s="235" t="s">
        <v>195</v>
      </c>
      <c r="E1072" s="236" t="s">
        <v>19</v>
      </c>
      <c r="F1072" s="237" t="s">
        <v>2616</v>
      </c>
      <c r="G1072" s="234"/>
      <c r="H1072" s="236" t="s">
        <v>19</v>
      </c>
      <c r="I1072" s="238"/>
      <c r="J1072" s="234"/>
      <c r="K1072" s="234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195</v>
      </c>
      <c r="AU1072" s="243" t="s">
        <v>82</v>
      </c>
      <c r="AV1072" s="13" t="s">
        <v>80</v>
      </c>
      <c r="AW1072" s="13" t="s">
        <v>35</v>
      </c>
      <c r="AX1072" s="13" t="s">
        <v>73</v>
      </c>
      <c r="AY1072" s="243" t="s">
        <v>185</v>
      </c>
    </row>
    <row r="1073" s="14" customFormat="1">
      <c r="A1073" s="14"/>
      <c r="B1073" s="244"/>
      <c r="C1073" s="245"/>
      <c r="D1073" s="235" t="s">
        <v>195</v>
      </c>
      <c r="E1073" s="246" t="s">
        <v>19</v>
      </c>
      <c r="F1073" s="247" t="s">
        <v>80</v>
      </c>
      <c r="G1073" s="245"/>
      <c r="H1073" s="248">
        <v>1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195</v>
      </c>
      <c r="AU1073" s="254" t="s">
        <v>82</v>
      </c>
      <c r="AV1073" s="14" t="s">
        <v>82</v>
      </c>
      <c r="AW1073" s="14" t="s">
        <v>35</v>
      </c>
      <c r="AX1073" s="14" t="s">
        <v>73</v>
      </c>
      <c r="AY1073" s="254" t="s">
        <v>185</v>
      </c>
    </row>
    <row r="1074" s="15" customFormat="1">
      <c r="A1074" s="15"/>
      <c r="B1074" s="255"/>
      <c r="C1074" s="256"/>
      <c r="D1074" s="235" t="s">
        <v>195</v>
      </c>
      <c r="E1074" s="257" t="s">
        <v>19</v>
      </c>
      <c r="F1074" s="258" t="s">
        <v>226</v>
      </c>
      <c r="G1074" s="256"/>
      <c r="H1074" s="259">
        <v>1</v>
      </c>
      <c r="I1074" s="260"/>
      <c r="J1074" s="256"/>
      <c r="K1074" s="256"/>
      <c r="L1074" s="261"/>
      <c r="M1074" s="262"/>
      <c r="N1074" s="263"/>
      <c r="O1074" s="263"/>
      <c r="P1074" s="263"/>
      <c r="Q1074" s="263"/>
      <c r="R1074" s="263"/>
      <c r="S1074" s="263"/>
      <c r="T1074" s="264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65" t="s">
        <v>195</v>
      </c>
      <c r="AU1074" s="265" t="s">
        <v>82</v>
      </c>
      <c r="AV1074" s="15" t="s">
        <v>135</v>
      </c>
      <c r="AW1074" s="15" t="s">
        <v>35</v>
      </c>
      <c r="AX1074" s="15" t="s">
        <v>80</v>
      </c>
      <c r="AY1074" s="265" t="s">
        <v>185</v>
      </c>
    </row>
    <row r="1075" s="2" customFormat="1" ht="24.15" customHeight="1">
      <c r="A1075" s="40"/>
      <c r="B1075" s="41"/>
      <c r="C1075" s="215" t="s">
        <v>1931</v>
      </c>
      <c r="D1075" s="215" t="s">
        <v>187</v>
      </c>
      <c r="E1075" s="216" t="s">
        <v>1771</v>
      </c>
      <c r="F1075" s="217" t="s">
        <v>1772</v>
      </c>
      <c r="G1075" s="218" t="s">
        <v>1773</v>
      </c>
      <c r="H1075" s="219">
        <v>2</v>
      </c>
      <c r="I1075" s="220"/>
      <c r="J1075" s="221">
        <f>ROUND(I1075*H1075,2)</f>
        <v>0</v>
      </c>
      <c r="K1075" s="217" t="s">
        <v>449</v>
      </c>
      <c r="L1075" s="46"/>
      <c r="M1075" s="222" t="s">
        <v>19</v>
      </c>
      <c r="N1075" s="223" t="s">
        <v>44</v>
      </c>
      <c r="O1075" s="86"/>
      <c r="P1075" s="224">
        <f>O1075*H1075</f>
        <v>0</v>
      </c>
      <c r="Q1075" s="224">
        <v>0.00051999999999999995</v>
      </c>
      <c r="R1075" s="224">
        <f>Q1075*H1075</f>
        <v>0.0010399999999999999</v>
      </c>
      <c r="S1075" s="224">
        <v>0</v>
      </c>
      <c r="T1075" s="225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6" t="s">
        <v>339</v>
      </c>
      <c r="AT1075" s="226" t="s">
        <v>187</v>
      </c>
      <c r="AU1075" s="226" t="s">
        <v>82</v>
      </c>
      <c r="AY1075" s="19" t="s">
        <v>185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19" t="s">
        <v>80</v>
      </c>
      <c r="BK1075" s="227">
        <f>ROUND(I1075*H1075,2)</f>
        <v>0</v>
      </c>
      <c r="BL1075" s="19" t="s">
        <v>339</v>
      </c>
      <c r="BM1075" s="226" t="s">
        <v>2623</v>
      </c>
    </row>
    <row r="1076" s="13" customFormat="1">
      <c r="A1076" s="13"/>
      <c r="B1076" s="233"/>
      <c r="C1076" s="234"/>
      <c r="D1076" s="235" t="s">
        <v>195</v>
      </c>
      <c r="E1076" s="236" t="s">
        <v>19</v>
      </c>
      <c r="F1076" s="237" t="s">
        <v>2616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195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185</v>
      </c>
    </row>
    <row r="1077" s="14" customFormat="1">
      <c r="A1077" s="14"/>
      <c r="B1077" s="244"/>
      <c r="C1077" s="245"/>
      <c r="D1077" s="235" t="s">
        <v>195</v>
      </c>
      <c r="E1077" s="246" t="s">
        <v>19</v>
      </c>
      <c r="F1077" s="247" t="s">
        <v>82</v>
      </c>
      <c r="G1077" s="245"/>
      <c r="H1077" s="248">
        <v>2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195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185</v>
      </c>
    </row>
    <row r="1078" s="15" customFormat="1">
      <c r="A1078" s="15"/>
      <c r="B1078" s="255"/>
      <c r="C1078" s="256"/>
      <c r="D1078" s="235" t="s">
        <v>195</v>
      </c>
      <c r="E1078" s="257" t="s">
        <v>19</v>
      </c>
      <c r="F1078" s="258" t="s">
        <v>226</v>
      </c>
      <c r="G1078" s="256"/>
      <c r="H1078" s="259">
        <v>2</v>
      </c>
      <c r="I1078" s="260"/>
      <c r="J1078" s="256"/>
      <c r="K1078" s="256"/>
      <c r="L1078" s="261"/>
      <c r="M1078" s="262"/>
      <c r="N1078" s="263"/>
      <c r="O1078" s="263"/>
      <c r="P1078" s="263"/>
      <c r="Q1078" s="263"/>
      <c r="R1078" s="263"/>
      <c r="S1078" s="263"/>
      <c r="T1078" s="264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5" t="s">
        <v>195</v>
      </c>
      <c r="AU1078" s="265" t="s">
        <v>82</v>
      </c>
      <c r="AV1078" s="15" t="s">
        <v>135</v>
      </c>
      <c r="AW1078" s="15" t="s">
        <v>35</v>
      </c>
      <c r="AX1078" s="15" t="s">
        <v>80</v>
      </c>
      <c r="AY1078" s="265" t="s">
        <v>185</v>
      </c>
    </row>
    <row r="1079" s="2" customFormat="1" ht="16.5" customHeight="1">
      <c r="A1079" s="40"/>
      <c r="B1079" s="41"/>
      <c r="C1079" s="215" t="s">
        <v>1935</v>
      </c>
      <c r="D1079" s="215" t="s">
        <v>187</v>
      </c>
      <c r="E1079" s="216" t="s">
        <v>1776</v>
      </c>
      <c r="F1079" s="217" t="s">
        <v>1777</v>
      </c>
      <c r="G1079" s="218" t="s">
        <v>1773</v>
      </c>
      <c r="H1079" s="219">
        <v>1</v>
      </c>
      <c r="I1079" s="220"/>
      <c r="J1079" s="221">
        <f>ROUND(I1079*H1079,2)</f>
        <v>0</v>
      </c>
      <c r="K1079" s="217" t="s">
        <v>449</v>
      </c>
      <c r="L1079" s="46"/>
      <c r="M1079" s="222" t="s">
        <v>19</v>
      </c>
      <c r="N1079" s="223" t="s">
        <v>44</v>
      </c>
      <c r="O1079" s="86"/>
      <c r="P1079" s="224">
        <f>O1079*H1079</f>
        <v>0</v>
      </c>
      <c r="Q1079" s="224">
        <v>0.00051999999999999995</v>
      </c>
      <c r="R1079" s="224">
        <f>Q1079*H1079</f>
        <v>0.00051999999999999995</v>
      </c>
      <c r="S1079" s="224">
        <v>0</v>
      </c>
      <c r="T1079" s="225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6" t="s">
        <v>339</v>
      </c>
      <c r="AT1079" s="226" t="s">
        <v>187</v>
      </c>
      <c r="AU1079" s="226" t="s">
        <v>82</v>
      </c>
      <c r="AY1079" s="19" t="s">
        <v>185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19" t="s">
        <v>80</v>
      </c>
      <c r="BK1079" s="227">
        <f>ROUND(I1079*H1079,2)</f>
        <v>0</v>
      </c>
      <c r="BL1079" s="19" t="s">
        <v>339</v>
      </c>
      <c r="BM1079" s="226" t="s">
        <v>2624</v>
      </c>
    </row>
    <row r="1080" s="13" customFormat="1">
      <c r="A1080" s="13"/>
      <c r="B1080" s="233"/>
      <c r="C1080" s="234"/>
      <c r="D1080" s="235" t="s">
        <v>195</v>
      </c>
      <c r="E1080" s="236" t="s">
        <v>19</v>
      </c>
      <c r="F1080" s="237" t="s">
        <v>2616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195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185</v>
      </c>
    </row>
    <row r="1081" s="14" customFormat="1">
      <c r="A1081" s="14"/>
      <c r="B1081" s="244"/>
      <c r="C1081" s="245"/>
      <c r="D1081" s="235" t="s">
        <v>195</v>
      </c>
      <c r="E1081" s="246" t="s">
        <v>19</v>
      </c>
      <c r="F1081" s="247" t="s">
        <v>80</v>
      </c>
      <c r="G1081" s="245"/>
      <c r="H1081" s="248">
        <v>1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195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185</v>
      </c>
    </row>
    <row r="1082" s="15" customFormat="1">
      <c r="A1082" s="15"/>
      <c r="B1082" s="255"/>
      <c r="C1082" s="256"/>
      <c r="D1082" s="235" t="s">
        <v>195</v>
      </c>
      <c r="E1082" s="257" t="s">
        <v>19</v>
      </c>
      <c r="F1082" s="258" t="s">
        <v>226</v>
      </c>
      <c r="G1082" s="256"/>
      <c r="H1082" s="259">
        <v>1</v>
      </c>
      <c r="I1082" s="260"/>
      <c r="J1082" s="256"/>
      <c r="K1082" s="256"/>
      <c r="L1082" s="261"/>
      <c r="M1082" s="262"/>
      <c r="N1082" s="263"/>
      <c r="O1082" s="263"/>
      <c r="P1082" s="263"/>
      <c r="Q1082" s="263"/>
      <c r="R1082" s="263"/>
      <c r="S1082" s="263"/>
      <c r="T1082" s="26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5" t="s">
        <v>195</v>
      </c>
      <c r="AU1082" s="265" t="s">
        <v>82</v>
      </c>
      <c r="AV1082" s="15" t="s">
        <v>135</v>
      </c>
      <c r="AW1082" s="15" t="s">
        <v>35</v>
      </c>
      <c r="AX1082" s="15" t="s">
        <v>80</v>
      </c>
      <c r="AY1082" s="265" t="s">
        <v>185</v>
      </c>
    </row>
    <row r="1083" s="2" customFormat="1" ht="16.5" customHeight="1">
      <c r="A1083" s="40"/>
      <c r="B1083" s="41"/>
      <c r="C1083" s="215" t="s">
        <v>1942</v>
      </c>
      <c r="D1083" s="215" t="s">
        <v>187</v>
      </c>
      <c r="E1083" s="216" t="s">
        <v>1779</v>
      </c>
      <c r="F1083" s="217" t="s">
        <v>1780</v>
      </c>
      <c r="G1083" s="218" t="s">
        <v>1773</v>
      </c>
      <c r="H1083" s="219">
        <v>3</v>
      </c>
      <c r="I1083" s="220"/>
      <c r="J1083" s="221">
        <f>ROUND(I1083*H1083,2)</f>
        <v>0</v>
      </c>
      <c r="K1083" s="217" t="s">
        <v>191</v>
      </c>
      <c r="L1083" s="46"/>
      <c r="M1083" s="222" t="s">
        <v>19</v>
      </c>
      <c r="N1083" s="223" t="s">
        <v>44</v>
      </c>
      <c r="O1083" s="86"/>
      <c r="P1083" s="224">
        <f>O1083*H1083</f>
        <v>0</v>
      </c>
      <c r="Q1083" s="224">
        <v>0.00051999999999999995</v>
      </c>
      <c r="R1083" s="224">
        <f>Q1083*H1083</f>
        <v>0.0015599999999999998</v>
      </c>
      <c r="S1083" s="224">
        <v>0</v>
      </c>
      <c r="T1083" s="225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6" t="s">
        <v>339</v>
      </c>
      <c r="AT1083" s="226" t="s">
        <v>187</v>
      </c>
      <c r="AU1083" s="226" t="s">
        <v>82</v>
      </c>
      <c r="AY1083" s="19" t="s">
        <v>185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19" t="s">
        <v>80</v>
      </c>
      <c r="BK1083" s="227">
        <f>ROUND(I1083*H1083,2)</f>
        <v>0</v>
      </c>
      <c r="BL1083" s="19" t="s">
        <v>339</v>
      </c>
      <c r="BM1083" s="226" t="s">
        <v>2625</v>
      </c>
    </row>
    <row r="1084" s="2" customFormat="1">
      <c r="A1084" s="40"/>
      <c r="B1084" s="41"/>
      <c r="C1084" s="42"/>
      <c r="D1084" s="228" t="s">
        <v>193</v>
      </c>
      <c r="E1084" s="42"/>
      <c r="F1084" s="229" t="s">
        <v>1782</v>
      </c>
      <c r="G1084" s="42"/>
      <c r="H1084" s="42"/>
      <c r="I1084" s="230"/>
      <c r="J1084" s="42"/>
      <c r="K1084" s="42"/>
      <c r="L1084" s="46"/>
      <c r="M1084" s="231"/>
      <c r="N1084" s="232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193</v>
      </c>
      <c r="AU1084" s="19" t="s">
        <v>82</v>
      </c>
    </row>
    <row r="1085" s="13" customFormat="1">
      <c r="A1085" s="13"/>
      <c r="B1085" s="233"/>
      <c r="C1085" s="234"/>
      <c r="D1085" s="235" t="s">
        <v>195</v>
      </c>
      <c r="E1085" s="236" t="s">
        <v>19</v>
      </c>
      <c r="F1085" s="237" t="s">
        <v>2616</v>
      </c>
      <c r="G1085" s="234"/>
      <c r="H1085" s="236" t="s">
        <v>19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195</v>
      </c>
      <c r="AU1085" s="243" t="s">
        <v>82</v>
      </c>
      <c r="AV1085" s="13" t="s">
        <v>80</v>
      </c>
      <c r="AW1085" s="13" t="s">
        <v>35</v>
      </c>
      <c r="AX1085" s="13" t="s">
        <v>73</v>
      </c>
      <c r="AY1085" s="243" t="s">
        <v>185</v>
      </c>
    </row>
    <row r="1086" s="14" customFormat="1">
      <c r="A1086" s="14"/>
      <c r="B1086" s="244"/>
      <c r="C1086" s="245"/>
      <c r="D1086" s="235" t="s">
        <v>195</v>
      </c>
      <c r="E1086" s="246" t="s">
        <v>19</v>
      </c>
      <c r="F1086" s="247" t="s">
        <v>129</v>
      </c>
      <c r="G1086" s="245"/>
      <c r="H1086" s="248">
        <v>3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195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185</v>
      </c>
    </row>
    <row r="1087" s="15" customFormat="1">
      <c r="A1087" s="15"/>
      <c r="B1087" s="255"/>
      <c r="C1087" s="256"/>
      <c r="D1087" s="235" t="s">
        <v>195</v>
      </c>
      <c r="E1087" s="257" t="s">
        <v>19</v>
      </c>
      <c r="F1087" s="258" t="s">
        <v>226</v>
      </c>
      <c r="G1087" s="256"/>
      <c r="H1087" s="259">
        <v>3</v>
      </c>
      <c r="I1087" s="260"/>
      <c r="J1087" s="256"/>
      <c r="K1087" s="256"/>
      <c r="L1087" s="261"/>
      <c r="M1087" s="262"/>
      <c r="N1087" s="263"/>
      <c r="O1087" s="263"/>
      <c r="P1087" s="263"/>
      <c r="Q1087" s="263"/>
      <c r="R1087" s="263"/>
      <c r="S1087" s="263"/>
      <c r="T1087" s="264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5" t="s">
        <v>195</v>
      </c>
      <c r="AU1087" s="265" t="s">
        <v>82</v>
      </c>
      <c r="AV1087" s="15" t="s">
        <v>135</v>
      </c>
      <c r="AW1087" s="15" t="s">
        <v>35</v>
      </c>
      <c r="AX1087" s="15" t="s">
        <v>80</v>
      </c>
      <c r="AY1087" s="265" t="s">
        <v>185</v>
      </c>
    </row>
    <row r="1088" s="2" customFormat="1" ht="16.5" customHeight="1">
      <c r="A1088" s="40"/>
      <c r="B1088" s="41"/>
      <c r="C1088" s="215" t="s">
        <v>1947</v>
      </c>
      <c r="D1088" s="215" t="s">
        <v>187</v>
      </c>
      <c r="E1088" s="216" t="s">
        <v>1783</v>
      </c>
      <c r="F1088" s="217" t="s">
        <v>1784</v>
      </c>
      <c r="G1088" s="218" t="s">
        <v>1773</v>
      </c>
      <c r="H1088" s="219">
        <v>3</v>
      </c>
      <c r="I1088" s="220"/>
      <c r="J1088" s="221">
        <f>ROUND(I1088*H1088,2)</f>
        <v>0</v>
      </c>
      <c r="K1088" s="217" t="s">
        <v>191</v>
      </c>
      <c r="L1088" s="46"/>
      <c r="M1088" s="222" t="s">
        <v>19</v>
      </c>
      <c r="N1088" s="223" t="s">
        <v>44</v>
      </c>
      <c r="O1088" s="86"/>
      <c r="P1088" s="224">
        <f>O1088*H1088</f>
        <v>0</v>
      </c>
      <c r="Q1088" s="224">
        <v>0.00051999999999999995</v>
      </c>
      <c r="R1088" s="224">
        <f>Q1088*H1088</f>
        <v>0.0015599999999999998</v>
      </c>
      <c r="S1088" s="224">
        <v>0</v>
      </c>
      <c r="T1088" s="225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26" t="s">
        <v>339</v>
      </c>
      <c r="AT1088" s="226" t="s">
        <v>187</v>
      </c>
      <c r="AU1088" s="226" t="s">
        <v>82</v>
      </c>
      <c r="AY1088" s="19" t="s">
        <v>185</v>
      </c>
      <c r="BE1088" s="227">
        <f>IF(N1088="základní",J1088,0)</f>
        <v>0</v>
      </c>
      <c r="BF1088" s="227">
        <f>IF(N1088="snížená",J1088,0)</f>
        <v>0</v>
      </c>
      <c r="BG1088" s="227">
        <f>IF(N1088="zákl. přenesená",J1088,0)</f>
        <v>0</v>
      </c>
      <c r="BH1088" s="227">
        <f>IF(N1088="sníž. přenesená",J1088,0)</f>
        <v>0</v>
      </c>
      <c r="BI1088" s="227">
        <f>IF(N1088="nulová",J1088,0)</f>
        <v>0</v>
      </c>
      <c r="BJ1088" s="19" t="s">
        <v>80</v>
      </c>
      <c r="BK1088" s="227">
        <f>ROUND(I1088*H1088,2)</f>
        <v>0</v>
      </c>
      <c r="BL1088" s="19" t="s">
        <v>339</v>
      </c>
      <c r="BM1088" s="226" t="s">
        <v>2626</v>
      </c>
    </row>
    <row r="1089" s="2" customFormat="1">
      <c r="A1089" s="40"/>
      <c r="B1089" s="41"/>
      <c r="C1089" s="42"/>
      <c r="D1089" s="228" t="s">
        <v>193</v>
      </c>
      <c r="E1089" s="42"/>
      <c r="F1089" s="229" t="s">
        <v>1786</v>
      </c>
      <c r="G1089" s="42"/>
      <c r="H1089" s="42"/>
      <c r="I1089" s="230"/>
      <c r="J1089" s="42"/>
      <c r="K1089" s="42"/>
      <c r="L1089" s="46"/>
      <c r="M1089" s="231"/>
      <c r="N1089" s="232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193</v>
      </c>
      <c r="AU1089" s="19" t="s">
        <v>82</v>
      </c>
    </row>
    <row r="1090" s="13" customFormat="1">
      <c r="A1090" s="13"/>
      <c r="B1090" s="233"/>
      <c r="C1090" s="234"/>
      <c r="D1090" s="235" t="s">
        <v>195</v>
      </c>
      <c r="E1090" s="236" t="s">
        <v>19</v>
      </c>
      <c r="F1090" s="237" t="s">
        <v>2616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195</v>
      </c>
      <c r="AU1090" s="243" t="s">
        <v>82</v>
      </c>
      <c r="AV1090" s="13" t="s">
        <v>80</v>
      </c>
      <c r="AW1090" s="13" t="s">
        <v>35</v>
      </c>
      <c r="AX1090" s="13" t="s">
        <v>73</v>
      </c>
      <c r="AY1090" s="243" t="s">
        <v>185</v>
      </c>
    </row>
    <row r="1091" s="14" customFormat="1">
      <c r="A1091" s="14"/>
      <c r="B1091" s="244"/>
      <c r="C1091" s="245"/>
      <c r="D1091" s="235" t="s">
        <v>195</v>
      </c>
      <c r="E1091" s="246" t="s">
        <v>19</v>
      </c>
      <c r="F1091" s="247" t="s">
        <v>129</v>
      </c>
      <c r="G1091" s="245"/>
      <c r="H1091" s="248">
        <v>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195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185</v>
      </c>
    </row>
    <row r="1092" s="15" customFormat="1">
      <c r="A1092" s="15"/>
      <c r="B1092" s="255"/>
      <c r="C1092" s="256"/>
      <c r="D1092" s="235" t="s">
        <v>195</v>
      </c>
      <c r="E1092" s="257" t="s">
        <v>19</v>
      </c>
      <c r="F1092" s="258" t="s">
        <v>226</v>
      </c>
      <c r="G1092" s="256"/>
      <c r="H1092" s="259">
        <v>3</v>
      </c>
      <c r="I1092" s="260"/>
      <c r="J1092" s="256"/>
      <c r="K1092" s="256"/>
      <c r="L1092" s="261"/>
      <c r="M1092" s="262"/>
      <c r="N1092" s="263"/>
      <c r="O1092" s="263"/>
      <c r="P1092" s="263"/>
      <c r="Q1092" s="263"/>
      <c r="R1092" s="263"/>
      <c r="S1092" s="263"/>
      <c r="T1092" s="264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5" t="s">
        <v>195</v>
      </c>
      <c r="AU1092" s="265" t="s">
        <v>82</v>
      </c>
      <c r="AV1092" s="15" t="s">
        <v>135</v>
      </c>
      <c r="AW1092" s="15" t="s">
        <v>35</v>
      </c>
      <c r="AX1092" s="15" t="s">
        <v>80</v>
      </c>
      <c r="AY1092" s="265" t="s">
        <v>185</v>
      </c>
    </row>
    <row r="1093" s="2" customFormat="1" ht="16.5" customHeight="1">
      <c r="A1093" s="40"/>
      <c r="B1093" s="41"/>
      <c r="C1093" s="215" t="s">
        <v>1949</v>
      </c>
      <c r="D1093" s="215" t="s">
        <v>187</v>
      </c>
      <c r="E1093" s="216" t="s">
        <v>1787</v>
      </c>
      <c r="F1093" s="217" t="s">
        <v>1788</v>
      </c>
      <c r="G1093" s="218" t="s">
        <v>1773</v>
      </c>
      <c r="H1093" s="219">
        <v>4</v>
      </c>
      <c r="I1093" s="220"/>
      <c r="J1093" s="221">
        <f>ROUND(I1093*H1093,2)</f>
        <v>0</v>
      </c>
      <c r="K1093" s="217" t="s">
        <v>191</v>
      </c>
      <c r="L1093" s="46"/>
      <c r="M1093" s="222" t="s">
        <v>19</v>
      </c>
      <c r="N1093" s="223" t="s">
        <v>44</v>
      </c>
      <c r="O1093" s="86"/>
      <c r="P1093" s="224">
        <f>O1093*H1093</f>
        <v>0</v>
      </c>
      <c r="Q1093" s="224">
        <v>0.00051999999999999995</v>
      </c>
      <c r="R1093" s="224">
        <f>Q1093*H1093</f>
        <v>0.0020799999999999998</v>
      </c>
      <c r="S1093" s="224">
        <v>0</v>
      </c>
      <c r="T1093" s="225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26" t="s">
        <v>339</v>
      </c>
      <c r="AT1093" s="226" t="s">
        <v>187</v>
      </c>
      <c r="AU1093" s="226" t="s">
        <v>82</v>
      </c>
      <c r="AY1093" s="19" t="s">
        <v>185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19" t="s">
        <v>80</v>
      </c>
      <c r="BK1093" s="227">
        <f>ROUND(I1093*H1093,2)</f>
        <v>0</v>
      </c>
      <c r="BL1093" s="19" t="s">
        <v>339</v>
      </c>
      <c r="BM1093" s="226" t="s">
        <v>2627</v>
      </c>
    </row>
    <row r="1094" s="2" customFormat="1">
      <c r="A1094" s="40"/>
      <c r="B1094" s="41"/>
      <c r="C1094" s="42"/>
      <c r="D1094" s="228" t="s">
        <v>193</v>
      </c>
      <c r="E1094" s="42"/>
      <c r="F1094" s="229" t="s">
        <v>1790</v>
      </c>
      <c r="G1094" s="42"/>
      <c r="H1094" s="42"/>
      <c r="I1094" s="230"/>
      <c r="J1094" s="42"/>
      <c r="K1094" s="42"/>
      <c r="L1094" s="46"/>
      <c r="M1094" s="231"/>
      <c r="N1094" s="232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193</v>
      </c>
      <c r="AU1094" s="19" t="s">
        <v>82</v>
      </c>
    </row>
    <row r="1095" s="13" customFormat="1">
      <c r="A1095" s="13"/>
      <c r="B1095" s="233"/>
      <c r="C1095" s="234"/>
      <c r="D1095" s="235" t="s">
        <v>195</v>
      </c>
      <c r="E1095" s="236" t="s">
        <v>19</v>
      </c>
      <c r="F1095" s="237" t="s">
        <v>2616</v>
      </c>
      <c r="G1095" s="234"/>
      <c r="H1095" s="236" t="s">
        <v>19</v>
      </c>
      <c r="I1095" s="238"/>
      <c r="J1095" s="234"/>
      <c r="K1095" s="234"/>
      <c r="L1095" s="239"/>
      <c r="M1095" s="240"/>
      <c r="N1095" s="241"/>
      <c r="O1095" s="241"/>
      <c r="P1095" s="241"/>
      <c r="Q1095" s="241"/>
      <c r="R1095" s="241"/>
      <c r="S1095" s="241"/>
      <c r="T1095" s="24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3" t="s">
        <v>195</v>
      </c>
      <c r="AU1095" s="243" t="s">
        <v>82</v>
      </c>
      <c r="AV1095" s="13" t="s">
        <v>80</v>
      </c>
      <c r="AW1095" s="13" t="s">
        <v>35</v>
      </c>
      <c r="AX1095" s="13" t="s">
        <v>73</v>
      </c>
      <c r="AY1095" s="243" t="s">
        <v>185</v>
      </c>
    </row>
    <row r="1096" s="14" customFormat="1">
      <c r="A1096" s="14"/>
      <c r="B1096" s="244"/>
      <c r="C1096" s="245"/>
      <c r="D1096" s="235" t="s">
        <v>195</v>
      </c>
      <c r="E1096" s="246" t="s">
        <v>19</v>
      </c>
      <c r="F1096" s="247" t="s">
        <v>135</v>
      </c>
      <c r="G1096" s="245"/>
      <c r="H1096" s="248">
        <v>4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195</v>
      </c>
      <c r="AU1096" s="254" t="s">
        <v>82</v>
      </c>
      <c r="AV1096" s="14" t="s">
        <v>82</v>
      </c>
      <c r="AW1096" s="14" t="s">
        <v>35</v>
      </c>
      <c r="AX1096" s="14" t="s">
        <v>73</v>
      </c>
      <c r="AY1096" s="254" t="s">
        <v>185</v>
      </c>
    </row>
    <row r="1097" s="15" customFormat="1">
      <c r="A1097" s="15"/>
      <c r="B1097" s="255"/>
      <c r="C1097" s="256"/>
      <c r="D1097" s="235" t="s">
        <v>195</v>
      </c>
      <c r="E1097" s="257" t="s">
        <v>19</v>
      </c>
      <c r="F1097" s="258" t="s">
        <v>226</v>
      </c>
      <c r="G1097" s="256"/>
      <c r="H1097" s="259">
        <v>4</v>
      </c>
      <c r="I1097" s="260"/>
      <c r="J1097" s="256"/>
      <c r="K1097" s="256"/>
      <c r="L1097" s="261"/>
      <c r="M1097" s="262"/>
      <c r="N1097" s="263"/>
      <c r="O1097" s="263"/>
      <c r="P1097" s="263"/>
      <c r="Q1097" s="263"/>
      <c r="R1097" s="263"/>
      <c r="S1097" s="263"/>
      <c r="T1097" s="264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65" t="s">
        <v>195</v>
      </c>
      <c r="AU1097" s="265" t="s">
        <v>82</v>
      </c>
      <c r="AV1097" s="15" t="s">
        <v>135</v>
      </c>
      <c r="AW1097" s="15" t="s">
        <v>35</v>
      </c>
      <c r="AX1097" s="15" t="s">
        <v>80</v>
      </c>
      <c r="AY1097" s="265" t="s">
        <v>185</v>
      </c>
    </row>
    <row r="1098" s="2" customFormat="1" ht="24.15" customHeight="1">
      <c r="A1098" s="40"/>
      <c r="B1098" s="41"/>
      <c r="C1098" s="215" t="s">
        <v>1955</v>
      </c>
      <c r="D1098" s="215" t="s">
        <v>187</v>
      </c>
      <c r="E1098" s="216" t="s">
        <v>1791</v>
      </c>
      <c r="F1098" s="217" t="s">
        <v>1792</v>
      </c>
      <c r="G1098" s="218" t="s">
        <v>457</v>
      </c>
      <c r="H1098" s="266"/>
      <c r="I1098" s="220"/>
      <c r="J1098" s="221">
        <f>ROUND(I1098*H1098,2)</f>
        <v>0</v>
      </c>
      <c r="K1098" s="217" t="s">
        <v>191</v>
      </c>
      <c r="L1098" s="46"/>
      <c r="M1098" s="222" t="s">
        <v>19</v>
      </c>
      <c r="N1098" s="223" t="s">
        <v>44</v>
      </c>
      <c r="O1098" s="86"/>
      <c r="P1098" s="224">
        <f>O1098*H1098</f>
        <v>0</v>
      </c>
      <c r="Q1098" s="224">
        <v>0</v>
      </c>
      <c r="R1098" s="224">
        <f>Q1098*H1098</f>
        <v>0</v>
      </c>
      <c r="S1098" s="224">
        <v>0</v>
      </c>
      <c r="T1098" s="225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26" t="s">
        <v>339</v>
      </c>
      <c r="AT1098" s="226" t="s">
        <v>187</v>
      </c>
      <c r="AU1098" s="226" t="s">
        <v>82</v>
      </c>
      <c r="AY1098" s="19" t="s">
        <v>185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19" t="s">
        <v>80</v>
      </c>
      <c r="BK1098" s="227">
        <f>ROUND(I1098*H1098,2)</f>
        <v>0</v>
      </c>
      <c r="BL1098" s="19" t="s">
        <v>339</v>
      </c>
      <c r="BM1098" s="226" t="s">
        <v>2628</v>
      </c>
    </row>
    <row r="1099" s="2" customFormat="1">
      <c r="A1099" s="40"/>
      <c r="B1099" s="41"/>
      <c r="C1099" s="42"/>
      <c r="D1099" s="228" t="s">
        <v>193</v>
      </c>
      <c r="E1099" s="42"/>
      <c r="F1099" s="229" t="s">
        <v>1794</v>
      </c>
      <c r="G1099" s="42"/>
      <c r="H1099" s="42"/>
      <c r="I1099" s="230"/>
      <c r="J1099" s="42"/>
      <c r="K1099" s="42"/>
      <c r="L1099" s="46"/>
      <c r="M1099" s="231"/>
      <c r="N1099" s="232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193</v>
      </c>
      <c r="AU1099" s="19" t="s">
        <v>82</v>
      </c>
    </row>
    <row r="1100" s="12" customFormat="1" ht="22.8" customHeight="1">
      <c r="A1100" s="12"/>
      <c r="B1100" s="199"/>
      <c r="C1100" s="200"/>
      <c r="D1100" s="201" t="s">
        <v>72</v>
      </c>
      <c r="E1100" s="213" t="s">
        <v>2629</v>
      </c>
      <c r="F1100" s="213" t="s">
        <v>2630</v>
      </c>
      <c r="G1100" s="200"/>
      <c r="H1100" s="200"/>
      <c r="I1100" s="203"/>
      <c r="J1100" s="214">
        <f>BK1100</f>
        <v>0</v>
      </c>
      <c r="K1100" s="200"/>
      <c r="L1100" s="205"/>
      <c r="M1100" s="206"/>
      <c r="N1100" s="207"/>
      <c r="O1100" s="207"/>
      <c r="P1100" s="208">
        <f>SUM(P1101:P1129)</f>
        <v>0</v>
      </c>
      <c r="Q1100" s="207"/>
      <c r="R1100" s="208">
        <f>SUM(R1101:R1129)</f>
        <v>0.1711057</v>
      </c>
      <c r="S1100" s="207"/>
      <c r="T1100" s="209">
        <f>SUM(T1101:T1129)</f>
        <v>0</v>
      </c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R1100" s="210" t="s">
        <v>82</v>
      </c>
      <c r="AT1100" s="211" t="s">
        <v>72</v>
      </c>
      <c r="AU1100" s="211" t="s">
        <v>80</v>
      </c>
      <c r="AY1100" s="210" t="s">
        <v>185</v>
      </c>
      <c r="BK1100" s="212">
        <f>SUM(BK1101:BK1129)</f>
        <v>0</v>
      </c>
    </row>
    <row r="1101" s="2" customFormat="1" ht="16.5" customHeight="1">
      <c r="A1101" s="40"/>
      <c r="B1101" s="41"/>
      <c r="C1101" s="215" t="s">
        <v>1961</v>
      </c>
      <c r="D1101" s="215" t="s">
        <v>187</v>
      </c>
      <c r="E1101" s="216" t="s">
        <v>2631</v>
      </c>
      <c r="F1101" s="217" t="s">
        <v>2632</v>
      </c>
      <c r="G1101" s="218" t="s">
        <v>240</v>
      </c>
      <c r="H1101" s="219">
        <v>5.5949999999999998</v>
      </c>
      <c r="I1101" s="220"/>
      <c r="J1101" s="221">
        <f>ROUND(I1101*H1101,2)</f>
        <v>0</v>
      </c>
      <c r="K1101" s="217" t="s">
        <v>412</v>
      </c>
      <c r="L1101" s="46"/>
      <c r="M1101" s="222" t="s">
        <v>19</v>
      </c>
      <c r="N1101" s="223" t="s">
        <v>44</v>
      </c>
      <c r="O1101" s="86"/>
      <c r="P1101" s="224">
        <f>O1101*H1101</f>
        <v>0</v>
      </c>
      <c r="Q1101" s="224">
        <v>0</v>
      </c>
      <c r="R1101" s="224">
        <f>Q1101*H1101</f>
        <v>0</v>
      </c>
      <c r="S1101" s="224">
        <v>0</v>
      </c>
      <c r="T1101" s="225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26" t="s">
        <v>339</v>
      </c>
      <c r="AT1101" s="226" t="s">
        <v>187</v>
      </c>
      <c r="AU1101" s="226" t="s">
        <v>82</v>
      </c>
      <c r="AY1101" s="19" t="s">
        <v>185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19" t="s">
        <v>80</v>
      </c>
      <c r="BK1101" s="227">
        <f>ROUND(I1101*H1101,2)</f>
        <v>0</v>
      </c>
      <c r="BL1101" s="19" t="s">
        <v>339</v>
      </c>
      <c r="BM1101" s="226" t="s">
        <v>2633</v>
      </c>
    </row>
    <row r="1102" s="13" customFormat="1">
      <c r="A1102" s="13"/>
      <c r="B1102" s="233"/>
      <c r="C1102" s="234"/>
      <c r="D1102" s="235" t="s">
        <v>195</v>
      </c>
      <c r="E1102" s="236" t="s">
        <v>19</v>
      </c>
      <c r="F1102" s="237" t="s">
        <v>2346</v>
      </c>
      <c r="G1102" s="234"/>
      <c r="H1102" s="236" t="s">
        <v>19</v>
      </c>
      <c r="I1102" s="238"/>
      <c r="J1102" s="234"/>
      <c r="K1102" s="234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195</v>
      </c>
      <c r="AU1102" s="243" t="s">
        <v>82</v>
      </c>
      <c r="AV1102" s="13" t="s">
        <v>80</v>
      </c>
      <c r="AW1102" s="13" t="s">
        <v>35</v>
      </c>
      <c r="AX1102" s="13" t="s">
        <v>73</v>
      </c>
      <c r="AY1102" s="243" t="s">
        <v>185</v>
      </c>
    </row>
    <row r="1103" s="13" customFormat="1">
      <c r="A1103" s="13"/>
      <c r="B1103" s="233"/>
      <c r="C1103" s="234"/>
      <c r="D1103" s="235" t="s">
        <v>195</v>
      </c>
      <c r="E1103" s="236" t="s">
        <v>19</v>
      </c>
      <c r="F1103" s="237" t="s">
        <v>2347</v>
      </c>
      <c r="G1103" s="234"/>
      <c r="H1103" s="236" t="s">
        <v>19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195</v>
      </c>
      <c r="AU1103" s="243" t="s">
        <v>82</v>
      </c>
      <c r="AV1103" s="13" t="s">
        <v>80</v>
      </c>
      <c r="AW1103" s="13" t="s">
        <v>35</v>
      </c>
      <c r="AX1103" s="13" t="s">
        <v>73</v>
      </c>
      <c r="AY1103" s="243" t="s">
        <v>185</v>
      </c>
    </row>
    <row r="1104" s="14" customFormat="1">
      <c r="A1104" s="14"/>
      <c r="B1104" s="244"/>
      <c r="C1104" s="245"/>
      <c r="D1104" s="235" t="s">
        <v>195</v>
      </c>
      <c r="E1104" s="246" t="s">
        <v>19</v>
      </c>
      <c r="F1104" s="247" t="s">
        <v>2348</v>
      </c>
      <c r="G1104" s="245"/>
      <c r="H1104" s="248">
        <v>5.5949999999999998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195</v>
      </c>
      <c r="AU1104" s="254" t="s">
        <v>82</v>
      </c>
      <c r="AV1104" s="14" t="s">
        <v>82</v>
      </c>
      <c r="AW1104" s="14" t="s">
        <v>35</v>
      </c>
      <c r="AX1104" s="14" t="s">
        <v>73</v>
      </c>
      <c r="AY1104" s="254" t="s">
        <v>185</v>
      </c>
    </row>
    <row r="1105" s="15" customFormat="1">
      <c r="A1105" s="15"/>
      <c r="B1105" s="255"/>
      <c r="C1105" s="256"/>
      <c r="D1105" s="235" t="s">
        <v>195</v>
      </c>
      <c r="E1105" s="257" t="s">
        <v>19</v>
      </c>
      <c r="F1105" s="258" t="s">
        <v>226</v>
      </c>
      <c r="G1105" s="256"/>
      <c r="H1105" s="259">
        <v>5.5949999999999998</v>
      </c>
      <c r="I1105" s="260"/>
      <c r="J1105" s="256"/>
      <c r="K1105" s="256"/>
      <c r="L1105" s="261"/>
      <c r="M1105" s="262"/>
      <c r="N1105" s="263"/>
      <c r="O1105" s="263"/>
      <c r="P1105" s="263"/>
      <c r="Q1105" s="263"/>
      <c r="R1105" s="263"/>
      <c r="S1105" s="263"/>
      <c r="T1105" s="264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5" t="s">
        <v>195</v>
      </c>
      <c r="AU1105" s="265" t="s">
        <v>82</v>
      </c>
      <c r="AV1105" s="15" t="s">
        <v>135</v>
      </c>
      <c r="AW1105" s="15" t="s">
        <v>35</v>
      </c>
      <c r="AX1105" s="15" t="s">
        <v>80</v>
      </c>
      <c r="AY1105" s="265" t="s">
        <v>185</v>
      </c>
    </row>
    <row r="1106" s="2" customFormat="1" ht="16.5" customHeight="1">
      <c r="A1106" s="40"/>
      <c r="B1106" s="41"/>
      <c r="C1106" s="272" t="s">
        <v>1967</v>
      </c>
      <c r="D1106" s="272" t="s">
        <v>520</v>
      </c>
      <c r="E1106" s="273" t="s">
        <v>2634</v>
      </c>
      <c r="F1106" s="274" t="s">
        <v>2635</v>
      </c>
      <c r="G1106" s="275" t="s">
        <v>499</v>
      </c>
      <c r="H1106" s="276">
        <v>15.106999999999999</v>
      </c>
      <c r="I1106" s="277"/>
      <c r="J1106" s="278">
        <f>ROUND(I1106*H1106,2)</f>
        <v>0</v>
      </c>
      <c r="K1106" s="274" t="s">
        <v>449</v>
      </c>
      <c r="L1106" s="279"/>
      <c r="M1106" s="280" t="s">
        <v>19</v>
      </c>
      <c r="N1106" s="281" t="s">
        <v>44</v>
      </c>
      <c r="O1106" s="86"/>
      <c r="P1106" s="224">
        <f>O1106*H1106</f>
        <v>0</v>
      </c>
      <c r="Q1106" s="224">
        <v>0</v>
      </c>
      <c r="R1106" s="224">
        <f>Q1106*H1106</f>
        <v>0</v>
      </c>
      <c r="S1106" s="224">
        <v>0</v>
      </c>
      <c r="T1106" s="225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26" t="s">
        <v>627</v>
      </c>
      <c r="AT1106" s="226" t="s">
        <v>520</v>
      </c>
      <c r="AU1106" s="226" t="s">
        <v>82</v>
      </c>
      <c r="AY1106" s="19" t="s">
        <v>185</v>
      </c>
      <c r="BE1106" s="227">
        <f>IF(N1106="základní",J1106,0)</f>
        <v>0</v>
      </c>
      <c r="BF1106" s="227">
        <f>IF(N1106="snížená",J1106,0)</f>
        <v>0</v>
      </c>
      <c r="BG1106" s="227">
        <f>IF(N1106="zákl. přenesená",J1106,0)</f>
        <v>0</v>
      </c>
      <c r="BH1106" s="227">
        <f>IF(N1106="sníž. přenesená",J1106,0)</f>
        <v>0</v>
      </c>
      <c r="BI1106" s="227">
        <f>IF(N1106="nulová",J1106,0)</f>
        <v>0</v>
      </c>
      <c r="BJ1106" s="19" t="s">
        <v>80</v>
      </c>
      <c r="BK1106" s="227">
        <f>ROUND(I1106*H1106,2)</f>
        <v>0</v>
      </c>
      <c r="BL1106" s="19" t="s">
        <v>339</v>
      </c>
      <c r="BM1106" s="226" t="s">
        <v>2636</v>
      </c>
    </row>
    <row r="1107" s="13" customFormat="1">
      <c r="A1107" s="13"/>
      <c r="B1107" s="233"/>
      <c r="C1107" s="234"/>
      <c r="D1107" s="235" t="s">
        <v>195</v>
      </c>
      <c r="E1107" s="236" t="s">
        <v>19</v>
      </c>
      <c r="F1107" s="237" t="s">
        <v>2346</v>
      </c>
      <c r="G1107" s="234"/>
      <c r="H1107" s="236" t="s">
        <v>19</v>
      </c>
      <c r="I1107" s="238"/>
      <c r="J1107" s="234"/>
      <c r="K1107" s="234"/>
      <c r="L1107" s="239"/>
      <c r="M1107" s="240"/>
      <c r="N1107" s="241"/>
      <c r="O1107" s="241"/>
      <c r="P1107" s="241"/>
      <c r="Q1107" s="241"/>
      <c r="R1107" s="241"/>
      <c r="S1107" s="241"/>
      <c r="T1107" s="24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3" t="s">
        <v>195</v>
      </c>
      <c r="AU1107" s="243" t="s">
        <v>82</v>
      </c>
      <c r="AV1107" s="13" t="s">
        <v>80</v>
      </c>
      <c r="AW1107" s="13" t="s">
        <v>35</v>
      </c>
      <c r="AX1107" s="13" t="s">
        <v>73</v>
      </c>
      <c r="AY1107" s="243" t="s">
        <v>185</v>
      </c>
    </row>
    <row r="1108" s="13" customFormat="1">
      <c r="A1108" s="13"/>
      <c r="B1108" s="233"/>
      <c r="C1108" s="234"/>
      <c r="D1108" s="235" t="s">
        <v>195</v>
      </c>
      <c r="E1108" s="236" t="s">
        <v>19</v>
      </c>
      <c r="F1108" s="237" t="s">
        <v>2347</v>
      </c>
      <c r="G1108" s="234"/>
      <c r="H1108" s="236" t="s">
        <v>19</v>
      </c>
      <c r="I1108" s="238"/>
      <c r="J1108" s="234"/>
      <c r="K1108" s="234"/>
      <c r="L1108" s="239"/>
      <c r="M1108" s="240"/>
      <c r="N1108" s="241"/>
      <c r="O1108" s="241"/>
      <c r="P1108" s="241"/>
      <c r="Q1108" s="241"/>
      <c r="R1108" s="241"/>
      <c r="S1108" s="241"/>
      <c r="T1108" s="24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3" t="s">
        <v>195</v>
      </c>
      <c r="AU1108" s="243" t="s">
        <v>82</v>
      </c>
      <c r="AV1108" s="13" t="s">
        <v>80</v>
      </c>
      <c r="AW1108" s="13" t="s">
        <v>35</v>
      </c>
      <c r="AX1108" s="13" t="s">
        <v>73</v>
      </c>
      <c r="AY1108" s="243" t="s">
        <v>185</v>
      </c>
    </row>
    <row r="1109" s="14" customFormat="1">
      <c r="A1109" s="14"/>
      <c r="B1109" s="244"/>
      <c r="C1109" s="245"/>
      <c r="D1109" s="235" t="s">
        <v>195</v>
      </c>
      <c r="E1109" s="246" t="s">
        <v>19</v>
      </c>
      <c r="F1109" s="247" t="s">
        <v>2348</v>
      </c>
      <c r="G1109" s="245"/>
      <c r="H1109" s="248">
        <v>5.5949999999999998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195</v>
      </c>
      <c r="AU1109" s="254" t="s">
        <v>82</v>
      </c>
      <c r="AV1109" s="14" t="s">
        <v>82</v>
      </c>
      <c r="AW1109" s="14" t="s">
        <v>35</v>
      </c>
      <c r="AX1109" s="14" t="s">
        <v>73</v>
      </c>
      <c r="AY1109" s="254" t="s">
        <v>185</v>
      </c>
    </row>
    <row r="1110" s="15" customFormat="1">
      <c r="A1110" s="15"/>
      <c r="B1110" s="255"/>
      <c r="C1110" s="256"/>
      <c r="D1110" s="235" t="s">
        <v>195</v>
      </c>
      <c r="E1110" s="257" t="s">
        <v>19</v>
      </c>
      <c r="F1110" s="258" t="s">
        <v>226</v>
      </c>
      <c r="G1110" s="256"/>
      <c r="H1110" s="259">
        <v>5.5949999999999998</v>
      </c>
      <c r="I1110" s="260"/>
      <c r="J1110" s="256"/>
      <c r="K1110" s="256"/>
      <c r="L1110" s="261"/>
      <c r="M1110" s="262"/>
      <c r="N1110" s="263"/>
      <c r="O1110" s="263"/>
      <c r="P1110" s="263"/>
      <c r="Q1110" s="263"/>
      <c r="R1110" s="263"/>
      <c r="S1110" s="263"/>
      <c r="T1110" s="264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5" t="s">
        <v>195</v>
      </c>
      <c r="AU1110" s="265" t="s">
        <v>82</v>
      </c>
      <c r="AV1110" s="15" t="s">
        <v>135</v>
      </c>
      <c r="AW1110" s="15" t="s">
        <v>35</v>
      </c>
      <c r="AX1110" s="15" t="s">
        <v>80</v>
      </c>
      <c r="AY1110" s="265" t="s">
        <v>185</v>
      </c>
    </row>
    <row r="1111" s="14" customFormat="1">
      <c r="A1111" s="14"/>
      <c r="B1111" s="244"/>
      <c r="C1111" s="245"/>
      <c r="D1111" s="235" t="s">
        <v>195</v>
      </c>
      <c r="E1111" s="245"/>
      <c r="F1111" s="247" t="s">
        <v>2637</v>
      </c>
      <c r="G1111" s="245"/>
      <c r="H1111" s="248">
        <v>15.106999999999999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195</v>
      </c>
      <c r="AU1111" s="254" t="s">
        <v>82</v>
      </c>
      <c r="AV1111" s="14" t="s">
        <v>82</v>
      </c>
      <c r="AW1111" s="14" t="s">
        <v>4</v>
      </c>
      <c r="AX1111" s="14" t="s">
        <v>80</v>
      </c>
      <c r="AY1111" s="254" t="s">
        <v>185</v>
      </c>
    </row>
    <row r="1112" s="2" customFormat="1" ht="24.15" customHeight="1">
      <c r="A1112" s="40"/>
      <c r="B1112" s="41"/>
      <c r="C1112" s="215" t="s">
        <v>1972</v>
      </c>
      <c r="D1112" s="215" t="s">
        <v>187</v>
      </c>
      <c r="E1112" s="216" t="s">
        <v>2638</v>
      </c>
      <c r="F1112" s="217" t="s">
        <v>2639</v>
      </c>
      <c r="G1112" s="218" t="s">
        <v>499</v>
      </c>
      <c r="H1112" s="219">
        <v>15.106999999999999</v>
      </c>
      <c r="I1112" s="220"/>
      <c r="J1112" s="221">
        <f>ROUND(I1112*H1112,2)</f>
        <v>0</v>
      </c>
      <c r="K1112" s="217" t="s">
        <v>412</v>
      </c>
      <c r="L1112" s="46"/>
      <c r="M1112" s="222" t="s">
        <v>19</v>
      </c>
      <c r="N1112" s="223" t="s">
        <v>44</v>
      </c>
      <c r="O1112" s="86"/>
      <c r="P1112" s="224">
        <f>O1112*H1112</f>
        <v>0</v>
      </c>
      <c r="Q1112" s="224">
        <v>0.0011999999999999999</v>
      </c>
      <c r="R1112" s="224">
        <f>Q1112*H1112</f>
        <v>0.018128399999999996</v>
      </c>
      <c r="S1112" s="224">
        <v>0</v>
      </c>
      <c r="T1112" s="225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6" t="s">
        <v>339</v>
      </c>
      <c r="AT1112" s="226" t="s">
        <v>187</v>
      </c>
      <c r="AU1112" s="226" t="s">
        <v>82</v>
      </c>
      <c r="AY1112" s="19" t="s">
        <v>185</v>
      </c>
      <c r="BE1112" s="227">
        <f>IF(N1112="základní",J1112,0)</f>
        <v>0</v>
      </c>
      <c r="BF1112" s="227">
        <f>IF(N1112="snížená",J1112,0)</f>
        <v>0</v>
      </c>
      <c r="BG1112" s="227">
        <f>IF(N1112="zákl. přenesená",J1112,0)</f>
        <v>0</v>
      </c>
      <c r="BH1112" s="227">
        <f>IF(N1112="sníž. přenesená",J1112,0)</f>
        <v>0</v>
      </c>
      <c r="BI1112" s="227">
        <f>IF(N1112="nulová",J1112,0)</f>
        <v>0</v>
      </c>
      <c r="BJ1112" s="19" t="s">
        <v>80</v>
      </c>
      <c r="BK1112" s="227">
        <f>ROUND(I1112*H1112,2)</f>
        <v>0</v>
      </c>
      <c r="BL1112" s="19" t="s">
        <v>339</v>
      </c>
      <c r="BM1112" s="226" t="s">
        <v>2640</v>
      </c>
    </row>
    <row r="1113" s="13" customFormat="1">
      <c r="A1113" s="13"/>
      <c r="B1113" s="233"/>
      <c r="C1113" s="234"/>
      <c r="D1113" s="235" t="s">
        <v>195</v>
      </c>
      <c r="E1113" s="236" t="s">
        <v>19</v>
      </c>
      <c r="F1113" s="237" t="s">
        <v>2346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195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185</v>
      </c>
    </row>
    <row r="1114" s="13" customFormat="1">
      <c r="A1114" s="13"/>
      <c r="B1114" s="233"/>
      <c r="C1114" s="234"/>
      <c r="D1114" s="235" t="s">
        <v>195</v>
      </c>
      <c r="E1114" s="236" t="s">
        <v>19</v>
      </c>
      <c r="F1114" s="237" t="s">
        <v>2347</v>
      </c>
      <c r="G1114" s="234"/>
      <c r="H1114" s="236" t="s">
        <v>19</v>
      </c>
      <c r="I1114" s="238"/>
      <c r="J1114" s="234"/>
      <c r="K1114" s="234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195</v>
      </c>
      <c r="AU1114" s="243" t="s">
        <v>82</v>
      </c>
      <c r="AV1114" s="13" t="s">
        <v>80</v>
      </c>
      <c r="AW1114" s="13" t="s">
        <v>35</v>
      </c>
      <c r="AX1114" s="13" t="s">
        <v>73</v>
      </c>
      <c r="AY1114" s="243" t="s">
        <v>185</v>
      </c>
    </row>
    <row r="1115" s="14" customFormat="1">
      <c r="A1115" s="14"/>
      <c r="B1115" s="244"/>
      <c r="C1115" s="245"/>
      <c r="D1115" s="235" t="s">
        <v>195</v>
      </c>
      <c r="E1115" s="246" t="s">
        <v>19</v>
      </c>
      <c r="F1115" s="247" t="s">
        <v>2348</v>
      </c>
      <c r="G1115" s="245"/>
      <c r="H1115" s="248">
        <v>5.5949999999999998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195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185</v>
      </c>
    </row>
    <row r="1116" s="15" customFormat="1">
      <c r="A1116" s="15"/>
      <c r="B1116" s="255"/>
      <c r="C1116" s="256"/>
      <c r="D1116" s="235" t="s">
        <v>195</v>
      </c>
      <c r="E1116" s="257" t="s">
        <v>19</v>
      </c>
      <c r="F1116" s="258" t="s">
        <v>226</v>
      </c>
      <c r="G1116" s="256"/>
      <c r="H1116" s="259">
        <v>5.5949999999999998</v>
      </c>
      <c r="I1116" s="260"/>
      <c r="J1116" s="256"/>
      <c r="K1116" s="256"/>
      <c r="L1116" s="261"/>
      <c r="M1116" s="262"/>
      <c r="N1116" s="263"/>
      <c r="O1116" s="263"/>
      <c r="P1116" s="263"/>
      <c r="Q1116" s="263"/>
      <c r="R1116" s="263"/>
      <c r="S1116" s="263"/>
      <c r="T1116" s="26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5" t="s">
        <v>195</v>
      </c>
      <c r="AU1116" s="265" t="s">
        <v>82</v>
      </c>
      <c r="AV1116" s="15" t="s">
        <v>135</v>
      </c>
      <c r="AW1116" s="15" t="s">
        <v>35</v>
      </c>
      <c r="AX1116" s="15" t="s">
        <v>80</v>
      </c>
      <c r="AY1116" s="265" t="s">
        <v>185</v>
      </c>
    </row>
    <row r="1117" s="14" customFormat="1">
      <c r="A1117" s="14"/>
      <c r="B1117" s="244"/>
      <c r="C1117" s="245"/>
      <c r="D1117" s="235" t="s">
        <v>195</v>
      </c>
      <c r="E1117" s="245"/>
      <c r="F1117" s="247" t="s">
        <v>2637</v>
      </c>
      <c r="G1117" s="245"/>
      <c r="H1117" s="248">
        <v>15.106999999999999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195</v>
      </c>
      <c r="AU1117" s="254" t="s">
        <v>82</v>
      </c>
      <c r="AV1117" s="14" t="s">
        <v>82</v>
      </c>
      <c r="AW1117" s="14" t="s">
        <v>4</v>
      </c>
      <c r="AX1117" s="14" t="s">
        <v>80</v>
      </c>
      <c r="AY1117" s="254" t="s">
        <v>185</v>
      </c>
    </row>
    <row r="1118" s="2" customFormat="1" ht="33" customHeight="1">
      <c r="A1118" s="40"/>
      <c r="B1118" s="41"/>
      <c r="C1118" s="215" t="s">
        <v>1977</v>
      </c>
      <c r="D1118" s="215" t="s">
        <v>187</v>
      </c>
      <c r="E1118" s="216" t="s">
        <v>2641</v>
      </c>
      <c r="F1118" s="217" t="s">
        <v>2642</v>
      </c>
      <c r="G1118" s="218" t="s">
        <v>240</v>
      </c>
      <c r="H1118" s="219">
        <v>5.5949999999999998</v>
      </c>
      <c r="I1118" s="220"/>
      <c r="J1118" s="221">
        <f>ROUND(I1118*H1118,2)</f>
        <v>0</v>
      </c>
      <c r="K1118" s="217" t="s">
        <v>412</v>
      </c>
      <c r="L1118" s="46"/>
      <c r="M1118" s="222" t="s">
        <v>19</v>
      </c>
      <c r="N1118" s="223" t="s">
        <v>44</v>
      </c>
      <c r="O1118" s="86"/>
      <c r="P1118" s="224">
        <f>O1118*H1118</f>
        <v>0</v>
      </c>
      <c r="Q1118" s="224">
        <v>0.00034000000000000002</v>
      </c>
      <c r="R1118" s="224">
        <f>Q1118*H1118</f>
        <v>0.0019023</v>
      </c>
      <c r="S1118" s="224">
        <v>0</v>
      </c>
      <c r="T1118" s="225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6" t="s">
        <v>339</v>
      </c>
      <c r="AT1118" s="226" t="s">
        <v>187</v>
      </c>
      <c r="AU1118" s="226" t="s">
        <v>82</v>
      </c>
      <c r="AY1118" s="19" t="s">
        <v>185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19" t="s">
        <v>80</v>
      </c>
      <c r="BK1118" s="227">
        <f>ROUND(I1118*H1118,2)</f>
        <v>0</v>
      </c>
      <c r="BL1118" s="19" t="s">
        <v>339</v>
      </c>
      <c r="BM1118" s="226" t="s">
        <v>2643</v>
      </c>
    </row>
    <row r="1119" s="13" customFormat="1">
      <c r="A1119" s="13"/>
      <c r="B1119" s="233"/>
      <c r="C1119" s="234"/>
      <c r="D1119" s="235" t="s">
        <v>195</v>
      </c>
      <c r="E1119" s="236" t="s">
        <v>19</v>
      </c>
      <c r="F1119" s="237" t="s">
        <v>2346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195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185</v>
      </c>
    </row>
    <row r="1120" s="13" customFormat="1">
      <c r="A1120" s="13"/>
      <c r="B1120" s="233"/>
      <c r="C1120" s="234"/>
      <c r="D1120" s="235" t="s">
        <v>195</v>
      </c>
      <c r="E1120" s="236" t="s">
        <v>19</v>
      </c>
      <c r="F1120" s="237" t="s">
        <v>2347</v>
      </c>
      <c r="G1120" s="234"/>
      <c r="H1120" s="236" t="s">
        <v>19</v>
      </c>
      <c r="I1120" s="238"/>
      <c r="J1120" s="234"/>
      <c r="K1120" s="234"/>
      <c r="L1120" s="239"/>
      <c r="M1120" s="240"/>
      <c r="N1120" s="241"/>
      <c r="O1120" s="241"/>
      <c r="P1120" s="241"/>
      <c r="Q1120" s="241"/>
      <c r="R1120" s="241"/>
      <c r="S1120" s="241"/>
      <c r="T1120" s="24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3" t="s">
        <v>195</v>
      </c>
      <c r="AU1120" s="243" t="s">
        <v>82</v>
      </c>
      <c r="AV1120" s="13" t="s">
        <v>80</v>
      </c>
      <c r="AW1120" s="13" t="s">
        <v>35</v>
      </c>
      <c r="AX1120" s="13" t="s">
        <v>73</v>
      </c>
      <c r="AY1120" s="243" t="s">
        <v>185</v>
      </c>
    </row>
    <row r="1121" s="14" customFormat="1">
      <c r="A1121" s="14"/>
      <c r="B1121" s="244"/>
      <c r="C1121" s="245"/>
      <c r="D1121" s="235" t="s">
        <v>195</v>
      </c>
      <c r="E1121" s="246" t="s">
        <v>19</v>
      </c>
      <c r="F1121" s="247" t="s">
        <v>2348</v>
      </c>
      <c r="G1121" s="245"/>
      <c r="H1121" s="248">
        <v>5.5949999999999998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195</v>
      </c>
      <c r="AU1121" s="254" t="s">
        <v>82</v>
      </c>
      <c r="AV1121" s="14" t="s">
        <v>82</v>
      </c>
      <c r="AW1121" s="14" t="s">
        <v>35</v>
      </c>
      <c r="AX1121" s="14" t="s">
        <v>73</v>
      </c>
      <c r="AY1121" s="254" t="s">
        <v>185</v>
      </c>
    </row>
    <row r="1122" s="15" customFormat="1">
      <c r="A1122" s="15"/>
      <c r="B1122" s="255"/>
      <c r="C1122" s="256"/>
      <c r="D1122" s="235" t="s">
        <v>195</v>
      </c>
      <c r="E1122" s="257" t="s">
        <v>19</v>
      </c>
      <c r="F1122" s="258" t="s">
        <v>226</v>
      </c>
      <c r="G1122" s="256"/>
      <c r="H1122" s="259">
        <v>5.5949999999999998</v>
      </c>
      <c r="I1122" s="260"/>
      <c r="J1122" s="256"/>
      <c r="K1122" s="256"/>
      <c r="L1122" s="261"/>
      <c r="M1122" s="262"/>
      <c r="N1122" s="263"/>
      <c r="O1122" s="263"/>
      <c r="P1122" s="263"/>
      <c r="Q1122" s="263"/>
      <c r="R1122" s="263"/>
      <c r="S1122" s="263"/>
      <c r="T1122" s="264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5" t="s">
        <v>195</v>
      </c>
      <c r="AU1122" s="265" t="s">
        <v>82</v>
      </c>
      <c r="AV1122" s="15" t="s">
        <v>135</v>
      </c>
      <c r="AW1122" s="15" t="s">
        <v>35</v>
      </c>
      <c r="AX1122" s="15" t="s">
        <v>80</v>
      </c>
      <c r="AY1122" s="265" t="s">
        <v>185</v>
      </c>
    </row>
    <row r="1123" s="2" customFormat="1" ht="16.5" customHeight="1">
      <c r="A1123" s="40"/>
      <c r="B1123" s="41"/>
      <c r="C1123" s="272" t="s">
        <v>1982</v>
      </c>
      <c r="D1123" s="272" t="s">
        <v>520</v>
      </c>
      <c r="E1123" s="273" t="s">
        <v>2644</v>
      </c>
      <c r="F1123" s="274" t="s">
        <v>2645</v>
      </c>
      <c r="G1123" s="275" t="s">
        <v>240</v>
      </c>
      <c r="H1123" s="276">
        <v>6.0430000000000001</v>
      </c>
      <c r="I1123" s="277"/>
      <c r="J1123" s="278">
        <f>ROUND(I1123*H1123,2)</f>
        <v>0</v>
      </c>
      <c r="K1123" s="274" t="s">
        <v>449</v>
      </c>
      <c r="L1123" s="279"/>
      <c r="M1123" s="280" t="s">
        <v>19</v>
      </c>
      <c r="N1123" s="281" t="s">
        <v>44</v>
      </c>
      <c r="O1123" s="86"/>
      <c r="P1123" s="224">
        <f>O1123*H1123</f>
        <v>0</v>
      </c>
      <c r="Q1123" s="224">
        <v>0.025000000000000001</v>
      </c>
      <c r="R1123" s="224">
        <f>Q1123*H1123</f>
        <v>0.15107500000000002</v>
      </c>
      <c r="S1123" s="224">
        <v>0</v>
      </c>
      <c r="T1123" s="225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6" t="s">
        <v>627</v>
      </c>
      <c r="AT1123" s="226" t="s">
        <v>520</v>
      </c>
      <c r="AU1123" s="226" t="s">
        <v>82</v>
      </c>
      <c r="AY1123" s="19" t="s">
        <v>185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9" t="s">
        <v>80</v>
      </c>
      <c r="BK1123" s="227">
        <f>ROUND(I1123*H1123,2)</f>
        <v>0</v>
      </c>
      <c r="BL1123" s="19" t="s">
        <v>339</v>
      </c>
      <c r="BM1123" s="226" t="s">
        <v>2646</v>
      </c>
    </row>
    <row r="1124" s="13" customFormat="1">
      <c r="A1124" s="13"/>
      <c r="B1124" s="233"/>
      <c r="C1124" s="234"/>
      <c r="D1124" s="235" t="s">
        <v>195</v>
      </c>
      <c r="E1124" s="236" t="s">
        <v>19</v>
      </c>
      <c r="F1124" s="237" t="s">
        <v>2346</v>
      </c>
      <c r="G1124" s="234"/>
      <c r="H1124" s="236" t="s">
        <v>19</v>
      </c>
      <c r="I1124" s="238"/>
      <c r="J1124" s="234"/>
      <c r="K1124" s="234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195</v>
      </c>
      <c r="AU1124" s="243" t="s">
        <v>82</v>
      </c>
      <c r="AV1124" s="13" t="s">
        <v>80</v>
      </c>
      <c r="AW1124" s="13" t="s">
        <v>35</v>
      </c>
      <c r="AX1124" s="13" t="s">
        <v>73</v>
      </c>
      <c r="AY1124" s="243" t="s">
        <v>185</v>
      </c>
    </row>
    <row r="1125" s="13" customFormat="1">
      <c r="A1125" s="13"/>
      <c r="B1125" s="233"/>
      <c r="C1125" s="234"/>
      <c r="D1125" s="235" t="s">
        <v>195</v>
      </c>
      <c r="E1125" s="236" t="s">
        <v>19</v>
      </c>
      <c r="F1125" s="237" t="s">
        <v>2347</v>
      </c>
      <c r="G1125" s="234"/>
      <c r="H1125" s="236" t="s">
        <v>19</v>
      </c>
      <c r="I1125" s="238"/>
      <c r="J1125" s="234"/>
      <c r="K1125" s="234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195</v>
      </c>
      <c r="AU1125" s="243" t="s">
        <v>82</v>
      </c>
      <c r="AV1125" s="13" t="s">
        <v>80</v>
      </c>
      <c r="AW1125" s="13" t="s">
        <v>35</v>
      </c>
      <c r="AX1125" s="13" t="s">
        <v>73</v>
      </c>
      <c r="AY1125" s="243" t="s">
        <v>185</v>
      </c>
    </row>
    <row r="1126" s="14" customFormat="1">
      <c r="A1126" s="14"/>
      <c r="B1126" s="244"/>
      <c r="C1126" s="245"/>
      <c r="D1126" s="235" t="s">
        <v>195</v>
      </c>
      <c r="E1126" s="246" t="s">
        <v>19</v>
      </c>
      <c r="F1126" s="247" t="s">
        <v>2348</v>
      </c>
      <c r="G1126" s="245"/>
      <c r="H1126" s="248">
        <v>5.5949999999999998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195</v>
      </c>
      <c r="AU1126" s="254" t="s">
        <v>82</v>
      </c>
      <c r="AV1126" s="14" t="s">
        <v>82</v>
      </c>
      <c r="AW1126" s="14" t="s">
        <v>35</v>
      </c>
      <c r="AX1126" s="14" t="s">
        <v>73</v>
      </c>
      <c r="AY1126" s="254" t="s">
        <v>185</v>
      </c>
    </row>
    <row r="1127" s="15" customFormat="1">
      <c r="A1127" s="15"/>
      <c r="B1127" s="255"/>
      <c r="C1127" s="256"/>
      <c r="D1127" s="235" t="s">
        <v>195</v>
      </c>
      <c r="E1127" s="257" t="s">
        <v>19</v>
      </c>
      <c r="F1127" s="258" t="s">
        <v>226</v>
      </c>
      <c r="G1127" s="256"/>
      <c r="H1127" s="259">
        <v>5.5949999999999998</v>
      </c>
      <c r="I1127" s="260"/>
      <c r="J1127" s="256"/>
      <c r="K1127" s="256"/>
      <c r="L1127" s="261"/>
      <c r="M1127" s="262"/>
      <c r="N1127" s="263"/>
      <c r="O1127" s="263"/>
      <c r="P1127" s="263"/>
      <c r="Q1127" s="263"/>
      <c r="R1127" s="263"/>
      <c r="S1127" s="263"/>
      <c r="T1127" s="264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5" t="s">
        <v>195</v>
      </c>
      <c r="AU1127" s="265" t="s">
        <v>82</v>
      </c>
      <c r="AV1127" s="15" t="s">
        <v>135</v>
      </c>
      <c r="AW1127" s="15" t="s">
        <v>35</v>
      </c>
      <c r="AX1127" s="15" t="s">
        <v>80</v>
      </c>
      <c r="AY1127" s="265" t="s">
        <v>185</v>
      </c>
    </row>
    <row r="1128" s="14" customFormat="1">
      <c r="A1128" s="14"/>
      <c r="B1128" s="244"/>
      <c r="C1128" s="245"/>
      <c r="D1128" s="235" t="s">
        <v>195</v>
      </c>
      <c r="E1128" s="245"/>
      <c r="F1128" s="247" t="s">
        <v>2647</v>
      </c>
      <c r="G1128" s="245"/>
      <c r="H1128" s="248">
        <v>6.0430000000000001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195</v>
      </c>
      <c r="AU1128" s="254" t="s">
        <v>82</v>
      </c>
      <c r="AV1128" s="14" t="s">
        <v>82</v>
      </c>
      <c r="AW1128" s="14" t="s">
        <v>4</v>
      </c>
      <c r="AX1128" s="14" t="s">
        <v>80</v>
      </c>
      <c r="AY1128" s="254" t="s">
        <v>185</v>
      </c>
    </row>
    <row r="1129" s="2" customFormat="1" ht="24.15" customHeight="1">
      <c r="A1129" s="40"/>
      <c r="B1129" s="41"/>
      <c r="C1129" s="215" t="s">
        <v>1988</v>
      </c>
      <c r="D1129" s="215" t="s">
        <v>187</v>
      </c>
      <c r="E1129" s="216" t="s">
        <v>2648</v>
      </c>
      <c r="F1129" s="217" t="s">
        <v>2649</v>
      </c>
      <c r="G1129" s="218" t="s">
        <v>457</v>
      </c>
      <c r="H1129" s="266"/>
      <c r="I1129" s="220"/>
      <c r="J1129" s="221">
        <f>ROUND(I1129*H1129,2)</f>
        <v>0</v>
      </c>
      <c r="K1129" s="217" t="s">
        <v>412</v>
      </c>
      <c r="L1129" s="46"/>
      <c r="M1129" s="222" t="s">
        <v>19</v>
      </c>
      <c r="N1129" s="223" t="s">
        <v>44</v>
      </c>
      <c r="O1129" s="86"/>
      <c r="P1129" s="224">
        <f>O1129*H1129</f>
        <v>0</v>
      </c>
      <c r="Q1129" s="224">
        <v>0</v>
      </c>
      <c r="R1129" s="224">
        <f>Q1129*H1129</f>
        <v>0</v>
      </c>
      <c r="S1129" s="224">
        <v>0</v>
      </c>
      <c r="T1129" s="225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6" t="s">
        <v>339</v>
      </c>
      <c r="AT1129" s="226" t="s">
        <v>187</v>
      </c>
      <c r="AU1129" s="226" t="s">
        <v>82</v>
      </c>
      <c r="AY1129" s="19" t="s">
        <v>185</v>
      </c>
      <c r="BE1129" s="227">
        <f>IF(N1129="základní",J1129,0)</f>
        <v>0</v>
      </c>
      <c r="BF1129" s="227">
        <f>IF(N1129="snížená",J1129,0)</f>
        <v>0</v>
      </c>
      <c r="BG1129" s="227">
        <f>IF(N1129="zákl. přenesená",J1129,0)</f>
        <v>0</v>
      </c>
      <c r="BH1129" s="227">
        <f>IF(N1129="sníž. přenesená",J1129,0)</f>
        <v>0</v>
      </c>
      <c r="BI1129" s="227">
        <f>IF(N1129="nulová",J1129,0)</f>
        <v>0</v>
      </c>
      <c r="BJ1129" s="19" t="s">
        <v>80</v>
      </c>
      <c r="BK1129" s="227">
        <f>ROUND(I1129*H1129,2)</f>
        <v>0</v>
      </c>
      <c r="BL1129" s="19" t="s">
        <v>339</v>
      </c>
      <c r="BM1129" s="226" t="s">
        <v>2650</v>
      </c>
    </row>
    <row r="1130" s="12" customFormat="1" ht="22.8" customHeight="1">
      <c r="A1130" s="12"/>
      <c r="B1130" s="199"/>
      <c r="C1130" s="200"/>
      <c r="D1130" s="201" t="s">
        <v>72</v>
      </c>
      <c r="E1130" s="213" t="s">
        <v>1219</v>
      </c>
      <c r="F1130" s="213" t="s">
        <v>1220</v>
      </c>
      <c r="G1130" s="200"/>
      <c r="H1130" s="200"/>
      <c r="I1130" s="203"/>
      <c r="J1130" s="214">
        <f>BK1130</f>
        <v>0</v>
      </c>
      <c r="K1130" s="200"/>
      <c r="L1130" s="205"/>
      <c r="M1130" s="206"/>
      <c r="N1130" s="207"/>
      <c r="O1130" s="207"/>
      <c r="P1130" s="208">
        <f>SUM(P1131:P1249)</f>
        <v>0</v>
      </c>
      <c r="Q1130" s="207"/>
      <c r="R1130" s="208">
        <f>SUM(R1131:R1249)</f>
        <v>14.14535768</v>
      </c>
      <c r="S1130" s="207"/>
      <c r="T1130" s="209">
        <f>SUM(T1131:T1249)</f>
        <v>0</v>
      </c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R1130" s="210" t="s">
        <v>82</v>
      </c>
      <c r="AT1130" s="211" t="s">
        <v>72</v>
      </c>
      <c r="AU1130" s="211" t="s">
        <v>80</v>
      </c>
      <c r="AY1130" s="210" t="s">
        <v>185</v>
      </c>
      <c r="BK1130" s="212">
        <f>SUM(BK1131:BK1249)</f>
        <v>0</v>
      </c>
    </row>
    <row r="1131" s="2" customFormat="1" ht="33" customHeight="1">
      <c r="A1131" s="40"/>
      <c r="B1131" s="41"/>
      <c r="C1131" s="215" t="s">
        <v>1990</v>
      </c>
      <c r="D1131" s="215" t="s">
        <v>187</v>
      </c>
      <c r="E1131" s="216" t="s">
        <v>1795</v>
      </c>
      <c r="F1131" s="217" t="s">
        <v>1796</v>
      </c>
      <c r="G1131" s="218" t="s">
        <v>240</v>
      </c>
      <c r="H1131" s="219">
        <v>69.668000000000006</v>
      </c>
      <c r="I1131" s="220"/>
      <c r="J1131" s="221">
        <f>ROUND(I1131*H1131,2)</f>
        <v>0</v>
      </c>
      <c r="K1131" s="217" t="s">
        <v>191</v>
      </c>
      <c r="L1131" s="46"/>
      <c r="M1131" s="222" t="s">
        <v>19</v>
      </c>
      <c r="N1131" s="223" t="s">
        <v>44</v>
      </c>
      <c r="O1131" s="86"/>
      <c r="P1131" s="224">
        <f>O1131*H1131</f>
        <v>0</v>
      </c>
      <c r="Q1131" s="224">
        <v>0.02681</v>
      </c>
      <c r="R1131" s="224">
        <f>Q1131*H1131</f>
        <v>1.8677990800000002</v>
      </c>
      <c r="S1131" s="224">
        <v>0</v>
      </c>
      <c r="T1131" s="225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6" t="s">
        <v>339</v>
      </c>
      <c r="AT1131" s="226" t="s">
        <v>187</v>
      </c>
      <c r="AU1131" s="226" t="s">
        <v>82</v>
      </c>
      <c r="AY1131" s="19" t="s">
        <v>185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19" t="s">
        <v>80</v>
      </c>
      <c r="BK1131" s="227">
        <f>ROUND(I1131*H1131,2)</f>
        <v>0</v>
      </c>
      <c r="BL1131" s="19" t="s">
        <v>339</v>
      </c>
      <c r="BM1131" s="226" t="s">
        <v>2651</v>
      </c>
    </row>
    <row r="1132" s="2" customFormat="1">
      <c r="A1132" s="40"/>
      <c r="B1132" s="41"/>
      <c r="C1132" s="42"/>
      <c r="D1132" s="228" t="s">
        <v>193</v>
      </c>
      <c r="E1132" s="42"/>
      <c r="F1132" s="229" t="s">
        <v>1798</v>
      </c>
      <c r="G1132" s="42"/>
      <c r="H1132" s="42"/>
      <c r="I1132" s="230"/>
      <c r="J1132" s="42"/>
      <c r="K1132" s="42"/>
      <c r="L1132" s="46"/>
      <c r="M1132" s="231"/>
      <c r="N1132" s="232"/>
      <c r="O1132" s="86"/>
      <c r="P1132" s="86"/>
      <c r="Q1132" s="86"/>
      <c r="R1132" s="86"/>
      <c r="S1132" s="86"/>
      <c r="T1132" s="87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193</v>
      </c>
      <c r="AU1132" s="19" t="s">
        <v>82</v>
      </c>
    </row>
    <row r="1133" s="13" customFormat="1">
      <c r="A1133" s="13"/>
      <c r="B1133" s="233"/>
      <c r="C1133" s="234"/>
      <c r="D1133" s="235" t="s">
        <v>195</v>
      </c>
      <c r="E1133" s="236" t="s">
        <v>19</v>
      </c>
      <c r="F1133" s="237" t="s">
        <v>2421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195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185</v>
      </c>
    </row>
    <row r="1134" s="13" customFormat="1">
      <c r="A1134" s="13"/>
      <c r="B1134" s="233"/>
      <c r="C1134" s="234"/>
      <c r="D1134" s="235" t="s">
        <v>195</v>
      </c>
      <c r="E1134" s="236" t="s">
        <v>19</v>
      </c>
      <c r="F1134" s="237" t="s">
        <v>2652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195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185</v>
      </c>
    </row>
    <row r="1135" s="14" customFormat="1">
      <c r="A1135" s="14"/>
      <c r="B1135" s="244"/>
      <c r="C1135" s="245"/>
      <c r="D1135" s="235" t="s">
        <v>195</v>
      </c>
      <c r="E1135" s="246" t="s">
        <v>19</v>
      </c>
      <c r="F1135" s="247" t="s">
        <v>2653</v>
      </c>
      <c r="G1135" s="245"/>
      <c r="H1135" s="248">
        <v>15.619999999999999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195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185</v>
      </c>
    </row>
    <row r="1136" s="14" customFormat="1">
      <c r="A1136" s="14"/>
      <c r="B1136" s="244"/>
      <c r="C1136" s="245"/>
      <c r="D1136" s="235" t="s">
        <v>195</v>
      </c>
      <c r="E1136" s="246" t="s">
        <v>19</v>
      </c>
      <c r="F1136" s="247" t="s">
        <v>2654</v>
      </c>
      <c r="G1136" s="245"/>
      <c r="H1136" s="248">
        <v>10.295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195</v>
      </c>
      <c r="AU1136" s="254" t="s">
        <v>82</v>
      </c>
      <c r="AV1136" s="14" t="s">
        <v>82</v>
      </c>
      <c r="AW1136" s="14" t="s">
        <v>35</v>
      </c>
      <c r="AX1136" s="14" t="s">
        <v>73</v>
      </c>
      <c r="AY1136" s="254" t="s">
        <v>185</v>
      </c>
    </row>
    <row r="1137" s="14" customFormat="1">
      <c r="A1137" s="14"/>
      <c r="B1137" s="244"/>
      <c r="C1137" s="245"/>
      <c r="D1137" s="235" t="s">
        <v>195</v>
      </c>
      <c r="E1137" s="246" t="s">
        <v>19</v>
      </c>
      <c r="F1137" s="247" t="s">
        <v>2655</v>
      </c>
      <c r="G1137" s="245"/>
      <c r="H1137" s="248">
        <v>9.4789999999999992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195</v>
      </c>
      <c r="AU1137" s="254" t="s">
        <v>82</v>
      </c>
      <c r="AV1137" s="14" t="s">
        <v>82</v>
      </c>
      <c r="AW1137" s="14" t="s">
        <v>35</v>
      </c>
      <c r="AX1137" s="14" t="s">
        <v>73</v>
      </c>
      <c r="AY1137" s="254" t="s">
        <v>185</v>
      </c>
    </row>
    <row r="1138" s="14" customFormat="1">
      <c r="A1138" s="14"/>
      <c r="B1138" s="244"/>
      <c r="C1138" s="245"/>
      <c r="D1138" s="235" t="s">
        <v>195</v>
      </c>
      <c r="E1138" s="246" t="s">
        <v>19</v>
      </c>
      <c r="F1138" s="247" t="s">
        <v>1802</v>
      </c>
      <c r="G1138" s="245"/>
      <c r="H1138" s="248">
        <v>-1.8180000000000001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195</v>
      </c>
      <c r="AU1138" s="254" t="s">
        <v>82</v>
      </c>
      <c r="AV1138" s="14" t="s">
        <v>82</v>
      </c>
      <c r="AW1138" s="14" t="s">
        <v>35</v>
      </c>
      <c r="AX1138" s="14" t="s">
        <v>73</v>
      </c>
      <c r="AY1138" s="254" t="s">
        <v>185</v>
      </c>
    </row>
    <row r="1139" s="14" customFormat="1">
      <c r="A1139" s="14"/>
      <c r="B1139" s="244"/>
      <c r="C1139" s="245"/>
      <c r="D1139" s="235" t="s">
        <v>195</v>
      </c>
      <c r="E1139" s="246" t="s">
        <v>19</v>
      </c>
      <c r="F1139" s="247" t="s">
        <v>2656</v>
      </c>
      <c r="G1139" s="245"/>
      <c r="H1139" s="248">
        <v>3.355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195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185</v>
      </c>
    </row>
    <row r="1140" s="14" customFormat="1">
      <c r="A1140" s="14"/>
      <c r="B1140" s="244"/>
      <c r="C1140" s="245"/>
      <c r="D1140" s="235" t="s">
        <v>195</v>
      </c>
      <c r="E1140" s="246" t="s">
        <v>19</v>
      </c>
      <c r="F1140" s="247" t="s">
        <v>2657</v>
      </c>
      <c r="G1140" s="245"/>
      <c r="H1140" s="248">
        <v>11.715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195</v>
      </c>
      <c r="AU1140" s="254" t="s">
        <v>82</v>
      </c>
      <c r="AV1140" s="14" t="s">
        <v>82</v>
      </c>
      <c r="AW1140" s="14" t="s">
        <v>35</v>
      </c>
      <c r="AX1140" s="14" t="s">
        <v>73</v>
      </c>
      <c r="AY1140" s="254" t="s">
        <v>185</v>
      </c>
    </row>
    <row r="1141" s="14" customFormat="1">
      <c r="A1141" s="14"/>
      <c r="B1141" s="244"/>
      <c r="C1141" s="245"/>
      <c r="D1141" s="235" t="s">
        <v>195</v>
      </c>
      <c r="E1141" s="246" t="s">
        <v>19</v>
      </c>
      <c r="F1141" s="247" t="s">
        <v>1802</v>
      </c>
      <c r="G1141" s="245"/>
      <c r="H1141" s="248">
        <v>-1.8180000000000001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195</v>
      </c>
      <c r="AU1141" s="254" t="s">
        <v>82</v>
      </c>
      <c r="AV1141" s="14" t="s">
        <v>82</v>
      </c>
      <c r="AW1141" s="14" t="s">
        <v>35</v>
      </c>
      <c r="AX1141" s="14" t="s">
        <v>73</v>
      </c>
      <c r="AY1141" s="254" t="s">
        <v>185</v>
      </c>
    </row>
    <row r="1142" s="14" customFormat="1">
      <c r="A1142" s="14"/>
      <c r="B1142" s="244"/>
      <c r="C1142" s="245"/>
      <c r="D1142" s="235" t="s">
        <v>195</v>
      </c>
      <c r="E1142" s="246" t="s">
        <v>19</v>
      </c>
      <c r="F1142" s="247" t="s">
        <v>2658</v>
      </c>
      <c r="G1142" s="245"/>
      <c r="H1142" s="248">
        <v>6.6920000000000002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195</v>
      </c>
      <c r="AU1142" s="254" t="s">
        <v>82</v>
      </c>
      <c r="AV1142" s="14" t="s">
        <v>82</v>
      </c>
      <c r="AW1142" s="14" t="s">
        <v>35</v>
      </c>
      <c r="AX1142" s="14" t="s">
        <v>73</v>
      </c>
      <c r="AY1142" s="254" t="s">
        <v>185</v>
      </c>
    </row>
    <row r="1143" s="14" customFormat="1">
      <c r="A1143" s="14"/>
      <c r="B1143" s="244"/>
      <c r="C1143" s="245"/>
      <c r="D1143" s="235" t="s">
        <v>195</v>
      </c>
      <c r="E1143" s="246" t="s">
        <v>19</v>
      </c>
      <c r="F1143" s="247" t="s">
        <v>2658</v>
      </c>
      <c r="G1143" s="245"/>
      <c r="H1143" s="248">
        <v>6.6920000000000002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195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185</v>
      </c>
    </row>
    <row r="1144" s="14" customFormat="1">
      <c r="A1144" s="14"/>
      <c r="B1144" s="244"/>
      <c r="C1144" s="245"/>
      <c r="D1144" s="235" t="s">
        <v>195</v>
      </c>
      <c r="E1144" s="246" t="s">
        <v>19</v>
      </c>
      <c r="F1144" s="247" t="s">
        <v>2659</v>
      </c>
      <c r="G1144" s="245"/>
      <c r="H1144" s="248">
        <v>14.91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195</v>
      </c>
      <c r="AU1144" s="254" t="s">
        <v>82</v>
      </c>
      <c r="AV1144" s="14" t="s">
        <v>82</v>
      </c>
      <c r="AW1144" s="14" t="s">
        <v>35</v>
      </c>
      <c r="AX1144" s="14" t="s">
        <v>73</v>
      </c>
      <c r="AY1144" s="254" t="s">
        <v>185</v>
      </c>
    </row>
    <row r="1145" s="14" customFormat="1">
      <c r="A1145" s="14"/>
      <c r="B1145" s="244"/>
      <c r="C1145" s="245"/>
      <c r="D1145" s="235" t="s">
        <v>195</v>
      </c>
      <c r="E1145" s="246" t="s">
        <v>19</v>
      </c>
      <c r="F1145" s="247" t="s">
        <v>2179</v>
      </c>
      <c r="G1145" s="245"/>
      <c r="H1145" s="248">
        <v>-5.4539999999999997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195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185</v>
      </c>
    </row>
    <row r="1146" s="15" customFormat="1">
      <c r="A1146" s="15"/>
      <c r="B1146" s="255"/>
      <c r="C1146" s="256"/>
      <c r="D1146" s="235" t="s">
        <v>195</v>
      </c>
      <c r="E1146" s="257" t="s">
        <v>19</v>
      </c>
      <c r="F1146" s="258" t="s">
        <v>226</v>
      </c>
      <c r="G1146" s="256"/>
      <c r="H1146" s="259">
        <v>69.668000000000006</v>
      </c>
      <c r="I1146" s="260"/>
      <c r="J1146" s="256"/>
      <c r="K1146" s="256"/>
      <c r="L1146" s="261"/>
      <c r="M1146" s="262"/>
      <c r="N1146" s="263"/>
      <c r="O1146" s="263"/>
      <c r="P1146" s="263"/>
      <c r="Q1146" s="263"/>
      <c r="R1146" s="263"/>
      <c r="S1146" s="263"/>
      <c r="T1146" s="264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65" t="s">
        <v>195</v>
      </c>
      <c r="AU1146" s="265" t="s">
        <v>82</v>
      </c>
      <c r="AV1146" s="15" t="s">
        <v>135</v>
      </c>
      <c r="AW1146" s="15" t="s">
        <v>35</v>
      </c>
      <c r="AX1146" s="15" t="s">
        <v>80</v>
      </c>
      <c r="AY1146" s="265" t="s">
        <v>185</v>
      </c>
    </row>
    <row r="1147" s="2" customFormat="1" ht="33" customHeight="1">
      <c r="A1147" s="40"/>
      <c r="B1147" s="41"/>
      <c r="C1147" s="215" t="s">
        <v>1994</v>
      </c>
      <c r="D1147" s="215" t="s">
        <v>187</v>
      </c>
      <c r="E1147" s="216" t="s">
        <v>1221</v>
      </c>
      <c r="F1147" s="217" t="s">
        <v>1222</v>
      </c>
      <c r="G1147" s="218" t="s">
        <v>240</v>
      </c>
      <c r="H1147" s="219">
        <v>258.34399999999999</v>
      </c>
      <c r="I1147" s="220"/>
      <c r="J1147" s="221">
        <f>ROUND(I1147*H1147,2)</f>
        <v>0</v>
      </c>
      <c r="K1147" s="217" t="s">
        <v>191</v>
      </c>
      <c r="L1147" s="46"/>
      <c r="M1147" s="222" t="s">
        <v>19</v>
      </c>
      <c r="N1147" s="223" t="s">
        <v>44</v>
      </c>
      <c r="O1147" s="86"/>
      <c r="P1147" s="224">
        <f>O1147*H1147</f>
        <v>0</v>
      </c>
      <c r="Q1147" s="224">
        <v>0.03209</v>
      </c>
      <c r="R1147" s="224">
        <f>Q1147*H1147</f>
        <v>8.2902589599999992</v>
      </c>
      <c r="S1147" s="224">
        <v>0</v>
      </c>
      <c r="T1147" s="225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6" t="s">
        <v>339</v>
      </c>
      <c r="AT1147" s="226" t="s">
        <v>187</v>
      </c>
      <c r="AU1147" s="226" t="s">
        <v>82</v>
      </c>
      <c r="AY1147" s="19" t="s">
        <v>185</v>
      </c>
      <c r="BE1147" s="227">
        <f>IF(N1147="základní",J1147,0)</f>
        <v>0</v>
      </c>
      <c r="BF1147" s="227">
        <f>IF(N1147="snížená",J1147,0)</f>
        <v>0</v>
      </c>
      <c r="BG1147" s="227">
        <f>IF(N1147="zákl. přenesená",J1147,0)</f>
        <v>0</v>
      </c>
      <c r="BH1147" s="227">
        <f>IF(N1147="sníž. přenesená",J1147,0)</f>
        <v>0</v>
      </c>
      <c r="BI1147" s="227">
        <f>IF(N1147="nulová",J1147,0)</f>
        <v>0</v>
      </c>
      <c r="BJ1147" s="19" t="s">
        <v>80</v>
      </c>
      <c r="BK1147" s="227">
        <f>ROUND(I1147*H1147,2)</f>
        <v>0</v>
      </c>
      <c r="BL1147" s="19" t="s">
        <v>339</v>
      </c>
      <c r="BM1147" s="226" t="s">
        <v>2660</v>
      </c>
    </row>
    <row r="1148" s="2" customFormat="1">
      <c r="A1148" s="40"/>
      <c r="B1148" s="41"/>
      <c r="C1148" s="42"/>
      <c r="D1148" s="228" t="s">
        <v>193</v>
      </c>
      <c r="E1148" s="42"/>
      <c r="F1148" s="229" t="s">
        <v>1224</v>
      </c>
      <c r="G1148" s="42"/>
      <c r="H1148" s="42"/>
      <c r="I1148" s="230"/>
      <c r="J1148" s="42"/>
      <c r="K1148" s="42"/>
      <c r="L1148" s="46"/>
      <c r="M1148" s="231"/>
      <c r="N1148" s="232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193</v>
      </c>
      <c r="AU1148" s="19" t="s">
        <v>82</v>
      </c>
    </row>
    <row r="1149" s="13" customFormat="1">
      <c r="A1149" s="13"/>
      <c r="B1149" s="233"/>
      <c r="C1149" s="234"/>
      <c r="D1149" s="235" t="s">
        <v>195</v>
      </c>
      <c r="E1149" s="236" t="s">
        <v>19</v>
      </c>
      <c r="F1149" s="237" t="s">
        <v>2421</v>
      </c>
      <c r="G1149" s="234"/>
      <c r="H1149" s="236" t="s">
        <v>19</v>
      </c>
      <c r="I1149" s="238"/>
      <c r="J1149" s="234"/>
      <c r="K1149" s="234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195</v>
      </c>
      <c r="AU1149" s="243" t="s">
        <v>82</v>
      </c>
      <c r="AV1149" s="13" t="s">
        <v>80</v>
      </c>
      <c r="AW1149" s="13" t="s">
        <v>35</v>
      </c>
      <c r="AX1149" s="13" t="s">
        <v>73</v>
      </c>
      <c r="AY1149" s="243" t="s">
        <v>185</v>
      </c>
    </row>
    <row r="1150" s="13" customFormat="1">
      <c r="A1150" s="13"/>
      <c r="B1150" s="233"/>
      <c r="C1150" s="234"/>
      <c r="D1150" s="235" t="s">
        <v>195</v>
      </c>
      <c r="E1150" s="236" t="s">
        <v>19</v>
      </c>
      <c r="F1150" s="237" t="s">
        <v>2374</v>
      </c>
      <c r="G1150" s="234"/>
      <c r="H1150" s="236" t="s">
        <v>19</v>
      </c>
      <c r="I1150" s="238"/>
      <c r="J1150" s="234"/>
      <c r="K1150" s="234"/>
      <c r="L1150" s="239"/>
      <c r="M1150" s="240"/>
      <c r="N1150" s="241"/>
      <c r="O1150" s="241"/>
      <c r="P1150" s="241"/>
      <c r="Q1150" s="241"/>
      <c r="R1150" s="241"/>
      <c r="S1150" s="241"/>
      <c r="T1150" s="242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3" t="s">
        <v>195</v>
      </c>
      <c r="AU1150" s="243" t="s">
        <v>82</v>
      </c>
      <c r="AV1150" s="13" t="s">
        <v>80</v>
      </c>
      <c r="AW1150" s="13" t="s">
        <v>35</v>
      </c>
      <c r="AX1150" s="13" t="s">
        <v>73</v>
      </c>
      <c r="AY1150" s="243" t="s">
        <v>185</v>
      </c>
    </row>
    <row r="1151" s="14" customFormat="1">
      <c r="A1151" s="14"/>
      <c r="B1151" s="244"/>
      <c r="C1151" s="245"/>
      <c r="D1151" s="235" t="s">
        <v>195</v>
      </c>
      <c r="E1151" s="246" t="s">
        <v>19</v>
      </c>
      <c r="F1151" s="247" t="s">
        <v>2661</v>
      </c>
      <c r="G1151" s="245"/>
      <c r="H1151" s="248">
        <v>24.405999999999999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195</v>
      </c>
      <c r="AU1151" s="254" t="s">
        <v>82</v>
      </c>
      <c r="AV1151" s="14" t="s">
        <v>82</v>
      </c>
      <c r="AW1151" s="14" t="s">
        <v>35</v>
      </c>
      <c r="AX1151" s="14" t="s">
        <v>73</v>
      </c>
      <c r="AY1151" s="254" t="s">
        <v>185</v>
      </c>
    </row>
    <row r="1152" s="14" customFormat="1">
      <c r="A1152" s="14"/>
      <c r="B1152" s="244"/>
      <c r="C1152" s="245"/>
      <c r="D1152" s="235" t="s">
        <v>195</v>
      </c>
      <c r="E1152" s="246" t="s">
        <v>19</v>
      </c>
      <c r="F1152" s="247" t="s">
        <v>2662</v>
      </c>
      <c r="G1152" s="245"/>
      <c r="H1152" s="248">
        <v>-3.75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195</v>
      </c>
      <c r="AU1152" s="254" t="s">
        <v>82</v>
      </c>
      <c r="AV1152" s="14" t="s">
        <v>82</v>
      </c>
      <c r="AW1152" s="14" t="s">
        <v>35</v>
      </c>
      <c r="AX1152" s="14" t="s">
        <v>73</v>
      </c>
      <c r="AY1152" s="254" t="s">
        <v>185</v>
      </c>
    </row>
    <row r="1153" s="13" customFormat="1">
      <c r="A1153" s="13"/>
      <c r="B1153" s="233"/>
      <c r="C1153" s="234"/>
      <c r="D1153" s="235" t="s">
        <v>195</v>
      </c>
      <c r="E1153" s="236" t="s">
        <v>19</v>
      </c>
      <c r="F1153" s="237" t="s">
        <v>2376</v>
      </c>
      <c r="G1153" s="234"/>
      <c r="H1153" s="236" t="s">
        <v>19</v>
      </c>
      <c r="I1153" s="238"/>
      <c r="J1153" s="234"/>
      <c r="K1153" s="234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195</v>
      </c>
      <c r="AU1153" s="243" t="s">
        <v>82</v>
      </c>
      <c r="AV1153" s="13" t="s">
        <v>80</v>
      </c>
      <c r="AW1153" s="13" t="s">
        <v>35</v>
      </c>
      <c r="AX1153" s="13" t="s">
        <v>73</v>
      </c>
      <c r="AY1153" s="243" t="s">
        <v>185</v>
      </c>
    </row>
    <row r="1154" s="14" customFormat="1">
      <c r="A1154" s="14"/>
      <c r="B1154" s="244"/>
      <c r="C1154" s="245"/>
      <c r="D1154" s="235" t="s">
        <v>195</v>
      </c>
      <c r="E1154" s="246" t="s">
        <v>19</v>
      </c>
      <c r="F1154" s="247" t="s">
        <v>2663</v>
      </c>
      <c r="G1154" s="245"/>
      <c r="H1154" s="248">
        <v>16.329999999999998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195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185</v>
      </c>
    </row>
    <row r="1155" s="14" customFormat="1">
      <c r="A1155" s="14"/>
      <c r="B1155" s="244"/>
      <c r="C1155" s="245"/>
      <c r="D1155" s="235" t="s">
        <v>195</v>
      </c>
      <c r="E1155" s="246" t="s">
        <v>19</v>
      </c>
      <c r="F1155" s="247" t="s">
        <v>1821</v>
      </c>
      <c r="G1155" s="245"/>
      <c r="H1155" s="248">
        <v>-2.7000000000000002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195</v>
      </c>
      <c r="AU1155" s="254" t="s">
        <v>82</v>
      </c>
      <c r="AV1155" s="14" t="s">
        <v>82</v>
      </c>
      <c r="AW1155" s="14" t="s">
        <v>35</v>
      </c>
      <c r="AX1155" s="14" t="s">
        <v>73</v>
      </c>
      <c r="AY1155" s="254" t="s">
        <v>185</v>
      </c>
    </row>
    <row r="1156" s="13" customFormat="1">
      <c r="A1156" s="13"/>
      <c r="B1156" s="233"/>
      <c r="C1156" s="234"/>
      <c r="D1156" s="235" t="s">
        <v>195</v>
      </c>
      <c r="E1156" s="236" t="s">
        <v>19</v>
      </c>
      <c r="F1156" s="237" t="s">
        <v>2378</v>
      </c>
      <c r="G1156" s="234"/>
      <c r="H1156" s="236" t="s">
        <v>19</v>
      </c>
      <c r="I1156" s="238"/>
      <c r="J1156" s="234"/>
      <c r="K1156" s="234"/>
      <c r="L1156" s="239"/>
      <c r="M1156" s="240"/>
      <c r="N1156" s="241"/>
      <c r="O1156" s="241"/>
      <c r="P1156" s="241"/>
      <c r="Q1156" s="241"/>
      <c r="R1156" s="241"/>
      <c r="S1156" s="241"/>
      <c r="T1156" s="24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3" t="s">
        <v>195</v>
      </c>
      <c r="AU1156" s="243" t="s">
        <v>82</v>
      </c>
      <c r="AV1156" s="13" t="s">
        <v>80</v>
      </c>
      <c r="AW1156" s="13" t="s">
        <v>35</v>
      </c>
      <c r="AX1156" s="13" t="s">
        <v>73</v>
      </c>
      <c r="AY1156" s="243" t="s">
        <v>185</v>
      </c>
    </row>
    <row r="1157" s="14" customFormat="1">
      <c r="A1157" s="14"/>
      <c r="B1157" s="244"/>
      <c r="C1157" s="245"/>
      <c r="D1157" s="235" t="s">
        <v>195</v>
      </c>
      <c r="E1157" s="246" t="s">
        <v>19</v>
      </c>
      <c r="F1157" s="247" t="s">
        <v>2664</v>
      </c>
      <c r="G1157" s="245"/>
      <c r="H1157" s="248">
        <v>19.152000000000001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195</v>
      </c>
      <c r="AU1157" s="254" t="s">
        <v>82</v>
      </c>
      <c r="AV1157" s="14" t="s">
        <v>82</v>
      </c>
      <c r="AW1157" s="14" t="s">
        <v>35</v>
      </c>
      <c r="AX1157" s="14" t="s">
        <v>73</v>
      </c>
      <c r="AY1157" s="254" t="s">
        <v>185</v>
      </c>
    </row>
    <row r="1158" s="14" customFormat="1">
      <c r="A1158" s="14"/>
      <c r="B1158" s="244"/>
      <c r="C1158" s="245"/>
      <c r="D1158" s="235" t="s">
        <v>195</v>
      </c>
      <c r="E1158" s="246" t="s">
        <v>19</v>
      </c>
      <c r="F1158" s="247" t="s">
        <v>2665</v>
      </c>
      <c r="G1158" s="245"/>
      <c r="H1158" s="248">
        <v>-8.0999999999999996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195</v>
      </c>
      <c r="AU1158" s="254" t="s">
        <v>82</v>
      </c>
      <c r="AV1158" s="14" t="s">
        <v>82</v>
      </c>
      <c r="AW1158" s="14" t="s">
        <v>35</v>
      </c>
      <c r="AX1158" s="14" t="s">
        <v>73</v>
      </c>
      <c r="AY1158" s="254" t="s">
        <v>185</v>
      </c>
    </row>
    <row r="1159" s="13" customFormat="1">
      <c r="A1159" s="13"/>
      <c r="B1159" s="233"/>
      <c r="C1159" s="234"/>
      <c r="D1159" s="235" t="s">
        <v>195</v>
      </c>
      <c r="E1159" s="236" t="s">
        <v>19</v>
      </c>
      <c r="F1159" s="237" t="s">
        <v>2382</v>
      </c>
      <c r="G1159" s="234"/>
      <c r="H1159" s="236" t="s">
        <v>19</v>
      </c>
      <c r="I1159" s="238"/>
      <c r="J1159" s="234"/>
      <c r="K1159" s="234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195</v>
      </c>
      <c r="AU1159" s="243" t="s">
        <v>82</v>
      </c>
      <c r="AV1159" s="13" t="s">
        <v>80</v>
      </c>
      <c r="AW1159" s="13" t="s">
        <v>35</v>
      </c>
      <c r="AX1159" s="13" t="s">
        <v>73</v>
      </c>
      <c r="AY1159" s="243" t="s">
        <v>185</v>
      </c>
    </row>
    <row r="1160" s="14" customFormat="1">
      <c r="A1160" s="14"/>
      <c r="B1160" s="244"/>
      <c r="C1160" s="245"/>
      <c r="D1160" s="235" t="s">
        <v>195</v>
      </c>
      <c r="E1160" s="246" t="s">
        <v>19</v>
      </c>
      <c r="F1160" s="247" t="s">
        <v>2666</v>
      </c>
      <c r="G1160" s="245"/>
      <c r="H1160" s="248">
        <v>19.126999999999999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195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185</v>
      </c>
    </row>
    <row r="1161" s="14" customFormat="1">
      <c r="A1161" s="14"/>
      <c r="B1161" s="244"/>
      <c r="C1161" s="245"/>
      <c r="D1161" s="235" t="s">
        <v>195</v>
      </c>
      <c r="E1161" s="246" t="s">
        <v>19</v>
      </c>
      <c r="F1161" s="247" t="s">
        <v>1821</v>
      </c>
      <c r="G1161" s="245"/>
      <c r="H1161" s="248">
        <v>-2.7000000000000002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195</v>
      </c>
      <c r="AU1161" s="254" t="s">
        <v>82</v>
      </c>
      <c r="AV1161" s="14" t="s">
        <v>82</v>
      </c>
      <c r="AW1161" s="14" t="s">
        <v>35</v>
      </c>
      <c r="AX1161" s="14" t="s">
        <v>73</v>
      </c>
      <c r="AY1161" s="254" t="s">
        <v>185</v>
      </c>
    </row>
    <row r="1162" s="13" customFormat="1">
      <c r="A1162" s="13"/>
      <c r="B1162" s="233"/>
      <c r="C1162" s="234"/>
      <c r="D1162" s="235" t="s">
        <v>195</v>
      </c>
      <c r="E1162" s="236" t="s">
        <v>19</v>
      </c>
      <c r="F1162" s="237" t="s">
        <v>2384</v>
      </c>
      <c r="G1162" s="234"/>
      <c r="H1162" s="236" t="s">
        <v>19</v>
      </c>
      <c r="I1162" s="238"/>
      <c r="J1162" s="234"/>
      <c r="K1162" s="234"/>
      <c r="L1162" s="239"/>
      <c r="M1162" s="240"/>
      <c r="N1162" s="241"/>
      <c r="O1162" s="241"/>
      <c r="P1162" s="241"/>
      <c r="Q1162" s="241"/>
      <c r="R1162" s="241"/>
      <c r="S1162" s="241"/>
      <c r="T1162" s="24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3" t="s">
        <v>195</v>
      </c>
      <c r="AU1162" s="243" t="s">
        <v>82</v>
      </c>
      <c r="AV1162" s="13" t="s">
        <v>80</v>
      </c>
      <c r="AW1162" s="13" t="s">
        <v>35</v>
      </c>
      <c r="AX1162" s="13" t="s">
        <v>73</v>
      </c>
      <c r="AY1162" s="243" t="s">
        <v>185</v>
      </c>
    </row>
    <row r="1163" s="14" customFormat="1">
      <c r="A1163" s="14"/>
      <c r="B1163" s="244"/>
      <c r="C1163" s="245"/>
      <c r="D1163" s="235" t="s">
        <v>195</v>
      </c>
      <c r="E1163" s="246" t="s">
        <v>19</v>
      </c>
      <c r="F1163" s="247" t="s">
        <v>2667</v>
      </c>
      <c r="G1163" s="245"/>
      <c r="H1163" s="248">
        <v>24.140000000000001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195</v>
      </c>
      <c r="AU1163" s="254" t="s">
        <v>82</v>
      </c>
      <c r="AV1163" s="14" t="s">
        <v>82</v>
      </c>
      <c r="AW1163" s="14" t="s">
        <v>35</v>
      </c>
      <c r="AX1163" s="14" t="s">
        <v>73</v>
      </c>
      <c r="AY1163" s="254" t="s">
        <v>185</v>
      </c>
    </row>
    <row r="1164" s="14" customFormat="1">
      <c r="A1164" s="14"/>
      <c r="B1164" s="244"/>
      <c r="C1164" s="245"/>
      <c r="D1164" s="235" t="s">
        <v>195</v>
      </c>
      <c r="E1164" s="246" t="s">
        <v>19</v>
      </c>
      <c r="F1164" s="247" t="s">
        <v>1808</v>
      </c>
      <c r="G1164" s="245"/>
      <c r="H1164" s="248">
        <v>-3.75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195</v>
      </c>
      <c r="AU1164" s="254" t="s">
        <v>82</v>
      </c>
      <c r="AV1164" s="14" t="s">
        <v>82</v>
      </c>
      <c r="AW1164" s="14" t="s">
        <v>35</v>
      </c>
      <c r="AX1164" s="14" t="s">
        <v>73</v>
      </c>
      <c r="AY1164" s="254" t="s">
        <v>185</v>
      </c>
    </row>
    <row r="1165" s="13" customFormat="1">
      <c r="A1165" s="13"/>
      <c r="B1165" s="233"/>
      <c r="C1165" s="234"/>
      <c r="D1165" s="235" t="s">
        <v>195</v>
      </c>
      <c r="E1165" s="236" t="s">
        <v>19</v>
      </c>
      <c r="F1165" s="237" t="s">
        <v>2386</v>
      </c>
      <c r="G1165" s="234"/>
      <c r="H1165" s="236" t="s">
        <v>19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195</v>
      </c>
      <c r="AU1165" s="243" t="s">
        <v>82</v>
      </c>
      <c r="AV1165" s="13" t="s">
        <v>80</v>
      </c>
      <c r="AW1165" s="13" t="s">
        <v>35</v>
      </c>
      <c r="AX1165" s="13" t="s">
        <v>73</v>
      </c>
      <c r="AY1165" s="243" t="s">
        <v>185</v>
      </c>
    </row>
    <row r="1166" s="14" customFormat="1">
      <c r="A1166" s="14"/>
      <c r="B1166" s="244"/>
      <c r="C1166" s="245"/>
      <c r="D1166" s="235" t="s">
        <v>195</v>
      </c>
      <c r="E1166" s="246" t="s">
        <v>19</v>
      </c>
      <c r="F1166" s="247" t="s">
        <v>2668</v>
      </c>
      <c r="G1166" s="245"/>
      <c r="H1166" s="248">
        <v>30.103999999999999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195</v>
      </c>
      <c r="AU1166" s="254" t="s">
        <v>82</v>
      </c>
      <c r="AV1166" s="14" t="s">
        <v>82</v>
      </c>
      <c r="AW1166" s="14" t="s">
        <v>35</v>
      </c>
      <c r="AX1166" s="14" t="s">
        <v>73</v>
      </c>
      <c r="AY1166" s="254" t="s">
        <v>185</v>
      </c>
    </row>
    <row r="1167" s="14" customFormat="1">
      <c r="A1167" s="14"/>
      <c r="B1167" s="244"/>
      <c r="C1167" s="245"/>
      <c r="D1167" s="235" t="s">
        <v>195</v>
      </c>
      <c r="E1167" s="246" t="s">
        <v>19</v>
      </c>
      <c r="F1167" s="247" t="s">
        <v>2669</v>
      </c>
      <c r="G1167" s="245"/>
      <c r="H1167" s="248">
        <v>-5.5679999999999996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195</v>
      </c>
      <c r="AU1167" s="254" t="s">
        <v>82</v>
      </c>
      <c r="AV1167" s="14" t="s">
        <v>82</v>
      </c>
      <c r="AW1167" s="14" t="s">
        <v>35</v>
      </c>
      <c r="AX1167" s="14" t="s">
        <v>73</v>
      </c>
      <c r="AY1167" s="254" t="s">
        <v>185</v>
      </c>
    </row>
    <row r="1168" s="13" customFormat="1">
      <c r="A1168" s="13"/>
      <c r="B1168" s="233"/>
      <c r="C1168" s="234"/>
      <c r="D1168" s="235" t="s">
        <v>195</v>
      </c>
      <c r="E1168" s="236" t="s">
        <v>19</v>
      </c>
      <c r="F1168" s="237" t="s">
        <v>2388</v>
      </c>
      <c r="G1168" s="234"/>
      <c r="H1168" s="236" t="s">
        <v>19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195</v>
      </c>
      <c r="AU1168" s="243" t="s">
        <v>82</v>
      </c>
      <c r="AV1168" s="13" t="s">
        <v>80</v>
      </c>
      <c r="AW1168" s="13" t="s">
        <v>35</v>
      </c>
      <c r="AX1168" s="13" t="s">
        <v>73</v>
      </c>
      <c r="AY1168" s="243" t="s">
        <v>185</v>
      </c>
    </row>
    <row r="1169" s="14" customFormat="1">
      <c r="A1169" s="14"/>
      <c r="B1169" s="244"/>
      <c r="C1169" s="245"/>
      <c r="D1169" s="235" t="s">
        <v>195</v>
      </c>
      <c r="E1169" s="246" t="s">
        <v>19</v>
      </c>
      <c r="F1169" s="247" t="s">
        <v>2670</v>
      </c>
      <c r="G1169" s="245"/>
      <c r="H1169" s="248">
        <v>25.914999999999999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195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185</v>
      </c>
    </row>
    <row r="1170" s="14" customFormat="1">
      <c r="A1170" s="14"/>
      <c r="B1170" s="244"/>
      <c r="C1170" s="245"/>
      <c r="D1170" s="235" t="s">
        <v>195</v>
      </c>
      <c r="E1170" s="246" t="s">
        <v>19</v>
      </c>
      <c r="F1170" s="247" t="s">
        <v>1808</v>
      </c>
      <c r="G1170" s="245"/>
      <c r="H1170" s="248">
        <v>-3.75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195</v>
      </c>
      <c r="AU1170" s="254" t="s">
        <v>82</v>
      </c>
      <c r="AV1170" s="14" t="s">
        <v>82</v>
      </c>
      <c r="AW1170" s="14" t="s">
        <v>35</v>
      </c>
      <c r="AX1170" s="14" t="s">
        <v>73</v>
      </c>
      <c r="AY1170" s="254" t="s">
        <v>185</v>
      </c>
    </row>
    <row r="1171" s="13" customFormat="1">
      <c r="A1171" s="13"/>
      <c r="B1171" s="233"/>
      <c r="C1171" s="234"/>
      <c r="D1171" s="235" t="s">
        <v>195</v>
      </c>
      <c r="E1171" s="236" t="s">
        <v>19</v>
      </c>
      <c r="F1171" s="237" t="s">
        <v>2390</v>
      </c>
      <c r="G1171" s="234"/>
      <c r="H1171" s="236" t="s">
        <v>19</v>
      </c>
      <c r="I1171" s="238"/>
      <c r="J1171" s="234"/>
      <c r="K1171" s="234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195</v>
      </c>
      <c r="AU1171" s="243" t="s">
        <v>82</v>
      </c>
      <c r="AV1171" s="13" t="s">
        <v>80</v>
      </c>
      <c r="AW1171" s="13" t="s">
        <v>35</v>
      </c>
      <c r="AX1171" s="13" t="s">
        <v>73</v>
      </c>
      <c r="AY1171" s="243" t="s">
        <v>185</v>
      </c>
    </row>
    <row r="1172" s="14" customFormat="1">
      <c r="A1172" s="14"/>
      <c r="B1172" s="244"/>
      <c r="C1172" s="245"/>
      <c r="D1172" s="235" t="s">
        <v>195</v>
      </c>
      <c r="E1172" s="246" t="s">
        <v>19</v>
      </c>
      <c r="F1172" s="247" t="s">
        <v>2671</v>
      </c>
      <c r="G1172" s="245"/>
      <c r="H1172" s="248">
        <v>28.187000000000001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195</v>
      </c>
      <c r="AU1172" s="254" t="s">
        <v>82</v>
      </c>
      <c r="AV1172" s="14" t="s">
        <v>82</v>
      </c>
      <c r="AW1172" s="14" t="s">
        <v>35</v>
      </c>
      <c r="AX1172" s="14" t="s">
        <v>73</v>
      </c>
      <c r="AY1172" s="254" t="s">
        <v>185</v>
      </c>
    </row>
    <row r="1173" s="14" customFormat="1">
      <c r="A1173" s="14"/>
      <c r="B1173" s="244"/>
      <c r="C1173" s="245"/>
      <c r="D1173" s="235" t="s">
        <v>195</v>
      </c>
      <c r="E1173" s="246" t="s">
        <v>19</v>
      </c>
      <c r="F1173" s="247" t="s">
        <v>1808</v>
      </c>
      <c r="G1173" s="245"/>
      <c r="H1173" s="248">
        <v>-3.75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195</v>
      </c>
      <c r="AU1173" s="254" t="s">
        <v>82</v>
      </c>
      <c r="AV1173" s="14" t="s">
        <v>82</v>
      </c>
      <c r="AW1173" s="14" t="s">
        <v>35</v>
      </c>
      <c r="AX1173" s="14" t="s">
        <v>73</v>
      </c>
      <c r="AY1173" s="254" t="s">
        <v>185</v>
      </c>
    </row>
    <row r="1174" s="13" customFormat="1">
      <c r="A1174" s="13"/>
      <c r="B1174" s="233"/>
      <c r="C1174" s="234"/>
      <c r="D1174" s="235" t="s">
        <v>195</v>
      </c>
      <c r="E1174" s="236" t="s">
        <v>19</v>
      </c>
      <c r="F1174" s="237" t="s">
        <v>2392</v>
      </c>
      <c r="G1174" s="234"/>
      <c r="H1174" s="236" t="s">
        <v>19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195</v>
      </c>
      <c r="AU1174" s="243" t="s">
        <v>82</v>
      </c>
      <c r="AV1174" s="13" t="s">
        <v>80</v>
      </c>
      <c r="AW1174" s="13" t="s">
        <v>35</v>
      </c>
      <c r="AX1174" s="13" t="s">
        <v>73</v>
      </c>
      <c r="AY1174" s="243" t="s">
        <v>185</v>
      </c>
    </row>
    <row r="1175" s="14" customFormat="1">
      <c r="A1175" s="14"/>
      <c r="B1175" s="244"/>
      <c r="C1175" s="245"/>
      <c r="D1175" s="235" t="s">
        <v>195</v>
      </c>
      <c r="E1175" s="246" t="s">
        <v>19</v>
      </c>
      <c r="F1175" s="247" t="s">
        <v>2672</v>
      </c>
      <c r="G1175" s="245"/>
      <c r="H1175" s="248">
        <v>12.779999999999999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195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185</v>
      </c>
    </row>
    <row r="1176" s="14" customFormat="1">
      <c r="A1176" s="14"/>
      <c r="B1176" s="244"/>
      <c r="C1176" s="245"/>
      <c r="D1176" s="235" t="s">
        <v>195</v>
      </c>
      <c r="E1176" s="246" t="s">
        <v>19</v>
      </c>
      <c r="F1176" s="247" t="s">
        <v>1808</v>
      </c>
      <c r="G1176" s="245"/>
      <c r="H1176" s="248">
        <v>-3.75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195</v>
      </c>
      <c r="AU1176" s="254" t="s">
        <v>82</v>
      </c>
      <c r="AV1176" s="14" t="s">
        <v>82</v>
      </c>
      <c r="AW1176" s="14" t="s">
        <v>35</v>
      </c>
      <c r="AX1176" s="14" t="s">
        <v>73</v>
      </c>
      <c r="AY1176" s="254" t="s">
        <v>185</v>
      </c>
    </row>
    <row r="1177" s="13" customFormat="1">
      <c r="A1177" s="13"/>
      <c r="B1177" s="233"/>
      <c r="C1177" s="234"/>
      <c r="D1177" s="235" t="s">
        <v>195</v>
      </c>
      <c r="E1177" s="236" t="s">
        <v>19</v>
      </c>
      <c r="F1177" s="237" t="s">
        <v>2394</v>
      </c>
      <c r="G1177" s="234"/>
      <c r="H1177" s="236" t="s">
        <v>19</v>
      </c>
      <c r="I1177" s="238"/>
      <c r="J1177" s="234"/>
      <c r="K1177" s="234"/>
      <c r="L1177" s="239"/>
      <c r="M1177" s="240"/>
      <c r="N1177" s="241"/>
      <c r="O1177" s="241"/>
      <c r="P1177" s="241"/>
      <c r="Q1177" s="241"/>
      <c r="R1177" s="241"/>
      <c r="S1177" s="241"/>
      <c r="T1177" s="24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3" t="s">
        <v>195</v>
      </c>
      <c r="AU1177" s="243" t="s">
        <v>82</v>
      </c>
      <c r="AV1177" s="13" t="s">
        <v>80</v>
      </c>
      <c r="AW1177" s="13" t="s">
        <v>35</v>
      </c>
      <c r="AX1177" s="13" t="s">
        <v>73</v>
      </c>
      <c r="AY1177" s="243" t="s">
        <v>185</v>
      </c>
    </row>
    <row r="1178" s="14" customFormat="1">
      <c r="A1178" s="14"/>
      <c r="B1178" s="244"/>
      <c r="C1178" s="245"/>
      <c r="D1178" s="235" t="s">
        <v>195</v>
      </c>
      <c r="E1178" s="246" t="s">
        <v>19</v>
      </c>
      <c r="F1178" s="247" t="s">
        <v>2673</v>
      </c>
      <c r="G1178" s="245"/>
      <c r="H1178" s="248">
        <v>28.719999999999999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195</v>
      </c>
      <c r="AU1178" s="254" t="s">
        <v>82</v>
      </c>
      <c r="AV1178" s="14" t="s">
        <v>82</v>
      </c>
      <c r="AW1178" s="14" t="s">
        <v>35</v>
      </c>
      <c r="AX1178" s="14" t="s">
        <v>73</v>
      </c>
      <c r="AY1178" s="254" t="s">
        <v>185</v>
      </c>
    </row>
    <row r="1179" s="14" customFormat="1">
      <c r="A1179" s="14"/>
      <c r="B1179" s="244"/>
      <c r="C1179" s="245"/>
      <c r="D1179" s="235" t="s">
        <v>195</v>
      </c>
      <c r="E1179" s="246" t="s">
        <v>19</v>
      </c>
      <c r="F1179" s="247" t="s">
        <v>2674</v>
      </c>
      <c r="G1179" s="245"/>
      <c r="H1179" s="248">
        <v>-7.2000000000000002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195</v>
      </c>
      <c r="AU1179" s="254" t="s">
        <v>82</v>
      </c>
      <c r="AV1179" s="14" t="s">
        <v>82</v>
      </c>
      <c r="AW1179" s="14" t="s">
        <v>35</v>
      </c>
      <c r="AX1179" s="14" t="s">
        <v>73</v>
      </c>
      <c r="AY1179" s="254" t="s">
        <v>185</v>
      </c>
    </row>
    <row r="1180" s="13" customFormat="1">
      <c r="A1180" s="13"/>
      <c r="B1180" s="233"/>
      <c r="C1180" s="234"/>
      <c r="D1180" s="235" t="s">
        <v>195</v>
      </c>
      <c r="E1180" s="236" t="s">
        <v>19</v>
      </c>
      <c r="F1180" s="237" t="s">
        <v>2396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195</v>
      </c>
      <c r="AU1180" s="243" t="s">
        <v>82</v>
      </c>
      <c r="AV1180" s="13" t="s">
        <v>80</v>
      </c>
      <c r="AW1180" s="13" t="s">
        <v>35</v>
      </c>
      <c r="AX1180" s="13" t="s">
        <v>73</v>
      </c>
      <c r="AY1180" s="243" t="s">
        <v>185</v>
      </c>
    </row>
    <row r="1181" s="14" customFormat="1">
      <c r="A1181" s="14"/>
      <c r="B1181" s="244"/>
      <c r="C1181" s="245"/>
      <c r="D1181" s="235" t="s">
        <v>195</v>
      </c>
      <c r="E1181" s="246" t="s">
        <v>19</v>
      </c>
      <c r="F1181" s="247" t="s">
        <v>2675</v>
      </c>
      <c r="G1181" s="245"/>
      <c r="H1181" s="248">
        <v>38.162999999999997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195</v>
      </c>
      <c r="AU1181" s="254" t="s">
        <v>82</v>
      </c>
      <c r="AV1181" s="14" t="s">
        <v>82</v>
      </c>
      <c r="AW1181" s="14" t="s">
        <v>35</v>
      </c>
      <c r="AX1181" s="14" t="s">
        <v>73</v>
      </c>
      <c r="AY1181" s="254" t="s">
        <v>185</v>
      </c>
    </row>
    <row r="1182" s="14" customFormat="1">
      <c r="A1182" s="14"/>
      <c r="B1182" s="244"/>
      <c r="C1182" s="245"/>
      <c r="D1182" s="235" t="s">
        <v>195</v>
      </c>
      <c r="E1182" s="246" t="s">
        <v>19</v>
      </c>
      <c r="F1182" s="247" t="s">
        <v>2676</v>
      </c>
      <c r="G1182" s="245"/>
      <c r="H1182" s="248">
        <v>-12.768000000000001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195</v>
      </c>
      <c r="AU1182" s="254" t="s">
        <v>82</v>
      </c>
      <c r="AV1182" s="14" t="s">
        <v>82</v>
      </c>
      <c r="AW1182" s="14" t="s">
        <v>35</v>
      </c>
      <c r="AX1182" s="14" t="s">
        <v>73</v>
      </c>
      <c r="AY1182" s="254" t="s">
        <v>185</v>
      </c>
    </row>
    <row r="1183" s="13" customFormat="1">
      <c r="A1183" s="13"/>
      <c r="B1183" s="233"/>
      <c r="C1183" s="234"/>
      <c r="D1183" s="235" t="s">
        <v>195</v>
      </c>
      <c r="E1183" s="236" t="s">
        <v>19</v>
      </c>
      <c r="F1183" s="237" t="s">
        <v>2400</v>
      </c>
      <c r="G1183" s="234"/>
      <c r="H1183" s="236" t="s">
        <v>19</v>
      </c>
      <c r="I1183" s="238"/>
      <c r="J1183" s="234"/>
      <c r="K1183" s="234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195</v>
      </c>
      <c r="AU1183" s="243" t="s">
        <v>82</v>
      </c>
      <c r="AV1183" s="13" t="s">
        <v>80</v>
      </c>
      <c r="AW1183" s="13" t="s">
        <v>35</v>
      </c>
      <c r="AX1183" s="13" t="s">
        <v>73</v>
      </c>
      <c r="AY1183" s="243" t="s">
        <v>185</v>
      </c>
    </row>
    <row r="1184" s="14" customFormat="1">
      <c r="A1184" s="14"/>
      <c r="B1184" s="244"/>
      <c r="C1184" s="245"/>
      <c r="D1184" s="235" t="s">
        <v>195</v>
      </c>
      <c r="E1184" s="246" t="s">
        <v>19</v>
      </c>
      <c r="F1184" s="247" t="s">
        <v>2677</v>
      </c>
      <c r="G1184" s="245"/>
      <c r="H1184" s="248">
        <v>22.472000000000001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195</v>
      </c>
      <c r="AU1184" s="254" t="s">
        <v>82</v>
      </c>
      <c r="AV1184" s="14" t="s">
        <v>82</v>
      </c>
      <c r="AW1184" s="14" t="s">
        <v>35</v>
      </c>
      <c r="AX1184" s="14" t="s">
        <v>73</v>
      </c>
      <c r="AY1184" s="254" t="s">
        <v>185</v>
      </c>
    </row>
    <row r="1185" s="14" customFormat="1">
      <c r="A1185" s="14"/>
      <c r="B1185" s="244"/>
      <c r="C1185" s="245"/>
      <c r="D1185" s="235" t="s">
        <v>195</v>
      </c>
      <c r="E1185" s="246" t="s">
        <v>19</v>
      </c>
      <c r="F1185" s="247" t="s">
        <v>2678</v>
      </c>
      <c r="G1185" s="245"/>
      <c r="H1185" s="248">
        <v>-4.5179999999999998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195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185</v>
      </c>
    </row>
    <row r="1186" s="13" customFormat="1">
      <c r="A1186" s="13"/>
      <c r="B1186" s="233"/>
      <c r="C1186" s="234"/>
      <c r="D1186" s="235" t="s">
        <v>195</v>
      </c>
      <c r="E1186" s="236" t="s">
        <v>19</v>
      </c>
      <c r="F1186" s="237" t="s">
        <v>2404</v>
      </c>
      <c r="G1186" s="234"/>
      <c r="H1186" s="236" t="s">
        <v>19</v>
      </c>
      <c r="I1186" s="238"/>
      <c r="J1186" s="234"/>
      <c r="K1186" s="234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3" t="s">
        <v>195</v>
      </c>
      <c r="AU1186" s="243" t="s">
        <v>82</v>
      </c>
      <c r="AV1186" s="13" t="s">
        <v>80</v>
      </c>
      <c r="AW1186" s="13" t="s">
        <v>35</v>
      </c>
      <c r="AX1186" s="13" t="s">
        <v>73</v>
      </c>
      <c r="AY1186" s="243" t="s">
        <v>185</v>
      </c>
    </row>
    <row r="1187" s="14" customFormat="1">
      <c r="A1187" s="14"/>
      <c r="B1187" s="244"/>
      <c r="C1187" s="245"/>
      <c r="D1187" s="235" t="s">
        <v>195</v>
      </c>
      <c r="E1187" s="246" t="s">
        <v>19</v>
      </c>
      <c r="F1187" s="247" t="s">
        <v>2679</v>
      </c>
      <c r="G1187" s="245"/>
      <c r="H1187" s="248">
        <v>40.469999999999999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195</v>
      </c>
      <c r="AU1187" s="254" t="s">
        <v>82</v>
      </c>
      <c r="AV1187" s="14" t="s">
        <v>82</v>
      </c>
      <c r="AW1187" s="14" t="s">
        <v>35</v>
      </c>
      <c r="AX1187" s="14" t="s">
        <v>73</v>
      </c>
      <c r="AY1187" s="254" t="s">
        <v>185</v>
      </c>
    </row>
    <row r="1188" s="14" customFormat="1">
      <c r="A1188" s="14"/>
      <c r="B1188" s="244"/>
      <c r="C1188" s="245"/>
      <c r="D1188" s="235" t="s">
        <v>195</v>
      </c>
      <c r="E1188" s="246" t="s">
        <v>19</v>
      </c>
      <c r="F1188" s="247" t="s">
        <v>2680</v>
      </c>
      <c r="G1188" s="245"/>
      <c r="H1188" s="248">
        <v>-9.3179999999999996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195</v>
      </c>
      <c r="AU1188" s="254" t="s">
        <v>82</v>
      </c>
      <c r="AV1188" s="14" t="s">
        <v>82</v>
      </c>
      <c r="AW1188" s="14" t="s">
        <v>35</v>
      </c>
      <c r="AX1188" s="14" t="s">
        <v>73</v>
      </c>
      <c r="AY1188" s="254" t="s">
        <v>185</v>
      </c>
    </row>
    <row r="1189" s="15" customFormat="1">
      <c r="A1189" s="15"/>
      <c r="B1189" s="255"/>
      <c r="C1189" s="256"/>
      <c r="D1189" s="235" t="s">
        <v>195</v>
      </c>
      <c r="E1189" s="257" t="s">
        <v>19</v>
      </c>
      <c r="F1189" s="258" t="s">
        <v>226</v>
      </c>
      <c r="G1189" s="256"/>
      <c r="H1189" s="259">
        <v>258.34400000000005</v>
      </c>
      <c r="I1189" s="260"/>
      <c r="J1189" s="256"/>
      <c r="K1189" s="256"/>
      <c r="L1189" s="261"/>
      <c r="M1189" s="262"/>
      <c r="N1189" s="263"/>
      <c r="O1189" s="263"/>
      <c r="P1189" s="263"/>
      <c r="Q1189" s="263"/>
      <c r="R1189" s="263"/>
      <c r="S1189" s="263"/>
      <c r="T1189" s="264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5" t="s">
        <v>195</v>
      </c>
      <c r="AU1189" s="265" t="s">
        <v>82</v>
      </c>
      <c r="AV1189" s="15" t="s">
        <v>135</v>
      </c>
      <c r="AW1189" s="15" t="s">
        <v>35</v>
      </c>
      <c r="AX1189" s="15" t="s">
        <v>80</v>
      </c>
      <c r="AY1189" s="265" t="s">
        <v>185</v>
      </c>
    </row>
    <row r="1190" s="2" customFormat="1" ht="24.15" customHeight="1">
      <c r="A1190" s="40"/>
      <c r="B1190" s="41"/>
      <c r="C1190" s="215" t="s">
        <v>1999</v>
      </c>
      <c r="D1190" s="215" t="s">
        <v>187</v>
      </c>
      <c r="E1190" s="216" t="s">
        <v>1230</v>
      </c>
      <c r="F1190" s="217" t="s">
        <v>1231</v>
      </c>
      <c r="G1190" s="218" t="s">
        <v>240</v>
      </c>
      <c r="H1190" s="219">
        <v>328.012</v>
      </c>
      <c r="I1190" s="220"/>
      <c r="J1190" s="221">
        <f>ROUND(I1190*H1190,2)</f>
        <v>0</v>
      </c>
      <c r="K1190" s="217" t="s">
        <v>191</v>
      </c>
      <c r="L1190" s="46"/>
      <c r="M1190" s="222" t="s">
        <v>19</v>
      </c>
      <c r="N1190" s="223" t="s">
        <v>44</v>
      </c>
      <c r="O1190" s="86"/>
      <c r="P1190" s="224">
        <f>O1190*H1190</f>
        <v>0</v>
      </c>
      <c r="Q1190" s="224">
        <v>0.00020000000000000001</v>
      </c>
      <c r="R1190" s="224">
        <f>Q1190*H1190</f>
        <v>0.065602400000000005</v>
      </c>
      <c r="S1190" s="224">
        <v>0</v>
      </c>
      <c r="T1190" s="225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26" t="s">
        <v>339</v>
      </c>
      <c r="AT1190" s="226" t="s">
        <v>187</v>
      </c>
      <c r="AU1190" s="226" t="s">
        <v>82</v>
      </c>
      <c r="AY1190" s="19" t="s">
        <v>185</v>
      </c>
      <c r="BE1190" s="227">
        <f>IF(N1190="základní",J1190,0)</f>
        <v>0</v>
      </c>
      <c r="BF1190" s="227">
        <f>IF(N1190="snížená",J1190,0)</f>
        <v>0</v>
      </c>
      <c r="BG1190" s="227">
        <f>IF(N1190="zákl. přenesená",J1190,0)</f>
        <v>0</v>
      </c>
      <c r="BH1190" s="227">
        <f>IF(N1190="sníž. přenesená",J1190,0)</f>
        <v>0</v>
      </c>
      <c r="BI1190" s="227">
        <f>IF(N1190="nulová",J1190,0)</f>
        <v>0</v>
      </c>
      <c r="BJ1190" s="19" t="s">
        <v>80</v>
      </c>
      <c r="BK1190" s="227">
        <f>ROUND(I1190*H1190,2)</f>
        <v>0</v>
      </c>
      <c r="BL1190" s="19" t="s">
        <v>339</v>
      </c>
      <c r="BM1190" s="226" t="s">
        <v>2681</v>
      </c>
    </row>
    <row r="1191" s="2" customFormat="1">
      <c r="A1191" s="40"/>
      <c r="B1191" s="41"/>
      <c r="C1191" s="42"/>
      <c r="D1191" s="228" t="s">
        <v>193</v>
      </c>
      <c r="E1191" s="42"/>
      <c r="F1191" s="229" t="s">
        <v>1233</v>
      </c>
      <c r="G1191" s="42"/>
      <c r="H1191" s="42"/>
      <c r="I1191" s="230"/>
      <c r="J1191" s="42"/>
      <c r="K1191" s="42"/>
      <c r="L1191" s="46"/>
      <c r="M1191" s="231"/>
      <c r="N1191" s="232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193</v>
      </c>
      <c r="AU1191" s="19" t="s">
        <v>82</v>
      </c>
    </row>
    <row r="1192" s="14" customFormat="1">
      <c r="A1192" s="14"/>
      <c r="B1192" s="244"/>
      <c r="C1192" s="245"/>
      <c r="D1192" s="235" t="s">
        <v>195</v>
      </c>
      <c r="E1192" s="246" t="s">
        <v>19</v>
      </c>
      <c r="F1192" s="247" t="s">
        <v>2682</v>
      </c>
      <c r="G1192" s="245"/>
      <c r="H1192" s="248">
        <v>69.668000000000006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195</v>
      </c>
      <c r="AU1192" s="254" t="s">
        <v>82</v>
      </c>
      <c r="AV1192" s="14" t="s">
        <v>82</v>
      </c>
      <c r="AW1192" s="14" t="s">
        <v>35</v>
      </c>
      <c r="AX1192" s="14" t="s">
        <v>73</v>
      </c>
      <c r="AY1192" s="254" t="s">
        <v>185</v>
      </c>
    </row>
    <row r="1193" s="14" customFormat="1">
      <c r="A1193" s="14"/>
      <c r="B1193" s="244"/>
      <c r="C1193" s="245"/>
      <c r="D1193" s="235" t="s">
        <v>195</v>
      </c>
      <c r="E1193" s="246" t="s">
        <v>19</v>
      </c>
      <c r="F1193" s="247" t="s">
        <v>2683</v>
      </c>
      <c r="G1193" s="245"/>
      <c r="H1193" s="248">
        <v>258.34399999999999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195</v>
      </c>
      <c r="AU1193" s="254" t="s">
        <v>82</v>
      </c>
      <c r="AV1193" s="14" t="s">
        <v>82</v>
      </c>
      <c r="AW1193" s="14" t="s">
        <v>35</v>
      </c>
      <c r="AX1193" s="14" t="s">
        <v>73</v>
      </c>
      <c r="AY1193" s="254" t="s">
        <v>185</v>
      </c>
    </row>
    <row r="1194" s="15" customFormat="1">
      <c r="A1194" s="15"/>
      <c r="B1194" s="255"/>
      <c r="C1194" s="256"/>
      <c r="D1194" s="235" t="s">
        <v>195</v>
      </c>
      <c r="E1194" s="257" t="s">
        <v>19</v>
      </c>
      <c r="F1194" s="258" t="s">
        <v>226</v>
      </c>
      <c r="G1194" s="256"/>
      <c r="H1194" s="259">
        <v>328.012</v>
      </c>
      <c r="I1194" s="260"/>
      <c r="J1194" s="256"/>
      <c r="K1194" s="256"/>
      <c r="L1194" s="261"/>
      <c r="M1194" s="262"/>
      <c r="N1194" s="263"/>
      <c r="O1194" s="263"/>
      <c r="P1194" s="263"/>
      <c r="Q1194" s="263"/>
      <c r="R1194" s="263"/>
      <c r="S1194" s="263"/>
      <c r="T1194" s="264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65" t="s">
        <v>195</v>
      </c>
      <c r="AU1194" s="265" t="s">
        <v>82</v>
      </c>
      <c r="AV1194" s="15" t="s">
        <v>135</v>
      </c>
      <c r="AW1194" s="15" t="s">
        <v>35</v>
      </c>
      <c r="AX1194" s="15" t="s">
        <v>80</v>
      </c>
      <c r="AY1194" s="265" t="s">
        <v>185</v>
      </c>
    </row>
    <row r="1195" s="2" customFormat="1" ht="16.5" customHeight="1">
      <c r="A1195" s="40"/>
      <c r="B1195" s="41"/>
      <c r="C1195" s="215" t="s">
        <v>2001</v>
      </c>
      <c r="D1195" s="215" t="s">
        <v>187</v>
      </c>
      <c r="E1195" s="216" t="s">
        <v>1238</v>
      </c>
      <c r="F1195" s="217" t="s">
        <v>1239</v>
      </c>
      <c r="G1195" s="218" t="s">
        <v>240</v>
      </c>
      <c r="H1195" s="219">
        <v>328.012</v>
      </c>
      <c r="I1195" s="220"/>
      <c r="J1195" s="221">
        <f>ROUND(I1195*H1195,2)</f>
        <v>0</v>
      </c>
      <c r="K1195" s="217" t="s">
        <v>191</v>
      </c>
      <c r="L1195" s="46"/>
      <c r="M1195" s="222" t="s">
        <v>19</v>
      </c>
      <c r="N1195" s="223" t="s">
        <v>44</v>
      </c>
      <c r="O1195" s="86"/>
      <c r="P1195" s="224">
        <f>O1195*H1195</f>
        <v>0</v>
      </c>
      <c r="Q1195" s="224">
        <v>0.0014</v>
      </c>
      <c r="R1195" s="224">
        <f>Q1195*H1195</f>
        <v>0.45921679999999998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339</v>
      </c>
      <c r="AT1195" s="226" t="s">
        <v>187</v>
      </c>
      <c r="AU1195" s="226" t="s">
        <v>82</v>
      </c>
      <c r="AY1195" s="19" t="s">
        <v>185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80</v>
      </c>
      <c r="BK1195" s="227">
        <f>ROUND(I1195*H1195,2)</f>
        <v>0</v>
      </c>
      <c r="BL1195" s="19" t="s">
        <v>339</v>
      </c>
      <c r="BM1195" s="226" t="s">
        <v>2684</v>
      </c>
    </row>
    <row r="1196" s="2" customFormat="1">
      <c r="A1196" s="40"/>
      <c r="B1196" s="41"/>
      <c r="C1196" s="42"/>
      <c r="D1196" s="228" t="s">
        <v>193</v>
      </c>
      <c r="E1196" s="42"/>
      <c r="F1196" s="229" t="s">
        <v>1241</v>
      </c>
      <c r="G1196" s="42"/>
      <c r="H1196" s="42"/>
      <c r="I1196" s="230"/>
      <c r="J1196" s="42"/>
      <c r="K1196" s="42"/>
      <c r="L1196" s="46"/>
      <c r="M1196" s="231"/>
      <c r="N1196" s="232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193</v>
      </c>
      <c r="AU1196" s="19" t="s">
        <v>82</v>
      </c>
    </row>
    <row r="1197" s="14" customFormat="1">
      <c r="A1197" s="14"/>
      <c r="B1197" s="244"/>
      <c r="C1197" s="245"/>
      <c r="D1197" s="235" t="s">
        <v>195</v>
      </c>
      <c r="E1197" s="246" t="s">
        <v>19</v>
      </c>
      <c r="F1197" s="247" t="s">
        <v>2682</v>
      </c>
      <c r="G1197" s="245"/>
      <c r="H1197" s="248">
        <v>69.668000000000006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195</v>
      </c>
      <c r="AU1197" s="254" t="s">
        <v>82</v>
      </c>
      <c r="AV1197" s="14" t="s">
        <v>82</v>
      </c>
      <c r="AW1197" s="14" t="s">
        <v>35</v>
      </c>
      <c r="AX1197" s="14" t="s">
        <v>73</v>
      </c>
      <c r="AY1197" s="254" t="s">
        <v>185</v>
      </c>
    </row>
    <row r="1198" s="14" customFormat="1">
      <c r="A1198" s="14"/>
      <c r="B1198" s="244"/>
      <c r="C1198" s="245"/>
      <c r="D1198" s="235" t="s">
        <v>195</v>
      </c>
      <c r="E1198" s="246" t="s">
        <v>19</v>
      </c>
      <c r="F1198" s="247" t="s">
        <v>2683</v>
      </c>
      <c r="G1198" s="245"/>
      <c r="H1198" s="248">
        <v>258.34399999999999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195</v>
      </c>
      <c r="AU1198" s="254" t="s">
        <v>82</v>
      </c>
      <c r="AV1198" s="14" t="s">
        <v>82</v>
      </c>
      <c r="AW1198" s="14" t="s">
        <v>35</v>
      </c>
      <c r="AX1198" s="14" t="s">
        <v>73</v>
      </c>
      <c r="AY1198" s="254" t="s">
        <v>185</v>
      </c>
    </row>
    <row r="1199" s="15" customFormat="1">
      <c r="A1199" s="15"/>
      <c r="B1199" s="255"/>
      <c r="C1199" s="256"/>
      <c r="D1199" s="235" t="s">
        <v>195</v>
      </c>
      <c r="E1199" s="257" t="s">
        <v>19</v>
      </c>
      <c r="F1199" s="258" t="s">
        <v>226</v>
      </c>
      <c r="G1199" s="256"/>
      <c r="H1199" s="259">
        <v>328.012</v>
      </c>
      <c r="I1199" s="260"/>
      <c r="J1199" s="256"/>
      <c r="K1199" s="256"/>
      <c r="L1199" s="261"/>
      <c r="M1199" s="262"/>
      <c r="N1199" s="263"/>
      <c r="O1199" s="263"/>
      <c r="P1199" s="263"/>
      <c r="Q1199" s="263"/>
      <c r="R1199" s="263"/>
      <c r="S1199" s="263"/>
      <c r="T1199" s="264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5" t="s">
        <v>195</v>
      </c>
      <c r="AU1199" s="265" t="s">
        <v>82</v>
      </c>
      <c r="AV1199" s="15" t="s">
        <v>135</v>
      </c>
      <c r="AW1199" s="15" t="s">
        <v>35</v>
      </c>
      <c r="AX1199" s="15" t="s">
        <v>80</v>
      </c>
      <c r="AY1199" s="265" t="s">
        <v>185</v>
      </c>
    </row>
    <row r="1200" s="2" customFormat="1" ht="21.75" customHeight="1">
      <c r="A1200" s="40"/>
      <c r="B1200" s="41"/>
      <c r="C1200" s="215" t="s">
        <v>2003</v>
      </c>
      <c r="D1200" s="215" t="s">
        <v>187</v>
      </c>
      <c r="E1200" s="216" t="s">
        <v>1829</v>
      </c>
      <c r="F1200" s="217" t="s">
        <v>1830</v>
      </c>
      <c r="G1200" s="218" t="s">
        <v>439</v>
      </c>
      <c r="H1200" s="219">
        <v>3</v>
      </c>
      <c r="I1200" s="220"/>
      <c r="J1200" s="221">
        <f>ROUND(I1200*H1200,2)</f>
        <v>0</v>
      </c>
      <c r="K1200" s="217" t="s">
        <v>191</v>
      </c>
      <c r="L1200" s="46"/>
      <c r="M1200" s="222" t="s">
        <v>19</v>
      </c>
      <c r="N1200" s="223" t="s">
        <v>44</v>
      </c>
      <c r="O1200" s="86"/>
      <c r="P1200" s="224">
        <f>O1200*H1200</f>
        <v>0</v>
      </c>
      <c r="Q1200" s="224">
        <v>1.0000000000000001E-05</v>
      </c>
      <c r="R1200" s="224">
        <f>Q1200*H1200</f>
        <v>3.0000000000000004E-05</v>
      </c>
      <c r="S1200" s="224">
        <v>0</v>
      </c>
      <c r="T1200" s="225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6" t="s">
        <v>339</v>
      </c>
      <c r="AT1200" s="226" t="s">
        <v>187</v>
      </c>
      <c r="AU1200" s="226" t="s">
        <v>82</v>
      </c>
      <c r="AY1200" s="19" t="s">
        <v>185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19" t="s">
        <v>80</v>
      </c>
      <c r="BK1200" s="227">
        <f>ROUND(I1200*H1200,2)</f>
        <v>0</v>
      </c>
      <c r="BL1200" s="19" t="s">
        <v>339</v>
      </c>
      <c r="BM1200" s="226" t="s">
        <v>2685</v>
      </c>
    </row>
    <row r="1201" s="2" customFormat="1">
      <c r="A1201" s="40"/>
      <c r="B1201" s="41"/>
      <c r="C1201" s="42"/>
      <c r="D1201" s="228" t="s">
        <v>193</v>
      </c>
      <c r="E1201" s="42"/>
      <c r="F1201" s="229" t="s">
        <v>1832</v>
      </c>
      <c r="G1201" s="42"/>
      <c r="H1201" s="42"/>
      <c r="I1201" s="230"/>
      <c r="J1201" s="42"/>
      <c r="K1201" s="42"/>
      <c r="L1201" s="46"/>
      <c r="M1201" s="231"/>
      <c r="N1201" s="232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193</v>
      </c>
      <c r="AU1201" s="19" t="s">
        <v>82</v>
      </c>
    </row>
    <row r="1202" s="13" customFormat="1">
      <c r="A1202" s="13"/>
      <c r="B1202" s="233"/>
      <c r="C1202" s="234"/>
      <c r="D1202" s="235" t="s">
        <v>195</v>
      </c>
      <c r="E1202" s="236" t="s">
        <v>19</v>
      </c>
      <c r="F1202" s="237" t="s">
        <v>2421</v>
      </c>
      <c r="G1202" s="234"/>
      <c r="H1202" s="236" t="s">
        <v>19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195</v>
      </c>
      <c r="AU1202" s="243" t="s">
        <v>82</v>
      </c>
      <c r="AV1202" s="13" t="s">
        <v>80</v>
      </c>
      <c r="AW1202" s="13" t="s">
        <v>35</v>
      </c>
      <c r="AX1202" s="13" t="s">
        <v>73</v>
      </c>
      <c r="AY1202" s="243" t="s">
        <v>185</v>
      </c>
    </row>
    <row r="1203" s="14" customFormat="1">
      <c r="A1203" s="14"/>
      <c r="B1203" s="244"/>
      <c r="C1203" s="245"/>
      <c r="D1203" s="235" t="s">
        <v>195</v>
      </c>
      <c r="E1203" s="246" t="s">
        <v>19</v>
      </c>
      <c r="F1203" s="247" t="s">
        <v>1833</v>
      </c>
      <c r="G1203" s="245"/>
      <c r="H1203" s="248">
        <v>3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195</v>
      </c>
      <c r="AU1203" s="254" t="s">
        <v>82</v>
      </c>
      <c r="AV1203" s="14" t="s">
        <v>82</v>
      </c>
      <c r="AW1203" s="14" t="s">
        <v>35</v>
      </c>
      <c r="AX1203" s="14" t="s">
        <v>73</v>
      </c>
      <c r="AY1203" s="254" t="s">
        <v>185</v>
      </c>
    </row>
    <row r="1204" s="15" customFormat="1">
      <c r="A1204" s="15"/>
      <c r="B1204" s="255"/>
      <c r="C1204" s="256"/>
      <c r="D1204" s="235" t="s">
        <v>195</v>
      </c>
      <c r="E1204" s="257" t="s">
        <v>19</v>
      </c>
      <c r="F1204" s="258" t="s">
        <v>226</v>
      </c>
      <c r="G1204" s="256"/>
      <c r="H1204" s="259">
        <v>3</v>
      </c>
      <c r="I1204" s="260"/>
      <c r="J1204" s="256"/>
      <c r="K1204" s="256"/>
      <c r="L1204" s="261"/>
      <c r="M1204" s="262"/>
      <c r="N1204" s="263"/>
      <c r="O1204" s="263"/>
      <c r="P1204" s="263"/>
      <c r="Q1204" s="263"/>
      <c r="R1204" s="263"/>
      <c r="S1204" s="263"/>
      <c r="T1204" s="26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5" t="s">
        <v>195</v>
      </c>
      <c r="AU1204" s="265" t="s">
        <v>82</v>
      </c>
      <c r="AV1204" s="15" t="s">
        <v>135</v>
      </c>
      <c r="AW1204" s="15" t="s">
        <v>35</v>
      </c>
      <c r="AX1204" s="15" t="s">
        <v>80</v>
      </c>
      <c r="AY1204" s="265" t="s">
        <v>185</v>
      </c>
    </row>
    <row r="1205" s="2" customFormat="1" ht="16.5" customHeight="1">
      <c r="A1205" s="40"/>
      <c r="B1205" s="41"/>
      <c r="C1205" s="272" t="s">
        <v>2005</v>
      </c>
      <c r="D1205" s="272" t="s">
        <v>520</v>
      </c>
      <c r="E1205" s="273" t="s">
        <v>1834</v>
      </c>
      <c r="F1205" s="274" t="s">
        <v>1835</v>
      </c>
      <c r="G1205" s="275" t="s">
        <v>439</v>
      </c>
      <c r="H1205" s="276">
        <v>3</v>
      </c>
      <c r="I1205" s="277"/>
      <c r="J1205" s="278">
        <f>ROUND(I1205*H1205,2)</f>
        <v>0</v>
      </c>
      <c r="K1205" s="274" t="s">
        <v>191</v>
      </c>
      <c r="L1205" s="279"/>
      <c r="M1205" s="280" t="s">
        <v>19</v>
      </c>
      <c r="N1205" s="281" t="s">
        <v>44</v>
      </c>
      <c r="O1205" s="86"/>
      <c r="P1205" s="224">
        <f>O1205*H1205</f>
        <v>0</v>
      </c>
      <c r="Q1205" s="224">
        <v>0.0025000000000000001</v>
      </c>
      <c r="R1205" s="224">
        <f>Q1205*H1205</f>
        <v>0.0074999999999999997</v>
      </c>
      <c r="S1205" s="224">
        <v>0</v>
      </c>
      <c r="T1205" s="225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6" t="s">
        <v>627</v>
      </c>
      <c r="AT1205" s="226" t="s">
        <v>520</v>
      </c>
      <c r="AU1205" s="226" t="s">
        <v>82</v>
      </c>
      <c r="AY1205" s="19" t="s">
        <v>185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19" t="s">
        <v>80</v>
      </c>
      <c r="BK1205" s="227">
        <f>ROUND(I1205*H1205,2)</f>
        <v>0</v>
      </c>
      <c r="BL1205" s="19" t="s">
        <v>339</v>
      </c>
      <c r="BM1205" s="226" t="s">
        <v>2686</v>
      </c>
    </row>
    <row r="1206" s="13" customFormat="1">
      <c r="A1206" s="13"/>
      <c r="B1206" s="233"/>
      <c r="C1206" s="234"/>
      <c r="D1206" s="235" t="s">
        <v>195</v>
      </c>
      <c r="E1206" s="236" t="s">
        <v>19</v>
      </c>
      <c r="F1206" s="237" t="s">
        <v>2421</v>
      </c>
      <c r="G1206" s="234"/>
      <c r="H1206" s="236" t="s">
        <v>19</v>
      </c>
      <c r="I1206" s="238"/>
      <c r="J1206" s="234"/>
      <c r="K1206" s="234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3" t="s">
        <v>195</v>
      </c>
      <c r="AU1206" s="243" t="s">
        <v>82</v>
      </c>
      <c r="AV1206" s="13" t="s">
        <v>80</v>
      </c>
      <c r="AW1206" s="13" t="s">
        <v>35</v>
      </c>
      <c r="AX1206" s="13" t="s">
        <v>73</v>
      </c>
      <c r="AY1206" s="243" t="s">
        <v>185</v>
      </c>
    </row>
    <row r="1207" s="14" customFormat="1">
      <c r="A1207" s="14"/>
      <c r="B1207" s="244"/>
      <c r="C1207" s="245"/>
      <c r="D1207" s="235" t="s">
        <v>195</v>
      </c>
      <c r="E1207" s="246" t="s">
        <v>19</v>
      </c>
      <c r="F1207" s="247" t="s">
        <v>1833</v>
      </c>
      <c r="G1207" s="245"/>
      <c r="H1207" s="248">
        <v>3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195</v>
      </c>
      <c r="AU1207" s="254" t="s">
        <v>82</v>
      </c>
      <c r="AV1207" s="14" t="s">
        <v>82</v>
      </c>
      <c r="AW1207" s="14" t="s">
        <v>35</v>
      </c>
      <c r="AX1207" s="14" t="s">
        <v>73</v>
      </c>
      <c r="AY1207" s="254" t="s">
        <v>185</v>
      </c>
    </row>
    <row r="1208" s="15" customFormat="1">
      <c r="A1208" s="15"/>
      <c r="B1208" s="255"/>
      <c r="C1208" s="256"/>
      <c r="D1208" s="235" t="s">
        <v>195</v>
      </c>
      <c r="E1208" s="257" t="s">
        <v>19</v>
      </c>
      <c r="F1208" s="258" t="s">
        <v>226</v>
      </c>
      <c r="G1208" s="256"/>
      <c r="H1208" s="259">
        <v>3</v>
      </c>
      <c r="I1208" s="260"/>
      <c r="J1208" s="256"/>
      <c r="K1208" s="256"/>
      <c r="L1208" s="261"/>
      <c r="M1208" s="262"/>
      <c r="N1208" s="263"/>
      <c r="O1208" s="263"/>
      <c r="P1208" s="263"/>
      <c r="Q1208" s="263"/>
      <c r="R1208" s="263"/>
      <c r="S1208" s="263"/>
      <c r="T1208" s="264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65" t="s">
        <v>195</v>
      </c>
      <c r="AU1208" s="265" t="s">
        <v>82</v>
      </c>
      <c r="AV1208" s="15" t="s">
        <v>135</v>
      </c>
      <c r="AW1208" s="15" t="s">
        <v>35</v>
      </c>
      <c r="AX1208" s="15" t="s">
        <v>80</v>
      </c>
      <c r="AY1208" s="265" t="s">
        <v>185</v>
      </c>
    </row>
    <row r="1209" s="2" customFormat="1" ht="24.15" customHeight="1">
      <c r="A1209" s="40"/>
      <c r="B1209" s="41"/>
      <c r="C1209" s="215" t="s">
        <v>2007</v>
      </c>
      <c r="D1209" s="215" t="s">
        <v>187</v>
      </c>
      <c r="E1209" s="216" t="s">
        <v>1837</v>
      </c>
      <c r="F1209" s="217" t="s">
        <v>1838</v>
      </c>
      <c r="G1209" s="218" t="s">
        <v>439</v>
      </c>
      <c r="H1209" s="219">
        <v>2</v>
      </c>
      <c r="I1209" s="220"/>
      <c r="J1209" s="221">
        <f>ROUND(I1209*H1209,2)</f>
        <v>0</v>
      </c>
      <c r="K1209" s="217" t="s">
        <v>191</v>
      </c>
      <c r="L1209" s="46"/>
      <c r="M1209" s="222" t="s">
        <v>19</v>
      </c>
      <c r="N1209" s="223" t="s">
        <v>44</v>
      </c>
      <c r="O1209" s="86"/>
      <c r="P1209" s="224">
        <f>O1209*H1209</f>
        <v>0</v>
      </c>
      <c r="Q1209" s="224">
        <v>1.0000000000000001E-05</v>
      </c>
      <c r="R1209" s="224">
        <f>Q1209*H1209</f>
        <v>2.0000000000000002E-05</v>
      </c>
      <c r="S1209" s="224">
        <v>0</v>
      </c>
      <c r="T1209" s="225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26" t="s">
        <v>339</v>
      </c>
      <c r="AT1209" s="226" t="s">
        <v>187</v>
      </c>
      <c r="AU1209" s="226" t="s">
        <v>82</v>
      </c>
      <c r="AY1209" s="19" t="s">
        <v>185</v>
      </c>
      <c r="BE1209" s="227">
        <f>IF(N1209="základní",J1209,0)</f>
        <v>0</v>
      </c>
      <c r="BF1209" s="227">
        <f>IF(N1209="snížená",J1209,0)</f>
        <v>0</v>
      </c>
      <c r="BG1209" s="227">
        <f>IF(N1209="zákl. přenesená",J1209,0)</f>
        <v>0</v>
      </c>
      <c r="BH1209" s="227">
        <f>IF(N1209="sníž. přenesená",J1209,0)</f>
        <v>0</v>
      </c>
      <c r="BI1209" s="227">
        <f>IF(N1209="nulová",J1209,0)</f>
        <v>0</v>
      </c>
      <c r="BJ1209" s="19" t="s">
        <v>80</v>
      </c>
      <c r="BK1209" s="227">
        <f>ROUND(I1209*H1209,2)</f>
        <v>0</v>
      </c>
      <c r="BL1209" s="19" t="s">
        <v>339</v>
      </c>
      <c r="BM1209" s="226" t="s">
        <v>2687</v>
      </c>
    </row>
    <row r="1210" s="2" customFormat="1">
      <c r="A1210" s="40"/>
      <c r="B1210" s="41"/>
      <c r="C1210" s="42"/>
      <c r="D1210" s="228" t="s">
        <v>193</v>
      </c>
      <c r="E1210" s="42"/>
      <c r="F1210" s="229" t="s">
        <v>1840</v>
      </c>
      <c r="G1210" s="42"/>
      <c r="H1210" s="42"/>
      <c r="I1210" s="230"/>
      <c r="J1210" s="42"/>
      <c r="K1210" s="42"/>
      <c r="L1210" s="46"/>
      <c r="M1210" s="231"/>
      <c r="N1210" s="232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193</v>
      </c>
      <c r="AU1210" s="19" t="s">
        <v>82</v>
      </c>
    </row>
    <row r="1211" s="13" customFormat="1">
      <c r="A1211" s="13"/>
      <c r="B1211" s="233"/>
      <c r="C1211" s="234"/>
      <c r="D1211" s="235" t="s">
        <v>195</v>
      </c>
      <c r="E1211" s="236" t="s">
        <v>19</v>
      </c>
      <c r="F1211" s="237" t="s">
        <v>2421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195</v>
      </c>
      <c r="AU1211" s="243" t="s">
        <v>82</v>
      </c>
      <c r="AV1211" s="13" t="s">
        <v>80</v>
      </c>
      <c r="AW1211" s="13" t="s">
        <v>35</v>
      </c>
      <c r="AX1211" s="13" t="s">
        <v>73</v>
      </c>
      <c r="AY1211" s="243" t="s">
        <v>185</v>
      </c>
    </row>
    <row r="1212" s="14" customFormat="1">
      <c r="A1212" s="14"/>
      <c r="B1212" s="244"/>
      <c r="C1212" s="245"/>
      <c r="D1212" s="235" t="s">
        <v>195</v>
      </c>
      <c r="E1212" s="246" t="s">
        <v>19</v>
      </c>
      <c r="F1212" s="247" t="s">
        <v>1707</v>
      </c>
      <c r="G1212" s="245"/>
      <c r="H1212" s="248">
        <v>2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195</v>
      </c>
      <c r="AU1212" s="254" t="s">
        <v>82</v>
      </c>
      <c r="AV1212" s="14" t="s">
        <v>82</v>
      </c>
      <c r="AW1212" s="14" t="s">
        <v>35</v>
      </c>
      <c r="AX1212" s="14" t="s">
        <v>73</v>
      </c>
      <c r="AY1212" s="254" t="s">
        <v>185</v>
      </c>
    </row>
    <row r="1213" s="15" customFormat="1">
      <c r="A1213" s="15"/>
      <c r="B1213" s="255"/>
      <c r="C1213" s="256"/>
      <c r="D1213" s="235" t="s">
        <v>195</v>
      </c>
      <c r="E1213" s="257" t="s">
        <v>19</v>
      </c>
      <c r="F1213" s="258" t="s">
        <v>226</v>
      </c>
      <c r="G1213" s="256"/>
      <c r="H1213" s="259">
        <v>2</v>
      </c>
      <c r="I1213" s="260"/>
      <c r="J1213" s="256"/>
      <c r="K1213" s="256"/>
      <c r="L1213" s="261"/>
      <c r="M1213" s="262"/>
      <c r="N1213" s="263"/>
      <c r="O1213" s="263"/>
      <c r="P1213" s="263"/>
      <c r="Q1213" s="263"/>
      <c r="R1213" s="263"/>
      <c r="S1213" s="263"/>
      <c r="T1213" s="264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5" t="s">
        <v>195</v>
      </c>
      <c r="AU1213" s="265" t="s">
        <v>82</v>
      </c>
      <c r="AV1213" s="15" t="s">
        <v>135</v>
      </c>
      <c r="AW1213" s="15" t="s">
        <v>35</v>
      </c>
      <c r="AX1213" s="15" t="s">
        <v>80</v>
      </c>
      <c r="AY1213" s="265" t="s">
        <v>185</v>
      </c>
    </row>
    <row r="1214" s="2" customFormat="1" ht="16.5" customHeight="1">
      <c r="A1214" s="40"/>
      <c r="B1214" s="41"/>
      <c r="C1214" s="272" t="s">
        <v>2009</v>
      </c>
      <c r="D1214" s="272" t="s">
        <v>520</v>
      </c>
      <c r="E1214" s="273" t="s">
        <v>1841</v>
      </c>
      <c r="F1214" s="274" t="s">
        <v>1842</v>
      </c>
      <c r="G1214" s="275" t="s">
        <v>439</v>
      </c>
      <c r="H1214" s="276">
        <v>2</v>
      </c>
      <c r="I1214" s="277"/>
      <c r="J1214" s="278">
        <f>ROUND(I1214*H1214,2)</f>
        <v>0</v>
      </c>
      <c r="K1214" s="274" t="s">
        <v>191</v>
      </c>
      <c r="L1214" s="279"/>
      <c r="M1214" s="280" t="s">
        <v>19</v>
      </c>
      <c r="N1214" s="281" t="s">
        <v>44</v>
      </c>
      <c r="O1214" s="86"/>
      <c r="P1214" s="224">
        <f>O1214*H1214</f>
        <v>0</v>
      </c>
      <c r="Q1214" s="224">
        <v>0.0025000000000000001</v>
      </c>
      <c r="R1214" s="224">
        <f>Q1214*H1214</f>
        <v>0.0050000000000000001</v>
      </c>
      <c r="S1214" s="224">
        <v>0</v>
      </c>
      <c r="T1214" s="225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6" t="s">
        <v>627</v>
      </c>
      <c r="AT1214" s="226" t="s">
        <v>520</v>
      </c>
      <c r="AU1214" s="226" t="s">
        <v>82</v>
      </c>
      <c r="AY1214" s="19" t="s">
        <v>185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19" t="s">
        <v>80</v>
      </c>
      <c r="BK1214" s="227">
        <f>ROUND(I1214*H1214,2)</f>
        <v>0</v>
      </c>
      <c r="BL1214" s="19" t="s">
        <v>339</v>
      </c>
      <c r="BM1214" s="226" t="s">
        <v>2688</v>
      </c>
    </row>
    <row r="1215" s="13" customFormat="1">
      <c r="A1215" s="13"/>
      <c r="B1215" s="233"/>
      <c r="C1215" s="234"/>
      <c r="D1215" s="235" t="s">
        <v>195</v>
      </c>
      <c r="E1215" s="236" t="s">
        <v>19</v>
      </c>
      <c r="F1215" s="237" t="s">
        <v>2421</v>
      </c>
      <c r="G1215" s="234"/>
      <c r="H1215" s="236" t="s">
        <v>19</v>
      </c>
      <c r="I1215" s="238"/>
      <c r="J1215" s="234"/>
      <c r="K1215" s="234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3" t="s">
        <v>195</v>
      </c>
      <c r="AU1215" s="243" t="s">
        <v>82</v>
      </c>
      <c r="AV1215" s="13" t="s">
        <v>80</v>
      </c>
      <c r="AW1215" s="13" t="s">
        <v>35</v>
      </c>
      <c r="AX1215" s="13" t="s">
        <v>73</v>
      </c>
      <c r="AY1215" s="243" t="s">
        <v>185</v>
      </c>
    </row>
    <row r="1216" s="14" customFormat="1">
      <c r="A1216" s="14"/>
      <c r="B1216" s="244"/>
      <c r="C1216" s="245"/>
      <c r="D1216" s="235" t="s">
        <v>195</v>
      </c>
      <c r="E1216" s="246" t="s">
        <v>19</v>
      </c>
      <c r="F1216" s="247" t="s">
        <v>1707</v>
      </c>
      <c r="G1216" s="245"/>
      <c r="H1216" s="248">
        <v>2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195</v>
      </c>
      <c r="AU1216" s="254" t="s">
        <v>82</v>
      </c>
      <c r="AV1216" s="14" t="s">
        <v>82</v>
      </c>
      <c r="AW1216" s="14" t="s">
        <v>35</v>
      </c>
      <c r="AX1216" s="14" t="s">
        <v>73</v>
      </c>
      <c r="AY1216" s="254" t="s">
        <v>185</v>
      </c>
    </row>
    <row r="1217" s="15" customFormat="1">
      <c r="A1217" s="15"/>
      <c r="B1217" s="255"/>
      <c r="C1217" s="256"/>
      <c r="D1217" s="235" t="s">
        <v>195</v>
      </c>
      <c r="E1217" s="257" t="s">
        <v>19</v>
      </c>
      <c r="F1217" s="258" t="s">
        <v>226</v>
      </c>
      <c r="G1217" s="256"/>
      <c r="H1217" s="259">
        <v>2</v>
      </c>
      <c r="I1217" s="260"/>
      <c r="J1217" s="256"/>
      <c r="K1217" s="256"/>
      <c r="L1217" s="261"/>
      <c r="M1217" s="262"/>
      <c r="N1217" s="263"/>
      <c r="O1217" s="263"/>
      <c r="P1217" s="263"/>
      <c r="Q1217" s="263"/>
      <c r="R1217" s="263"/>
      <c r="S1217" s="263"/>
      <c r="T1217" s="264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5" t="s">
        <v>195</v>
      </c>
      <c r="AU1217" s="265" t="s">
        <v>82</v>
      </c>
      <c r="AV1217" s="15" t="s">
        <v>135</v>
      </c>
      <c r="AW1217" s="15" t="s">
        <v>35</v>
      </c>
      <c r="AX1217" s="15" t="s">
        <v>80</v>
      </c>
      <c r="AY1217" s="265" t="s">
        <v>185</v>
      </c>
    </row>
    <row r="1218" s="2" customFormat="1" ht="16.5" customHeight="1">
      <c r="A1218" s="40"/>
      <c r="B1218" s="41"/>
      <c r="C1218" s="215" t="s">
        <v>2013</v>
      </c>
      <c r="D1218" s="215" t="s">
        <v>187</v>
      </c>
      <c r="E1218" s="216" t="s">
        <v>1844</v>
      </c>
      <c r="F1218" s="217" t="s">
        <v>1845</v>
      </c>
      <c r="G1218" s="218" t="s">
        <v>240</v>
      </c>
      <c r="H1218" s="219">
        <v>5.9870000000000001</v>
      </c>
      <c r="I1218" s="220"/>
      <c r="J1218" s="221">
        <f>ROUND(I1218*H1218,2)</f>
        <v>0</v>
      </c>
      <c r="K1218" s="217" t="s">
        <v>191</v>
      </c>
      <c r="L1218" s="46"/>
      <c r="M1218" s="222" t="s">
        <v>19</v>
      </c>
      <c r="N1218" s="223" t="s">
        <v>44</v>
      </c>
      <c r="O1218" s="86"/>
      <c r="P1218" s="224">
        <f>O1218*H1218</f>
        <v>0</v>
      </c>
      <c r="Q1218" s="224">
        <v>0.020119999999999999</v>
      </c>
      <c r="R1218" s="224">
        <f>Q1218*H1218</f>
        <v>0.12045844</v>
      </c>
      <c r="S1218" s="224">
        <v>0</v>
      </c>
      <c r="T1218" s="225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6" t="s">
        <v>339</v>
      </c>
      <c r="AT1218" s="226" t="s">
        <v>187</v>
      </c>
      <c r="AU1218" s="226" t="s">
        <v>82</v>
      </c>
      <c r="AY1218" s="19" t="s">
        <v>185</v>
      </c>
      <c r="BE1218" s="227">
        <f>IF(N1218="základní",J1218,0)</f>
        <v>0</v>
      </c>
      <c r="BF1218" s="227">
        <f>IF(N1218="snížená",J1218,0)</f>
        <v>0</v>
      </c>
      <c r="BG1218" s="227">
        <f>IF(N1218="zákl. přenesená",J1218,0)</f>
        <v>0</v>
      </c>
      <c r="BH1218" s="227">
        <f>IF(N1218="sníž. přenesená",J1218,0)</f>
        <v>0</v>
      </c>
      <c r="BI1218" s="227">
        <f>IF(N1218="nulová",J1218,0)</f>
        <v>0</v>
      </c>
      <c r="BJ1218" s="19" t="s">
        <v>80</v>
      </c>
      <c r="BK1218" s="227">
        <f>ROUND(I1218*H1218,2)</f>
        <v>0</v>
      </c>
      <c r="BL1218" s="19" t="s">
        <v>339</v>
      </c>
      <c r="BM1218" s="226" t="s">
        <v>2689</v>
      </c>
    </row>
    <row r="1219" s="2" customFormat="1">
      <c r="A1219" s="40"/>
      <c r="B1219" s="41"/>
      <c r="C1219" s="42"/>
      <c r="D1219" s="228" t="s">
        <v>193</v>
      </c>
      <c r="E1219" s="42"/>
      <c r="F1219" s="229" t="s">
        <v>1847</v>
      </c>
      <c r="G1219" s="42"/>
      <c r="H1219" s="42"/>
      <c r="I1219" s="230"/>
      <c r="J1219" s="42"/>
      <c r="K1219" s="42"/>
      <c r="L1219" s="46"/>
      <c r="M1219" s="231"/>
      <c r="N1219" s="232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193</v>
      </c>
      <c r="AU1219" s="19" t="s">
        <v>82</v>
      </c>
    </row>
    <row r="1220" s="13" customFormat="1">
      <c r="A1220" s="13"/>
      <c r="B1220" s="233"/>
      <c r="C1220" s="234"/>
      <c r="D1220" s="235" t="s">
        <v>195</v>
      </c>
      <c r="E1220" s="236" t="s">
        <v>19</v>
      </c>
      <c r="F1220" s="237" t="s">
        <v>1304</v>
      </c>
      <c r="G1220" s="234"/>
      <c r="H1220" s="236" t="s">
        <v>19</v>
      </c>
      <c r="I1220" s="238"/>
      <c r="J1220" s="234"/>
      <c r="K1220" s="234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195</v>
      </c>
      <c r="AU1220" s="243" t="s">
        <v>82</v>
      </c>
      <c r="AV1220" s="13" t="s">
        <v>80</v>
      </c>
      <c r="AW1220" s="13" t="s">
        <v>35</v>
      </c>
      <c r="AX1220" s="13" t="s">
        <v>73</v>
      </c>
      <c r="AY1220" s="243" t="s">
        <v>185</v>
      </c>
    </row>
    <row r="1221" s="13" customFormat="1">
      <c r="A1221" s="13"/>
      <c r="B1221" s="233"/>
      <c r="C1221" s="234"/>
      <c r="D1221" s="235" t="s">
        <v>195</v>
      </c>
      <c r="E1221" s="236" t="s">
        <v>19</v>
      </c>
      <c r="F1221" s="237" t="s">
        <v>2690</v>
      </c>
      <c r="G1221" s="234"/>
      <c r="H1221" s="236" t="s">
        <v>19</v>
      </c>
      <c r="I1221" s="238"/>
      <c r="J1221" s="234"/>
      <c r="K1221" s="234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195</v>
      </c>
      <c r="AU1221" s="243" t="s">
        <v>82</v>
      </c>
      <c r="AV1221" s="13" t="s">
        <v>80</v>
      </c>
      <c r="AW1221" s="13" t="s">
        <v>35</v>
      </c>
      <c r="AX1221" s="13" t="s">
        <v>73</v>
      </c>
      <c r="AY1221" s="243" t="s">
        <v>185</v>
      </c>
    </row>
    <row r="1222" s="14" customFormat="1">
      <c r="A1222" s="14"/>
      <c r="B1222" s="244"/>
      <c r="C1222" s="245"/>
      <c r="D1222" s="235" t="s">
        <v>195</v>
      </c>
      <c r="E1222" s="246" t="s">
        <v>19</v>
      </c>
      <c r="F1222" s="247" t="s">
        <v>1849</v>
      </c>
      <c r="G1222" s="245"/>
      <c r="H1222" s="248">
        <v>3.3010000000000002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195</v>
      </c>
      <c r="AU1222" s="254" t="s">
        <v>82</v>
      </c>
      <c r="AV1222" s="14" t="s">
        <v>82</v>
      </c>
      <c r="AW1222" s="14" t="s">
        <v>35</v>
      </c>
      <c r="AX1222" s="14" t="s">
        <v>73</v>
      </c>
      <c r="AY1222" s="254" t="s">
        <v>185</v>
      </c>
    </row>
    <row r="1223" s="14" customFormat="1">
      <c r="A1223" s="14"/>
      <c r="B1223" s="244"/>
      <c r="C1223" s="245"/>
      <c r="D1223" s="235" t="s">
        <v>195</v>
      </c>
      <c r="E1223" s="246" t="s">
        <v>19</v>
      </c>
      <c r="F1223" s="247" t="s">
        <v>1850</v>
      </c>
      <c r="G1223" s="245"/>
      <c r="H1223" s="248">
        <v>-1.1819999999999999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195</v>
      </c>
      <c r="AU1223" s="254" t="s">
        <v>82</v>
      </c>
      <c r="AV1223" s="14" t="s">
        <v>82</v>
      </c>
      <c r="AW1223" s="14" t="s">
        <v>35</v>
      </c>
      <c r="AX1223" s="14" t="s">
        <v>73</v>
      </c>
      <c r="AY1223" s="254" t="s">
        <v>185</v>
      </c>
    </row>
    <row r="1224" s="13" customFormat="1">
      <c r="A1224" s="13"/>
      <c r="B1224" s="233"/>
      <c r="C1224" s="234"/>
      <c r="D1224" s="235" t="s">
        <v>195</v>
      </c>
      <c r="E1224" s="236" t="s">
        <v>19</v>
      </c>
      <c r="F1224" s="237" t="s">
        <v>2691</v>
      </c>
      <c r="G1224" s="234"/>
      <c r="H1224" s="236" t="s">
        <v>19</v>
      </c>
      <c r="I1224" s="238"/>
      <c r="J1224" s="234"/>
      <c r="K1224" s="234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195</v>
      </c>
      <c r="AU1224" s="243" t="s">
        <v>82</v>
      </c>
      <c r="AV1224" s="13" t="s">
        <v>80</v>
      </c>
      <c r="AW1224" s="13" t="s">
        <v>35</v>
      </c>
      <c r="AX1224" s="13" t="s">
        <v>73</v>
      </c>
      <c r="AY1224" s="243" t="s">
        <v>185</v>
      </c>
    </row>
    <row r="1225" s="14" customFormat="1">
      <c r="A1225" s="14"/>
      <c r="B1225" s="244"/>
      <c r="C1225" s="245"/>
      <c r="D1225" s="235" t="s">
        <v>195</v>
      </c>
      <c r="E1225" s="246" t="s">
        <v>19</v>
      </c>
      <c r="F1225" s="247" t="s">
        <v>1853</v>
      </c>
      <c r="G1225" s="245"/>
      <c r="H1225" s="248">
        <v>3.7719999999999998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195</v>
      </c>
      <c r="AU1225" s="254" t="s">
        <v>82</v>
      </c>
      <c r="AV1225" s="14" t="s">
        <v>82</v>
      </c>
      <c r="AW1225" s="14" t="s">
        <v>35</v>
      </c>
      <c r="AX1225" s="14" t="s">
        <v>73</v>
      </c>
      <c r="AY1225" s="254" t="s">
        <v>185</v>
      </c>
    </row>
    <row r="1226" s="14" customFormat="1">
      <c r="A1226" s="14"/>
      <c r="B1226" s="244"/>
      <c r="C1226" s="245"/>
      <c r="D1226" s="235" t="s">
        <v>195</v>
      </c>
      <c r="E1226" s="246" t="s">
        <v>19</v>
      </c>
      <c r="F1226" s="247" t="s">
        <v>1852</v>
      </c>
      <c r="G1226" s="245"/>
      <c r="H1226" s="248">
        <v>2.46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195</v>
      </c>
      <c r="AU1226" s="254" t="s">
        <v>82</v>
      </c>
      <c r="AV1226" s="14" t="s">
        <v>82</v>
      </c>
      <c r="AW1226" s="14" t="s">
        <v>35</v>
      </c>
      <c r="AX1226" s="14" t="s">
        <v>73</v>
      </c>
      <c r="AY1226" s="254" t="s">
        <v>185</v>
      </c>
    </row>
    <row r="1227" s="14" customFormat="1">
      <c r="A1227" s="14"/>
      <c r="B1227" s="244"/>
      <c r="C1227" s="245"/>
      <c r="D1227" s="235" t="s">
        <v>195</v>
      </c>
      <c r="E1227" s="246" t="s">
        <v>19</v>
      </c>
      <c r="F1227" s="247" t="s">
        <v>1854</v>
      </c>
      <c r="G1227" s="245"/>
      <c r="H1227" s="248">
        <v>-2.3639999999999999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195</v>
      </c>
      <c r="AU1227" s="254" t="s">
        <v>82</v>
      </c>
      <c r="AV1227" s="14" t="s">
        <v>82</v>
      </c>
      <c r="AW1227" s="14" t="s">
        <v>35</v>
      </c>
      <c r="AX1227" s="14" t="s">
        <v>73</v>
      </c>
      <c r="AY1227" s="254" t="s">
        <v>185</v>
      </c>
    </row>
    <row r="1228" s="15" customFormat="1">
      <c r="A1228" s="15"/>
      <c r="B1228" s="255"/>
      <c r="C1228" s="256"/>
      <c r="D1228" s="235" t="s">
        <v>195</v>
      </c>
      <c r="E1228" s="257" t="s">
        <v>19</v>
      </c>
      <c r="F1228" s="258" t="s">
        <v>226</v>
      </c>
      <c r="G1228" s="256"/>
      <c r="H1228" s="259">
        <v>5.9869999999999992</v>
      </c>
      <c r="I1228" s="260"/>
      <c r="J1228" s="256"/>
      <c r="K1228" s="256"/>
      <c r="L1228" s="261"/>
      <c r="M1228" s="262"/>
      <c r="N1228" s="263"/>
      <c r="O1228" s="263"/>
      <c r="P1228" s="263"/>
      <c r="Q1228" s="263"/>
      <c r="R1228" s="263"/>
      <c r="S1228" s="263"/>
      <c r="T1228" s="264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5" t="s">
        <v>195</v>
      </c>
      <c r="AU1228" s="265" t="s">
        <v>82</v>
      </c>
      <c r="AV1228" s="15" t="s">
        <v>135</v>
      </c>
      <c r="AW1228" s="15" t="s">
        <v>35</v>
      </c>
      <c r="AX1228" s="15" t="s">
        <v>80</v>
      </c>
      <c r="AY1228" s="265" t="s">
        <v>185</v>
      </c>
    </row>
    <row r="1229" s="2" customFormat="1" ht="24.15" customHeight="1">
      <c r="A1229" s="40"/>
      <c r="B1229" s="41"/>
      <c r="C1229" s="215" t="s">
        <v>2017</v>
      </c>
      <c r="D1229" s="215" t="s">
        <v>187</v>
      </c>
      <c r="E1229" s="216" t="s">
        <v>1855</v>
      </c>
      <c r="F1229" s="217" t="s">
        <v>1856</v>
      </c>
      <c r="G1229" s="218" t="s">
        <v>439</v>
      </c>
      <c r="H1229" s="219">
        <v>3</v>
      </c>
      <c r="I1229" s="220"/>
      <c r="J1229" s="221">
        <f>ROUND(I1229*H1229,2)</f>
        <v>0</v>
      </c>
      <c r="K1229" s="217" t="s">
        <v>191</v>
      </c>
      <c r="L1229" s="46"/>
      <c r="M1229" s="222" t="s">
        <v>19</v>
      </c>
      <c r="N1229" s="223" t="s">
        <v>44</v>
      </c>
      <c r="O1229" s="86"/>
      <c r="P1229" s="224">
        <f>O1229*H1229</f>
        <v>0</v>
      </c>
      <c r="Q1229" s="224">
        <v>0.03058</v>
      </c>
      <c r="R1229" s="224">
        <f>Q1229*H1229</f>
        <v>0.091740000000000002</v>
      </c>
      <c r="S1229" s="224">
        <v>0</v>
      </c>
      <c r="T1229" s="225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6" t="s">
        <v>339</v>
      </c>
      <c r="AT1229" s="226" t="s">
        <v>187</v>
      </c>
      <c r="AU1229" s="226" t="s">
        <v>82</v>
      </c>
      <c r="AY1229" s="19" t="s">
        <v>185</v>
      </c>
      <c r="BE1229" s="227">
        <f>IF(N1229="základní",J1229,0)</f>
        <v>0</v>
      </c>
      <c r="BF1229" s="227">
        <f>IF(N1229="snížená",J1229,0)</f>
        <v>0</v>
      </c>
      <c r="BG1229" s="227">
        <f>IF(N1229="zákl. přenesená",J1229,0)</f>
        <v>0</v>
      </c>
      <c r="BH1229" s="227">
        <f>IF(N1229="sníž. přenesená",J1229,0)</f>
        <v>0</v>
      </c>
      <c r="BI1229" s="227">
        <f>IF(N1229="nulová",J1229,0)</f>
        <v>0</v>
      </c>
      <c r="BJ1229" s="19" t="s">
        <v>80</v>
      </c>
      <c r="BK1229" s="227">
        <f>ROUND(I1229*H1229,2)</f>
        <v>0</v>
      </c>
      <c r="BL1229" s="19" t="s">
        <v>339</v>
      </c>
      <c r="BM1229" s="226" t="s">
        <v>2692</v>
      </c>
    </row>
    <row r="1230" s="2" customFormat="1">
      <c r="A1230" s="40"/>
      <c r="B1230" s="41"/>
      <c r="C1230" s="42"/>
      <c r="D1230" s="228" t="s">
        <v>193</v>
      </c>
      <c r="E1230" s="42"/>
      <c r="F1230" s="229" t="s">
        <v>1858</v>
      </c>
      <c r="G1230" s="42"/>
      <c r="H1230" s="42"/>
      <c r="I1230" s="230"/>
      <c r="J1230" s="42"/>
      <c r="K1230" s="42"/>
      <c r="L1230" s="46"/>
      <c r="M1230" s="231"/>
      <c r="N1230" s="232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193</v>
      </c>
      <c r="AU1230" s="19" t="s">
        <v>82</v>
      </c>
    </row>
    <row r="1231" s="13" customFormat="1">
      <c r="A1231" s="13"/>
      <c r="B1231" s="233"/>
      <c r="C1231" s="234"/>
      <c r="D1231" s="235" t="s">
        <v>195</v>
      </c>
      <c r="E1231" s="236" t="s">
        <v>19</v>
      </c>
      <c r="F1231" s="237" t="s">
        <v>2421</v>
      </c>
      <c r="G1231" s="234"/>
      <c r="H1231" s="236" t="s">
        <v>19</v>
      </c>
      <c r="I1231" s="238"/>
      <c r="J1231" s="234"/>
      <c r="K1231" s="234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195</v>
      </c>
      <c r="AU1231" s="243" t="s">
        <v>82</v>
      </c>
      <c r="AV1231" s="13" t="s">
        <v>80</v>
      </c>
      <c r="AW1231" s="13" t="s">
        <v>35</v>
      </c>
      <c r="AX1231" s="13" t="s">
        <v>73</v>
      </c>
      <c r="AY1231" s="243" t="s">
        <v>185</v>
      </c>
    </row>
    <row r="1232" s="13" customFormat="1">
      <c r="A1232" s="13"/>
      <c r="B1232" s="233"/>
      <c r="C1232" s="234"/>
      <c r="D1232" s="235" t="s">
        <v>195</v>
      </c>
      <c r="E1232" s="236" t="s">
        <v>19</v>
      </c>
      <c r="F1232" s="237" t="s">
        <v>1304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195</v>
      </c>
      <c r="AU1232" s="243" t="s">
        <v>82</v>
      </c>
      <c r="AV1232" s="13" t="s">
        <v>80</v>
      </c>
      <c r="AW1232" s="13" t="s">
        <v>35</v>
      </c>
      <c r="AX1232" s="13" t="s">
        <v>73</v>
      </c>
      <c r="AY1232" s="243" t="s">
        <v>185</v>
      </c>
    </row>
    <row r="1233" s="13" customFormat="1">
      <c r="A1233" s="13"/>
      <c r="B1233" s="233"/>
      <c r="C1233" s="234"/>
      <c r="D1233" s="235" t="s">
        <v>195</v>
      </c>
      <c r="E1233" s="236" t="s">
        <v>19</v>
      </c>
      <c r="F1233" s="237" t="s">
        <v>2690</v>
      </c>
      <c r="G1233" s="234"/>
      <c r="H1233" s="236" t="s">
        <v>19</v>
      </c>
      <c r="I1233" s="238"/>
      <c r="J1233" s="234"/>
      <c r="K1233" s="234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195</v>
      </c>
      <c r="AU1233" s="243" t="s">
        <v>82</v>
      </c>
      <c r="AV1233" s="13" t="s">
        <v>80</v>
      </c>
      <c r="AW1233" s="13" t="s">
        <v>35</v>
      </c>
      <c r="AX1233" s="13" t="s">
        <v>73</v>
      </c>
      <c r="AY1233" s="243" t="s">
        <v>185</v>
      </c>
    </row>
    <row r="1234" s="14" customFormat="1">
      <c r="A1234" s="14"/>
      <c r="B1234" s="244"/>
      <c r="C1234" s="245"/>
      <c r="D1234" s="235" t="s">
        <v>195</v>
      </c>
      <c r="E1234" s="246" t="s">
        <v>19</v>
      </c>
      <c r="F1234" s="247" t="s">
        <v>80</v>
      </c>
      <c r="G1234" s="245"/>
      <c r="H1234" s="248">
        <v>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195</v>
      </c>
      <c r="AU1234" s="254" t="s">
        <v>82</v>
      </c>
      <c r="AV1234" s="14" t="s">
        <v>82</v>
      </c>
      <c r="AW1234" s="14" t="s">
        <v>35</v>
      </c>
      <c r="AX1234" s="14" t="s">
        <v>73</v>
      </c>
      <c r="AY1234" s="254" t="s">
        <v>185</v>
      </c>
    </row>
    <row r="1235" s="13" customFormat="1">
      <c r="A1235" s="13"/>
      <c r="B1235" s="233"/>
      <c r="C1235" s="234"/>
      <c r="D1235" s="235" t="s">
        <v>195</v>
      </c>
      <c r="E1235" s="236" t="s">
        <v>19</v>
      </c>
      <c r="F1235" s="237" t="s">
        <v>2691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195</v>
      </c>
      <c r="AU1235" s="243" t="s">
        <v>82</v>
      </c>
      <c r="AV1235" s="13" t="s">
        <v>80</v>
      </c>
      <c r="AW1235" s="13" t="s">
        <v>35</v>
      </c>
      <c r="AX1235" s="13" t="s">
        <v>73</v>
      </c>
      <c r="AY1235" s="243" t="s">
        <v>185</v>
      </c>
    </row>
    <row r="1236" s="14" customFormat="1">
      <c r="A1236" s="14"/>
      <c r="B1236" s="244"/>
      <c r="C1236" s="245"/>
      <c r="D1236" s="235" t="s">
        <v>195</v>
      </c>
      <c r="E1236" s="246" t="s">
        <v>19</v>
      </c>
      <c r="F1236" s="247" t="s">
        <v>1707</v>
      </c>
      <c r="G1236" s="245"/>
      <c r="H1236" s="248">
        <v>2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195</v>
      </c>
      <c r="AU1236" s="254" t="s">
        <v>82</v>
      </c>
      <c r="AV1236" s="14" t="s">
        <v>82</v>
      </c>
      <c r="AW1236" s="14" t="s">
        <v>35</v>
      </c>
      <c r="AX1236" s="14" t="s">
        <v>73</v>
      </c>
      <c r="AY1236" s="254" t="s">
        <v>185</v>
      </c>
    </row>
    <row r="1237" s="15" customFormat="1">
      <c r="A1237" s="15"/>
      <c r="B1237" s="255"/>
      <c r="C1237" s="256"/>
      <c r="D1237" s="235" t="s">
        <v>195</v>
      </c>
      <c r="E1237" s="257" t="s">
        <v>19</v>
      </c>
      <c r="F1237" s="258" t="s">
        <v>226</v>
      </c>
      <c r="G1237" s="256"/>
      <c r="H1237" s="259">
        <v>3</v>
      </c>
      <c r="I1237" s="260"/>
      <c r="J1237" s="256"/>
      <c r="K1237" s="256"/>
      <c r="L1237" s="261"/>
      <c r="M1237" s="262"/>
      <c r="N1237" s="263"/>
      <c r="O1237" s="263"/>
      <c r="P1237" s="263"/>
      <c r="Q1237" s="263"/>
      <c r="R1237" s="263"/>
      <c r="S1237" s="263"/>
      <c r="T1237" s="264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5" t="s">
        <v>195</v>
      </c>
      <c r="AU1237" s="265" t="s">
        <v>82</v>
      </c>
      <c r="AV1237" s="15" t="s">
        <v>135</v>
      </c>
      <c r="AW1237" s="15" t="s">
        <v>35</v>
      </c>
      <c r="AX1237" s="15" t="s">
        <v>80</v>
      </c>
      <c r="AY1237" s="265" t="s">
        <v>185</v>
      </c>
    </row>
    <row r="1238" s="2" customFormat="1" ht="24.15" customHeight="1">
      <c r="A1238" s="40"/>
      <c r="B1238" s="41"/>
      <c r="C1238" s="215" t="s">
        <v>2022</v>
      </c>
      <c r="D1238" s="215" t="s">
        <v>187</v>
      </c>
      <c r="E1238" s="216" t="s">
        <v>1859</v>
      </c>
      <c r="F1238" s="217" t="s">
        <v>1860</v>
      </c>
      <c r="G1238" s="218" t="s">
        <v>240</v>
      </c>
      <c r="H1238" s="219">
        <v>333.10000000000002</v>
      </c>
      <c r="I1238" s="220"/>
      <c r="J1238" s="221">
        <f>ROUND(I1238*H1238,2)</f>
        <v>0</v>
      </c>
      <c r="K1238" s="217" t="s">
        <v>191</v>
      </c>
      <c r="L1238" s="46"/>
      <c r="M1238" s="222" t="s">
        <v>19</v>
      </c>
      <c r="N1238" s="223" t="s">
        <v>44</v>
      </c>
      <c r="O1238" s="86"/>
      <c r="P1238" s="224">
        <f>O1238*H1238</f>
        <v>0</v>
      </c>
      <c r="Q1238" s="224">
        <v>0.00132</v>
      </c>
      <c r="R1238" s="224">
        <f>Q1238*H1238</f>
        <v>0.43969200000000003</v>
      </c>
      <c r="S1238" s="224">
        <v>0</v>
      </c>
      <c r="T1238" s="225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26" t="s">
        <v>339</v>
      </c>
      <c r="AT1238" s="226" t="s">
        <v>187</v>
      </c>
      <c r="AU1238" s="226" t="s">
        <v>82</v>
      </c>
      <c r="AY1238" s="19" t="s">
        <v>185</v>
      </c>
      <c r="BE1238" s="227">
        <f>IF(N1238="základní",J1238,0)</f>
        <v>0</v>
      </c>
      <c r="BF1238" s="227">
        <f>IF(N1238="snížená",J1238,0)</f>
        <v>0</v>
      </c>
      <c r="BG1238" s="227">
        <f>IF(N1238="zákl. přenesená",J1238,0)</f>
        <v>0</v>
      </c>
      <c r="BH1238" s="227">
        <f>IF(N1238="sníž. přenesená",J1238,0)</f>
        <v>0</v>
      </c>
      <c r="BI1238" s="227">
        <f>IF(N1238="nulová",J1238,0)</f>
        <v>0</v>
      </c>
      <c r="BJ1238" s="19" t="s">
        <v>80</v>
      </c>
      <c r="BK1238" s="227">
        <f>ROUND(I1238*H1238,2)</f>
        <v>0</v>
      </c>
      <c r="BL1238" s="19" t="s">
        <v>339</v>
      </c>
      <c r="BM1238" s="226" t="s">
        <v>2693</v>
      </c>
    </row>
    <row r="1239" s="2" customFormat="1">
      <c r="A1239" s="40"/>
      <c r="B1239" s="41"/>
      <c r="C1239" s="42"/>
      <c r="D1239" s="228" t="s">
        <v>193</v>
      </c>
      <c r="E1239" s="42"/>
      <c r="F1239" s="229" t="s">
        <v>1862</v>
      </c>
      <c r="G1239" s="42"/>
      <c r="H1239" s="42"/>
      <c r="I1239" s="230"/>
      <c r="J1239" s="42"/>
      <c r="K1239" s="42"/>
      <c r="L1239" s="46"/>
      <c r="M1239" s="231"/>
      <c r="N1239" s="232"/>
      <c r="O1239" s="86"/>
      <c r="P1239" s="86"/>
      <c r="Q1239" s="86"/>
      <c r="R1239" s="86"/>
      <c r="S1239" s="86"/>
      <c r="T1239" s="87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193</v>
      </c>
      <c r="AU1239" s="19" t="s">
        <v>82</v>
      </c>
    </row>
    <row r="1240" s="13" customFormat="1">
      <c r="A1240" s="13"/>
      <c r="B1240" s="233"/>
      <c r="C1240" s="234"/>
      <c r="D1240" s="235" t="s">
        <v>195</v>
      </c>
      <c r="E1240" s="236" t="s">
        <v>19</v>
      </c>
      <c r="F1240" s="237" t="s">
        <v>2421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195</v>
      </c>
      <c r="AU1240" s="243" t="s">
        <v>82</v>
      </c>
      <c r="AV1240" s="13" t="s">
        <v>80</v>
      </c>
      <c r="AW1240" s="13" t="s">
        <v>35</v>
      </c>
      <c r="AX1240" s="13" t="s">
        <v>73</v>
      </c>
      <c r="AY1240" s="243" t="s">
        <v>185</v>
      </c>
    </row>
    <row r="1241" s="14" customFormat="1">
      <c r="A1241" s="14"/>
      <c r="B1241" s="244"/>
      <c r="C1241" s="245"/>
      <c r="D1241" s="235" t="s">
        <v>195</v>
      </c>
      <c r="E1241" s="246" t="s">
        <v>19</v>
      </c>
      <c r="F1241" s="247" t="s">
        <v>2694</v>
      </c>
      <c r="G1241" s="245"/>
      <c r="H1241" s="248">
        <v>333.10000000000002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195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185</v>
      </c>
    </row>
    <row r="1242" s="15" customFormat="1">
      <c r="A1242" s="15"/>
      <c r="B1242" s="255"/>
      <c r="C1242" s="256"/>
      <c r="D1242" s="235" t="s">
        <v>195</v>
      </c>
      <c r="E1242" s="257" t="s">
        <v>19</v>
      </c>
      <c r="F1242" s="258" t="s">
        <v>226</v>
      </c>
      <c r="G1242" s="256"/>
      <c r="H1242" s="259">
        <v>333.10000000000002</v>
      </c>
      <c r="I1242" s="260"/>
      <c r="J1242" s="256"/>
      <c r="K1242" s="256"/>
      <c r="L1242" s="261"/>
      <c r="M1242" s="262"/>
      <c r="N1242" s="263"/>
      <c r="O1242" s="263"/>
      <c r="P1242" s="263"/>
      <c r="Q1242" s="263"/>
      <c r="R1242" s="263"/>
      <c r="S1242" s="263"/>
      <c r="T1242" s="264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65" t="s">
        <v>195</v>
      </c>
      <c r="AU1242" s="265" t="s">
        <v>82</v>
      </c>
      <c r="AV1242" s="15" t="s">
        <v>135</v>
      </c>
      <c r="AW1242" s="15" t="s">
        <v>35</v>
      </c>
      <c r="AX1242" s="15" t="s">
        <v>80</v>
      </c>
      <c r="AY1242" s="265" t="s">
        <v>185</v>
      </c>
    </row>
    <row r="1243" s="2" customFormat="1" ht="16.5" customHeight="1">
      <c r="A1243" s="40"/>
      <c r="B1243" s="41"/>
      <c r="C1243" s="272" t="s">
        <v>2029</v>
      </c>
      <c r="D1243" s="272" t="s">
        <v>520</v>
      </c>
      <c r="E1243" s="273" t="s">
        <v>1864</v>
      </c>
      <c r="F1243" s="274" t="s">
        <v>1865</v>
      </c>
      <c r="G1243" s="275" t="s">
        <v>240</v>
      </c>
      <c r="H1243" s="276">
        <v>349.755</v>
      </c>
      <c r="I1243" s="277"/>
      <c r="J1243" s="278">
        <f>ROUND(I1243*H1243,2)</f>
        <v>0</v>
      </c>
      <c r="K1243" s="274" t="s">
        <v>191</v>
      </c>
      <c r="L1243" s="279"/>
      <c r="M1243" s="280" t="s">
        <v>19</v>
      </c>
      <c r="N1243" s="281" t="s">
        <v>44</v>
      </c>
      <c r="O1243" s="86"/>
      <c r="P1243" s="224">
        <f>O1243*H1243</f>
        <v>0</v>
      </c>
      <c r="Q1243" s="224">
        <v>0.0080000000000000002</v>
      </c>
      <c r="R1243" s="224">
        <f>Q1243*H1243</f>
        <v>2.7980399999999999</v>
      </c>
      <c r="S1243" s="224">
        <v>0</v>
      </c>
      <c r="T1243" s="225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6" t="s">
        <v>627</v>
      </c>
      <c r="AT1243" s="226" t="s">
        <v>520</v>
      </c>
      <c r="AU1243" s="226" t="s">
        <v>82</v>
      </c>
      <c r="AY1243" s="19" t="s">
        <v>185</v>
      </c>
      <c r="BE1243" s="227">
        <f>IF(N1243="základní",J1243,0)</f>
        <v>0</v>
      </c>
      <c r="BF1243" s="227">
        <f>IF(N1243="snížená",J1243,0)</f>
        <v>0</v>
      </c>
      <c r="BG1243" s="227">
        <f>IF(N1243="zákl. přenesená",J1243,0)</f>
        <v>0</v>
      </c>
      <c r="BH1243" s="227">
        <f>IF(N1243="sníž. přenesená",J1243,0)</f>
        <v>0</v>
      </c>
      <c r="BI1243" s="227">
        <f>IF(N1243="nulová",J1243,0)</f>
        <v>0</v>
      </c>
      <c r="BJ1243" s="19" t="s">
        <v>80</v>
      </c>
      <c r="BK1243" s="227">
        <f>ROUND(I1243*H1243,2)</f>
        <v>0</v>
      </c>
      <c r="BL1243" s="19" t="s">
        <v>339</v>
      </c>
      <c r="BM1243" s="226" t="s">
        <v>2695</v>
      </c>
    </row>
    <row r="1244" s="13" customFormat="1">
      <c r="A1244" s="13"/>
      <c r="B1244" s="233"/>
      <c r="C1244" s="234"/>
      <c r="D1244" s="235" t="s">
        <v>195</v>
      </c>
      <c r="E1244" s="236" t="s">
        <v>19</v>
      </c>
      <c r="F1244" s="237" t="s">
        <v>2421</v>
      </c>
      <c r="G1244" s="234"/>
      <c r="H1244" s="236" t="s">
        <v>19</v>
      </c>
      <c r="I1244" s="238"/>
      <c r="J1244" s="234"/>
      <c r="K1244" s="234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195</v>
      </c>
      <c r="AU1244" s="243" t="s">
        <v>82</v>
      </c>
      <c r="AV1244" s="13" t="s">
        <v>80</v>
      </c>
      <c r="AW1244" s="13" t="s">
        <v>35</v>
      </c>
      <c r="AX1244" s="13" t="s">
        <v>73</v>
      </c>
      <c r="AY1244" s="243" t="s">
        <v>185</v>
      </c>
    </row>
    <row r="1245" s="14" customFormat="1">
      <c r="A1245" s="14"/>
      <c r="B1245" s="244"/>
      <c r="C1245" s="245"/>
      <c r="D1245" s="235" t="s">
        <v>195</v>
      </c>
      <c r="E1245" s="246" t="s">
        <v>19</v>
      </c>
      <c r="F1245" s="247" t="s">
        <v>2694</v>
      </c>
      <c r="G1245" s="245"/>
      <c r="H1245" s="248">
        <v>333.10000000000002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195</v>
      </c>
      <c r="AU1245" s="254" t="s">
        <v>82</v>
      </c>
      <c r="AV1245" s="14" t="s">
        <v>82</v>
      </c>
      <c r="AW1245" s="14" t="s">
        <v>35</v>
      </c>
      <c r="AX1245" s="14" t="s">
        <v>73</v>
      </c>
      <c r="AY1245" s="254" t="s">
        <v>185</v>
      </c>
    </row>
    <row r="1246" s="15" customFormat="1">
      <c r="A1246" s="15"/>
      <c r="B1246" s="255"/>
      <c r="C1246" s="256"/>
      <c r="D1246" s="235" t="s">
        <v>195</v>
      </c>
      <c r="E1246" s="257" t="s">
        <v>19</v>
      </c>
      <c r="F1246" s="258" t="s">
        <v>226</v>
      </c>
      <c r="G1246" s="256"/>
      <c r="H1246" s="259">
        <v>333.10000000000002</v>
      </c>
      <c r="I1246" s="260"/>
      <c r="J1246" s="256"/>
      <c r="K1246" s="256"/>
      <c r="L1246" s="261"/>
      <c r="M1246" s="262"/>
      <c r="N1246" s="263"/>
      <c r="O1246" s="263"/>
      <c r="P1246" s="263"/>
      <c r="Q1246" s="263"/>
      <c r="R1246" s="263"/>
      <c r="S1246" s="263"/>
      <c r="T1246" s="264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5" t="s">
        <v>195</v>
      </c>
      <c r="AU1246" s="265" t="s">
        <v>82</v>
      </c>
      <c r="AV1246" s="15" t="s">
        <v>135</v>
      </c>
      <c r="AW1246" s="15" t="s">
        <v>35</v>
      </c>
      <c r="AX1246" s="15" t="s">
        <v>80</v>
      </c>
      <c r="AY1246" s="265" t="s">
        <v>185</v>
      </c>
    </row>
    <row r="1247" s="14" customFormat="1">
      <c r="A1247" s="14"/>
      <c r="B1247" s="244"/>
      <c r="C1247" s="245"/>
      <c r="D1247" s="235" t="s">
        <v>195</v>
      </c>
      <c r="E1247" s="245"/>
      <c r="F1247" s="247" t="s">
        <v>2696</v>
      </c>
      <c r="G1247" s="245"/>
      <c r="H1247" s="248">
        <v>349.755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195</v>
      </c>
      <c r="AU1247" s="254" t="s">
        <v>82</v>
      </c>
      <c r="AV1247" s="14" t="s">
        <v>82</v>
      </c>
      <c r="AW1247" s="14" t="s">
        <v>4</v>
      </c>
      <c r="AX1247" s="14" t="s">
        <v>80</v>
      </c>
      <c r="AY1247" s="254" t="s">
        <v>185</v>
      </c>
    </row>
    <row r="1248" s="2" customFormat="1" ht="24.15" customHeight="1">
      <c r="A1248" s="40"/>
      <c r="B1248" s="41"/>
      <c r="C1248" s="215" t="s">
        <v>2034</v>
      </c>
      <c r="D1248" s="215" t="s">
        <v>187</v>
      </c>
      <c r="E1248" s="216" t="s">
        <v>1256</v>
      </c>
      <c r="F1248" s="217" t="s">
        <v>1257</v>
      </c>
      <c r="G1248" s="218" t="s">
        <v>457</v>
      </c>
      <c r="H1248" s="266"/>
      <c r="I1248" s="220"/>
      <c r="J1248" s="221">
        <f>ROUND(I1248*H1248,2)</f>
        <v>0</v>
      </c>
      <c r="K1248" s="217" t="s">
        <v>191</v>
      </c>
      <c r="L1248" s="46"/>
      <c r="M1248" s="222" t="s">
        <v>19</v>
      </c>
      <c r="N1248" s="223" t="s">
        <v>44</v>
      </c>
      <c r="O1248" s="86"/>
      <c r="P1248" s="224">
        <f>O1248*H1248</f>
        <v>0</v>
      </c>
      <c r="Q1248" s="224">
        <v>0</v>
      </c>
      <c r="R1248" s="224">
        <f>Q1248*H1248</f>
        <v>0</v>
      </c>
      <c r="S1248" s="224">
        <v>0</v>
      </c>
      <c r="T1248" s="225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6" t="s">
        <v>339</v>
      </c>
      <c r="AT1248" s="226" t="s">
        <v>187</v>
      </c>
      <c r="AU1248" s="226" t="s">
        <v>82</v>
      </c>
      <c r="AY1248" s="19" t="s">
        <v>185</v>
      </c>
      <c r="BE1248" s="227">
        <f>IF(N1248="základní",J1248,0)</f>
        <v>0</v>
      </c>
      <c r="BF1248" s="227">
        <f>IF(N1248="snížená",J1248,0)</f>
        <v>0</v>
      </c>
      <c r="BG1248" s="227">
        <f>IF(N1248="zákl. přenesená",J1248,0)</f>
        <v>0</v>
      </c>
      <c r="BH1248" s="227">
        <f>IF(N1248="sníž. přenesená",J1248,0)</f>
        <v>0</v>
      </c>
      <c r="BI1248" s="227">
        <f>IF(N1248="nulová",J1248,0)</f>
        <v>0</v>
      </c>
      <c r="BJ1248" s="19" t="s">
        <v>80</v>
      </c>
      <c r="BK1248" s="227">
        <f>ROUND(I1248*H1248,2)</f>
        <v>0</v>
      </c>
      <c r="BL1248" s="19" t="s">
        <v>339</v>
      </c>
      <c r="BM1248" s="226" t="s">
        <v>2697</v>
      </c>
    </row>
    <row r="1249" s="2" customFormat="1">
      <c r="A1249" s="40"/>
      <c r="B1249" s="41"/>
      <c r="C1249" s="42"/>
      <c r="D1249" s="228" t="s">
        <v>193</v>
      </c>
      <c r="E1249" s="42"/>
      <c r="F1249" s="229" t="s">
        <v>1259</v>
      </c>
      <c r="G1249" s="42"/>
      <c r="H1249" s="42"/>
      <c r="I1249" s="230"/>
      <c r="J1249" s="42"/>
      <c r="K1249" s="42"/>
      <c r="L1249" s="46"/>
      <c r="M1249" s="231"/>
      <c r="N1249" s="232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193</v>
      </c>
      <c r="AU1249" s="19" t="s">
        <v>82</v>
      </c>
    </row>
    <row r="1250" s="12" customFormat="1" ht="22.8" customHeight="1">
      <c r="A1250" s="12"/>
      <c r="B1250" s="199"/>
      <c r="C1250" s="200"/>
      <c r="D1250" s="201" t="s">
        <v>72</v>
      </c>
      <c r="E1250" s="213" t="s">
        <v>1260</v>
      </c>
      <c r="F1250" s="213" t="s">
        <v>1261</v>
      </c>
      <c r="G1250" s="200"/>
      <c r="H1250" s="200"/>
      <c r="I1250" s="203"/>
      <c r="J1250" s="214">
        <f>BK1250</f>
        <v>0</v>
      </c>
      <c r="K1250" s="200"/>
      <c r="L1250" s="205"/>
      <c r="M1250" s="206"/>
      <c r="N1250" s="207"/>
      <c r="O1250" s="207"/>
      <c r="P1250" s="208">
        <f>SUM(P1251:P1307)</f>
        <v>0</v>
      </c>
      <c r="Q1250" s="207"/>
      <c r="R1250" s="208">
        <f>SUM(R1251:R1307)</f>
        <v>0.90707049999999989</v>
      </c>
      <c r="S1250" s="207"/>
      <c r="T1250" s="209">
        <f>SUM(T1251:T1307)</f>
        <v>0</v>
      </c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R1250" s="210" t="s">
        <v>82</v>
      </c>
      <c r="AT1250" s="211" t="s">
        <v>72</v>
      </c>
      <c r="AU1250" s="211" t="s">
        <v>80</v>
      </c>
      <c r="AY1250" s="210" t="s">
        <v>185</v>
      </c>
      <c r="BK1250" s="212">
        <f>SUM(BK1251:BK1307)</f>
        <v>0</v>
      </c>
    </row>
    <row r="1251" s="2" customFormat="1" ht="24.15" customHeight="1">
      <c r="A1251" s="40"/>
      <c r="B1251" s="41"/>
      <c r="C1251" s="215" t="s">
        <v>2039</v>
      </c>
      <c r="D1251" s="215" t="s">
        <v>187</v>
      </c>
      <c r="E1251" s="216" t="s">
        <v>1869</v>
      </c>
      <c r="F1251" s="217" t="s">
        <v>1870</v>
      </c>
      <c r="G1251" s="218" t="s">
        <v>499</v>
      </c>
      <c r="H1251" s="219">
        <v>24</v>
      </c>
      <c r="I1251" s="220"/>
      <c r="J1251" s="221">
        <f>ROUND(I1251*H1251,2)</f>
        <v>0</v>
      </c>
      <c r="K1251" s="217" t="s">
        <v>449</v>
      </c>
      <c r="L1251" s="46"/>
      <c r="M1251" s="222" t="s">
        <v>19</v>
      </c>
      <c r="N1251" s="223" t="s">
        <v>44</v>
      </c>
      <c r="O1251" s="86"/>
      <c r="P1251" s="224">
        <f>O1251*H1251</f>
        <v>0</v>
      </c>
      <c r="Q1251" s="224">
        <v>0.0026900000000000001</v>
      </c>
      <c r="R1251" s="224">
        <f>Q1251*H1251</f>
        <v>0.064560000000000006</v>
      </c>
      <c r="S1251" s="224">
        <v>0</v>
      </c>
      <c r="T1251" s="225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26" t="s">
        <v>339</v>
      </c>
      <c r="AT1251" s="226" t="s">
        <v>187</v>
      </c>
      <c r="AU1251" s="226" t="s">
        <v>82</v>
      </c>
      <c r="AY1251" s="19" t="s">
        <v>185</v>
      </c>
      <c r="BE1251" s="227">
        <f>IF(N1251="základní",J1251,0)</f>
        <v>0</v>
      </c>
      <c r="BF1251" s="227">
        <f>IF(N1251="snížená",J1251,0)</f>
        <v>0</v>
      </c>
      <c r="BG1251" s="227">
        <f>IF(N1251="zákl. přenesená",J1251,0)</f>
        <v>0</v>
      </c>
      <c r="BH1251" s="227">
        <f>IF(N1251="sníž. přenesená",J1251,0)</f>
        <v>0</v>
      </c>
      <c r="BI1251" s="227">
        <f>IF(N1251="nulová",J1251,0)</f>
        <v>0</v>
      </c>
      <c r="BJ1251" s="19" t="s">
        <v>80</v>
      </c>
      <c r="BK1251" s="227">
        <f>ROUND(I1251*H1251,2)</f>
        <v>0</v>
      </c>
      <c r="BL1251" s="19" t="s">
        <v>339</v>
      </c>
      <c r="BM1251" s="226" t="s">
        <v>2698</v>
      </c>
    </row>
    <row r="1252" s="13" customFormat="1">
      <c r="A1252" s="13"/>
      <c r="B1252" s="233"/>
      <c r="C1252" s="234"/>
      <c r="D1252" s="235" t="s">
        <v>195</v>
      </c>
      <c r="E1252" s="236" t="s">
        <v>19</v>
      </c>
      <c r="F1252" s="237" t="s">
        <v>1266</v>
      </c>
      <c r="G1252" s="234"/>
      <c r="H1252" s="236" t="s">
        <v>19</v>
      </c>
      <c r="I1252" s="238"/>
      <c r="J1252" s="234"/>
      <c r="K1252" s="234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195</v>
      </c>
      <c r="AU1252" s="243" t="s">
        <v>82</v>
      </c>
      <c r="AV1252" s="13" t="s">
        <v>80</v>
      </c>
      <c r="AW1252" s="13" t="s">
        <v>35</v>
      </c>
      <c r="AX1252" s="13" t="s">
        <v>73</v>
      </c>
      <c r="AY1252" s="243" t="s">
        <v>185</v>
      </c>
    </row>
    <row r="1253" s="13" customFormat="1">
      <c r="A1253" s="13"/>
      <c r="B1253" s="233"/>
      <c r="C1253" s="234"/>
      <c r="D1253" s="235" t="s">
        <v>195</v>
      </c>
      <c r="E1253" s="236" t="s">
        <v>19</v>
      </c>
      <c r="F1253" s="237" t="s">
        <v>1872</v>
      </c>
      <c r="G1253" s="234"/>
      <c r="H1253" s="236" t="s">
        <v>19</v>
      </c>
      <c r="I1253" s="238"/>
      <c r="J1253" s="234"/>
      <c r="K1253" s="234"/>
      <c r="L1253" s="239"/>
      <c r="M1253" s="240"/>
      <c r="N1253" s="241"/>
      <c r="O1253" s="241"/>
      <c r="P1253" s="241"/>
      <c r="Q1253" s="241"/>
      <c r="R1253" s="241"/>
      <c r="S1253" s="241"/>
      <c r="T1253" s="24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3" t="s">
        <v>195</v>
      </c>
      <c r="AU1253" s="243" t="s">
        <v>82</v>
      </c>
      <c r="AV1253" s="13" t="s">
        <v>80</v>
      </c>
      <c r="AW1253" s="13" t="s">
        <v>35</v>
      </c>
      <c r="AX1253" s="13" t="s">
        <v>73</v>
      </c>
      <c r="AY1253" s="243" t="s">
        <v>185</v>
      </c>
    </row>
    <row r="1254" s="14" customFormat="1">
      <c r="A1254" s="14"/>
      <c r="B1254" s="244"/>
      <c r="C1254" s="245"/>
      <c r="D1254" s="235" t="s">
        <v>195</v>
      </c>
      <c r="E1254" s="246" t="s">
        <v>19</v>
      </c>
      <c r="F1254" s="247" t="s">
        <v>400</v>
      </c>
      <c r="G1254" s="245"/>
      <c r="H1254" s="248">
        <v>24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195</v>
      </c>
      <c r="AU1254" s="254" t="s">
        <v>82</v>
      </c>
      <c r="AV1254" s="14" t="s">
        <v>82</v>
      </c>
      <c r="AW1254" s="14" t="s">
        <v>35</v>
      </c>
      <c r="AX1254" s="14" t="s">
        <v>73</v>
      </c>
      <c r="AY1254" s="254" t="s">
        <v>185</v>
      </c>
    </row>
    <row r="1255" s="15" customFormat="1">
      <c r="A1255" s="15"/>
      <c r="B1255" s="255"/>
      <c r="C1255" s="256"/>
      <c r="D1255" s="235" t="s">
        <v>195</v>
      </c>
      <c r="E1255" s="257" t="s">
        <v>19</v>
      </c>
      <c r="F1255" s="258" t="s">
        <v>226</v>
      </c>
      <c r="G1255" s="256"/>
      <c r="H1255" s="259">
        <v>24</v>
      </c>
      <c r="I1255" s="260"/>
      <c r="J1255" s="256"/>
      <c r="K1255" s="256"/>
      <c r="L1255" s="261"/>
      <c r="M1255" s="262"/>
      <c r="N1255" s="263"/>
      <c r="O1255" s="263"/>
      <c r="P1255" s="263"/>
      <c r="Q1255" s="263"/>
      <c r="R1255" s="263"/>
      <c r="S1255" s="263"/>
      <c r="T1255" s="264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5" t="s">
        <v>195</v>
      </c>
      <c r="AU1255" s="265" t="s">
        <v>82</v>
      </c>
      <c r="AV1255" s="15" t="s">
        <v>135</v>
      </c>
      <c r="AW1255" s="15" t="s">
        <v>35</v>
      </c>
      <c r="AX1255" s="15" t="s">
        <v>80</v>
      </c>
      <c r="AY1255" s="265" t="s">
        <v>185</v>
      </c>
    </row>
    <row r="1256" s="2" customFormat="1" ht="16.5" customHeight="1">
      <c r="A1256" s="40"/>
      <c r="B1256" s="41"/>
      <c r="C1256" s="215" t="s">
        <v>2044</v>
      </c>
      <c r="D1256" s="215" t="s">
        <v>187</v>
      </c>
      <c r="E1256" s="216" t="s">
        <v>1262</v>
      </c>
      <c r="F1256" s="217" t="s">
        <v>1263</v>
      </c>
      <c r="G1256" s="218" t="s">
        <v>499</v>
      </c>
      <c r="H1256" s="219">
        <v>218.82499999999999</v>
      </c>
      <c r="I1256" s="220"/>
      <c r="J1256" s="221">
        <f>ROUND(I1256*H1256,2)</f>
        <v>0</v>
      </c>
      <c r="K1256" s="217" t="s">
        <v>191</v>
      </c>
      <c r="L1256" s="46"/>
      <c r="M1256" s="222" t="s">
        <v>19</v>
      </c>
      <c r="N1256" s="223" t="s">
        <v>44</v>
      </c>
      <c r="O1256" s="86"/>
      <c r="P1256" s="224">
        <f>O1256*H1256</f>
        <v>0</v>
      </c>
      <c r="Q1256" s="224">
        <v>4.0000000000000003E-05</v>
      </c>
      <c r="R1256" s="224">
        <f>Q1256*H1256</f>
        <v>0.0087530000000000004</v>
      </c>
      <c r="S1256" s="224">
        <v>0</v>
      </c>
      <c r="T1256" s="225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26" t="s">
        <v>339</v>
      </c>
      <c r="AT1256" s="226" t="s">
        <v>187</v>
      </c>
      <c r="AU1256" s="226" t="s">
        <v>82</v>
      </c>
      <c r="AY1256" s="19" t="s">
        <v>185</v>
      </c>
      <c r="BE1256" s="227">
        <f>IF(N1256="základní",J1256,0)</f>
        <v>0</v>
      </c>
      <c r="BF1256" s="227">
        <f>IF(N1256="snížená",J1256,0)</f>
        <v>0</v>
      </c>
      <c r="BG1256" s="227">
        <f>IF(N1256="zákl. přenesená",J1256,0)</f>
        <v>0</v>
      </c>
      <c r="BH1256" s="227">
        <f>IF(N1256="sníž. přenesená",J1256,0)</f>
        <v>0</v>
      </c>
      <c r="BI1256" s="227">
        <f>IF(N1256="nulová",J1256,0)</f>
        <v>0</v>
      </c>
      <c r="BJ1256" s="19" t="s">
        <v>80</v>
      </c>
      <c r="BK1256" s="227">
        <f>ROUND(I1256*H1256,2)</f>
        <v>0</v>
      </c>
      <c r="BL1256" s="19" t="s">
        <v>339</v>
      </c>
      <c r="BM1256" s="226" t="s">
        <v>2699</v>
      </c>
    </row>
    <row r="1257" s="2" customFormat="1">
      <c r="A1257" s="40"/>
      <c r="B1257" s="41"/>
      <c r="C1257" s="42"/>
      <c r="D1257" s="228" t="s">
        <v>193</v>
      </c>
      <c r="E1257" s="42"/>
      <c r="F1257" s="229" t="s">
        <v>1265</v>
      </c>
      <c r="G1257" s="42"/>
      <c r="H1257" s="42"/>
      <c r="I1257" s="230"/>
      <c r="J1257" s="42"/>
      <c r="K1257" s="42"/>
      <c r="L1257" s="46"/>
      <c r="M1257" s="231"/>
      <c r="N1257" s="232"/>
      <c r="O1257" s="86"/>
      <c r="P1257" s="86"/>
      <c r="Q1257" s="86"/>
      <c r="R1257" s="86"/>
      <c r="S1257" s="86"/>
      <c r="T1257" s="87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193</v>
      </c>
      <c r="AU1257" s="19" t="s">
        <v>82</v>
      </c>
    </row>
    <row r="1258" s="13" customFormat="1">
      <c r="A1258" s="13"/>
      <c r="B1258" s="233"/>
      <c r="C1258" s="234"/>
      <c r="D1258" s="235" t="s">
        <v>195</v>
      </c>
      <c r="E1258" s="236" t="s">
        <v>19</v>
      </c>
      <c r="F1258" s="237" t="s">
        <v>1266</v>
      </c>
      <c r="G1258" s="234"/>
      <c r="H1258" s="236" t="s">
        <v>19</v>
      </c>
      <c r="I1258" s="238"/>
      <c r="J1258" s="234"/>
      <c r="K1258" s="234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195</v>
      </c>
      <c r="AU1258" s="243" t="s">
        <v>82</v>
      </c>
      <c r="AV1258" s="13" t="s">
        <v>80</v>
      </c>
      <c r="AW1258" s="13" t="s">
        <v>35</v>
      </c>
      <c r="AX1258" s="13" t="s">
        <v>73</v>
      </c>
      <c r="AY1258" s="243" t="s">
        <v>185</v>
      </c>
    </row>
    <row r="1259" s="13" customFormat="1">
      <c r="A1259" s="13"/>
      <c r="B1259" s="233"/>
      <c r="C1259" s="234"/>
      <c r="D1259" s="235" t="s">
        <v>195</v>
      </c>
      <c r="E1259" s="236" t="s">
        <v>19</v>
      </c>
      <c r="F1259" s="237" t="s">
        <v>1268</v>
      </c>
      <c r="G1259" s="234"/>
      <c r="H1259" s="236" t="s">
        <v>19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195</v>
      </c>
      <c r="AU1259" s="243" t="s">
        <v>82</v>
      </c>
      <c r="AV1259" s="13" t="s">
        <v>80</v>
      </c>
      <c r="AW1259" s="13" t="s">
        <v>35</v>
      </c>
      <c r="AX1259" s="13" t="s">
        <v>73</v>
      </c>
      <c r="AY1259" s="243" t="s">
        <v>185</v>
      </c>
    </row>
    <row r="1260" s="14" customFormat="1">
      <c r="A1260" s="14"/>
      <c r="B1260" s="244"/>
      <c r="C1260" s="245"/>
      <c r="D1260" s="235" t="s">
        <v>195</v>
      </c>
      <c r="E1260" s="246" t="s">
        <v>19</v>
      </c>
      <c r="F1260" s="247" t="s">
        <v>1874</v>
      </c>
      <c r="G1260" s="245"/>
      <c r="H1260" s="248">
        <v>36.625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195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185</v>
      </c>
    </row>
    <row r="1261" s="13" customFormat="1">
      <c r="A1261" s="13"/>
      <c r="B1261" s="233"/>
      <c r="C1261" s="234"/>
      <c r="D1261" s="235" t="s">
        <v>195</v>
      </c>
      <c r="E1261" s="236" t="s">
        <v>19</v>
      </c>
      <c r="F1261" s="237" t="s">
        <v>1270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195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185</v>
      </c>
    </row>
    <row r="1262" s="14" customFormat="1">
      <c r="A1262" s="14"/>
      <c r="B1262" s="244"/>
      <c r="C1262" s="245"/>
      <c r="D1262" s="235" t="s">
        <v>195</v>
      </c>
      <c r="E1262" s="246" t="s">
        <v>19</v>
      </c>
      <c r="F1262" s="247" t="s">
        <v>417</v>
      </c>
      <c r="G1262" s="245"/>
      <c r="H1262" s="248">
        <v>26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195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185</v>
      </c>
    </row>
    <row r="1263" s="13" customFormat="1">
      <c r="A1263" s="13"/>
      <c r="B1263" s="233"/>
      <c r="C1263" s="234"/>
      <c r="D1263" s="235" t="s">
        <v>195</v>
      </c>
      <c r="E1263" s="236" t="s">
        <v>19</v>
      </c>
      <c r="F1263" s="237" t="s">
        <v>1271</v>
      </c>
      <c r="G1263" s="234"/>
      <c r="H1263" s="236" t="s">
        <v>19</v>
      </c>
      <c r="I1263" s="238"/>
      <c r="J1263" s="234"/>
      <c r="K1263" s="234"/>
      <c r="L1263" s="239"/>
      <c r="M1263" s="240"/>
      <c r="N1263" s="241"/>
      <c r="O1263" s="241"/>
      <c r="P1263" s="241"/>
      <c r="Q1263" s="241"/>
      <c r="R1263" s="241"/>
      <c r="S1263" s="241"/>
      <c r="T1263" s="24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3" t="s">
        <v>195</v>
      </c>
      <c r="AU1263" s="243" t="s">
        <v>82</v>
      </c>
      <c r="AV1263" s="13" t="s">
        <v>80</v>
      </c>
      <c r="AW1263" s="13" t="s">
        <v>35</v>
      </c>
      <c r="AX1263" s="13" t="s">
        <v>73</v>
      </c>
      <c r="AY1263" s="243" t="s">
        <v>185</v>
      </c>
    </row>
    <row r="1264" s="14" customFormat="1">
      <c r="A1264" s="14"/>
      <c r="B1264" s="244"/>
      <c r="C1264" s="245"/>
      <c r="D1264" s="235" t="s">
        <v>195</v>
      </c>
      <c r="E1264" s="246" t="s">
        <v>19</v>
      </c>
      <c r="F1264" s="247" t="s">
        <v>2700</v>
      </c>
      <c r="G1264" s="245"/>
      <c r="H1264" s="248">
        <v>7.2000000000000002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195</v>
      </c>
      <c r="AU1264" s="254" t="s">
        <v>82</v>
      </c>
      <c r="AV1264" s="14" t="s">
        <v>82</v>
      </c>
      <c r="AW1264" s="14" t="s">
        <v>35</v>
      </c>
      <c r="AX1264" s="14" t="s">
        <v>73</v>
      </c>
      <c r="AY1264" s="254" t="s">
        <v>185</v>
      </c>
    </row>
    <row r="1265" s="13" customFormat="1">
      <c r="A1265" s="13"/>
      <c r="B1265" s="233"/>
      <c r="C1265" s="234"/>
      <c r="D1265" s="235" t="s">
        <v>195</v>
      </c>
      <c r="E1265" s="236" t="s">
        <v>19</v>
      </c>
      <c r="F1265" s="237" t="s">
        <v>1875</v>
      </c>
      <c r="G1265" s="234"/>
      <c r="H1265" s="236" t="s">
        <v>19</v>
      </c>
      <c r="I1265" s="238"/>
      <c r="J1265" s="234"/>
      <c r="K1265" s="234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195</v>
      </c>
      <c r="AU1265" s="243" t="s">
        <v>82</v>
      </c>
      <c r="AV1265" s="13" t="s">
        <v>80</v>
      </c>
      <c r="AW1265" s="13" t="s">
        <v>35</v>
      </c>
      <c r="AX1265" s="13" t="s">
        <v>73</v>
      </c>
      <c r="AY1265" s="243" t="s">
        <v>185</v>
      </c>
    </row>
    <row r="1266" s="14" customFormat="1">
      <c r="A1266" s="14"/>
      <c r="B1266" s="244"/>
      <c r="C1266" s="245"/>
      <c r="D1266" s="235" t="s">
        <v>195</v>
      </c>
      <c r="E1266" s="246" t="s">
        <v>19</v>
      </c>
      <c r="F1266" s="247" t="s">
        <v>1391</v>
      </c>
      <c r="G1266" s="245"/>
      <c r="H1266" s="248">
        <v>78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195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185</v>
      </c>
    </row>
    <row r="1267" s="13" customFormat="1">
      <c r="A1267" s="13"/>
      <c r="B1267" s="233"/>
      <c r="C1267" s="234"/>
      <c r="D1267" s="235" t="s">
        <v>195</v>
      </c>
      <c r="E1267" s="236" t="s">
        <v>19</v>
      </c>
      <c r="F1267" s="237" t="s">
        <v>1273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195</v>
      </c>
      <c r="AU1267" s="243" t="s">
        <v>82</v>
      </c>
      <c r="AV1267" s="13" t="s">
        <v>80</v>
      </c>
      <c r="AW1267" s="13" t="s">
        <v>35</v>
      </c>
      <c r="AX1267" s="13" t="s">
        <v>73</v>
      </c>
      <c r="AY1267" s="243" t="s">
        <v>185</v>
      </c>
    </row>
    <row r="1268" s="14" customFormat="1">
      <c r="A1268" s="14"/>
      <c r="B1268" s="244"/>
      <c r="C1268" s="245"/>
      <c r="D1268" s="235" t="s">
        <v>195</v>
      </c>
      <c r="E1268" s="246" t="s">
        <v>19</v>
      </c>
      <c r="F1268" s="247" t="s">
        <v>1342</v>
      </c>
      <c r="G1268" s="245"/>
      <c r="H1268" s="248">
        <v>71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195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185</v>
      </c>
    </row>
    <row r="1269" s="15" customFormat="1">
      <c r="A1269" s="15"/>
      <c r="B1269" s="255"/>
      <c r="C1269" s="256"/>
      <c r="D1269" s="235" t="s">
        <v>195</v>
      </c>
      <c r="E1269" s="257" t="s">
        <v>19</v>
      </c>
      <c r="F1269" s="258" t="s">
        <v>226</v>
      </c>
      <c r="G1269" s="256"/>
      <c r="H1269" s="259">
        <v>218.82499999999999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5" t="s">
        <v>195</v>
      </c>
      <c r="AU1269" s="265" t="s">
        <v>82</v>
      </c>
      <c r="AV1269" s="15" t="s">
        <v>135</v>
      </c>
      <c r="AW1269" s="15" t="s">
        <v>35</v>
      </c>
      <c r="AX1269" s="15" t="s">
        <v>80</v>
      </c>
      <c r="AY1269" s="265" t="s">
        <v>185</v>
      </c>
    </row>
    <row r="1270" s="2" customFormat="1" ht="21.75" customHeight="1">
      <c r="A1270" s="40"/>
      <c r="B1270" s="41"/>
      <c r="C1270" s="215" t="s">
        <v>2049</v>
      </c>
      <c r="D1270" s="215" t="s">
        <v>187</v>
      </c>
      <c r="E1270" s="216" t="s">
        <v>1274</v>
      </c>
      <c r="F1270" s="217" t="s">
        <v>1275</v>
      </c>
      <c r="G1270" s="218" t="s">
        <v>499</v>
      </c>
      <c r="H1270" s="219">
        <v>116</v>
      </c>
      <c r="I1270" s="220"/>
      <c r="J1270" s="221">
        <f>ROUND(I1270*H1270,2)</f>
        <v>0</v>
      </c>
      <c r="K1270" s="217" t="s">
        <v>191</v>
      </c>
      <c r="L1270" s="46"/>
      <c r="M1270" s="222" t="s">
        <v>19</v>
      </c>
      <c r="N1270" s="223" t="s">
        <v>44</v>
      </c>
      <c r="O1270" s="86"/>
      <c r="P1270" s="224">
        <f>O1270*H1270</f>
        <v>0</v>
      </c>
      <c r="Q1270" s="224">
        <v>4.0000000000000003E-05</v>
      </c>
      <c r="R1270" s="224">
        <f>Q1270*H1270</f>
        <v>0.00464</v>
      </c>
      <c r="S1270" s="224">
        <v>0</v>
      </c>
      <c r="T1270" s="225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6" t="s">
        <v>339</v>
      </c>
      <c r="AT1270" s="226" t="s">
        <v>187</v>
      </c>
      <c r="AU1270" s="226" t="s">
        <v>82</v>
      </c>
      <c r="AY1270" s="19" t="s">
        <v>185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9" t="s">
        <v>80</v>
      </c>
      <c r="BK1270" s="227">
        <f>ROUND(I1270*H1270,2)</f>
        <v>0</v>
      </c>
      <c r="BL1270" s="19" t="s">
        <v>339</v>
      </c>
      <c r="BM1270" s="226" t="s">
        <v>2701</v>
      </c>
    </row>
    <row r="1271" s="2" customFormat="1">
      <c r="A1271" s="40"/>
      <c r="B1271" s="41"/>
      <c r="C1271" s="42"/>
      <c r="D1271" s="228" t="s">
        <v>193</v>
      </c>
      <c r="E1271" s="42"/>
      <c r="F1271" s="229" t="s">
        <v>1277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193</v>
      </c>
      <c r="AU1271" s="19" t="s">
        <v>82</v>
      </c>
    </row>
    <row r="1272" s="13" customFormat="1">
      <c r="A1272" s="13"/>
      <c r="B1272" s="233"/>
      <c r="C1272" s="234"/>
      <c r="D1272" s="235" t="s">
        <v>195</v>
      </c>
      <c r="E1272" s="236" t="s">
        <v>19</v>
      </c>
      <c r="F1272" s="237" t="s">
        <v>1266</v>
      </c>
      <c r="G1272" s="234"/>
      <c r="H1272" s="236" t="s">
        <v>19</v>
      </c>
      <c r="I1272" s="238"/>
      <c r="J1272" s="234"/>
      <c r="K1272" s="234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195</v>
      </c>
      <c r="AU1272" s="243" t="s">
        <v>82</v>
      </c>
      <c r="AV1272" s="13" t="s">
        <v>80</v>
      </c>
      <c r="AW1272" s="13" t="s">
        <v>35</v>
      </c>
      <c r="AX1272" s="13" t="s">
        <v>73</v>
      </c>
      <c r="AY1272" s="243" t="s">
        <v>185</v>
      </c>
    </row>
    <row r="1273" s="13" customFormat="1">
      <c r="A1273" s="13"/>
      <c r="B1273" s="233"/>
      <c r="C1273" s="234"/>
      <c r="D1273" s="235" t="s">
        <v>195</v>
      </c>
      <c r="E1273" s="236" t="s">
        <v>19</v>
      </c>
      <c r="F1273" s="237" t="s">
        <v>1278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195</v>
      </c>
      <c r="AU1273" s="243" t="s">
        <v>82</v>
      </c>
      <c r="AV1273" s="13" t="s">
        <v>80</v>
      </c>
      <c r="AW1273" s="13" t="s">
        <v>35</v>
      </c>
      <c r="AX1273" s="13" t="s">
        <v>73</v>
      </c>
      <c r="AY1273" s="243" t="s">
        <v>185</v>
      </c>
    </row>
    <row r="1274" s="14" customFormat="1">
      <c r="A1274" s="14"/>
      <c r="B1274" s="244"/>
      <c r="C1274" s="245"/>
      <c r="D1274" s="235" t="s">
        <v>195</v>
      </c>
      <c r="E1274" s="246" t="s">
        <v>19</v>
      </c>
      <c r="F1274" s="247" t="s">
        <v>1878</v>
      </c>
      <c r="G1274" s="245"/>
      <c r="H1274" s="248">
        <v>97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195</v>
      </c>
      <c r="AU1274" s="254" t="s">
        <v>82</v>
      </c>
      <c r="AV1274" s="14" t="s">
        <v>82</v>
      </c>
      <c r="AW1274" s="14" t="s">
        <v>35</v>
      </c>
      <c r="AX1274" s="14" t="s">
        <v>73</v>
      </c>
      <c r="AY1274" s="254" t="s">
        <v>185</v>
      </c>
    </row>
    <row r="1275" s="13" customFormat="1">
      <c r="A1275" s="13"/>
      <c r="B1275" s="233"/>
      <c r="C1275" s="234"/>
      <c r="D1275" s="235" t="s">
        <v>195</v>
      </c>
      <c r="E1275" s="236" t="s">
        <v>19</v>
      </c>
      <c r="F1275" s="237" t="s">
        <v>1879</v>
      </c>
      <c r="G1275" s="234"/>
      <c r="H1275" s="236" t="s">
        <v>19</v>
      </c>
      <c r="I1275" s="238"/>
      <c r="J1275" s="234"/>
      <c r="K1275" s="234"/>
      <c r="L1275" s="239"/>
      <c r="M1275" s="240"/>
      <c r="N1275" s="241"/>
      <c r="O1275" s="241"/>
      <c r="P1275" s="241"/>
      <c r="Q1275" s="241"/>
      <c r="R1275" s="241"/>
      <c r="S1275" s="241"/>
      <c r="T1275" s="24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3" t="s">
        <v>195</v>
      </c>
      <c r="AU1275" s="243" t="s">
        <v>82</v>
      </c>
      <c r="AV1275" s="13" t="s">
        <v>80</v>
      </c>
      <c r="AW1275" s="13" t="s">
        <v>35</v>
      </c>
      <c r="AX1275" s="13" t="s">
        <v>73</v>
      </c>
      <c r="AY1275" s="243" t="s">
        <v>185</v>
      </c>
    </row>
    <row r="1276" s="14" customFormat="1">
      <c r="A1276" s="14"/>
      <c r="B1276" s="244"/>
      <c r="C1276" s="245"/>
      <c r="D1276" s="235" t="s">
        <v>195</v>
      </c>
      <c r="E1276" s="246" t="s">
        <v>19</v>
      </c>
      <c r="F1276" s="247" t="s">
        <v>358</v>
      </c>
      <c r="G1276" s="245"/>
      <c r="H1276" s="248">
        <v>19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195</v>
      </c>
      <c r="AU1276" s="254" t="s">
        <v>82</v>
      </c>
      <c r="AV1276" s="14" t="s">
        <v>82</v>
      </c>
      <c r="AW1276" s="14" t="s">
        <v>35</v>
      </c>
      <c r="AX1276" s="14" t="s">
        <v>73</v>
      </c>
      <c r="AY1276" s="254" t="s">
        <v>185</v>
      </c>
    </row>
    <row r="1277" s="15" customFormat="1">
      <c r="A1277" s="15"/>
      <c r="B1277" s="255"/>
      <c r="C1277" s="256"/>
      <c r="D1277" s="235" t="s">
        <v>195</v>
      </c>
      <c r="E1277" s="257" t="s">
        <v>19</v>
      </c>
      <c r="F1277" s="258" t="s">
        <v>226</v>
      </c>
      <c r="G1277" s="256"/>
      <c r="H1277" s="259">
        <v>116</v>
      </c>
      <c r="I1277" s="260"/>
      <c r="J1277" s="256"/>
      <c r="K1277" s="256"/>
      <c r="L1277" s="261"/>
      <c r="M1277" s="262"/>
      <c r="N1277" s="263"/>
      <c r="O1277" s="263"/>
      <c r="P1277" s="263"/>
      <c r="Q1277" s="263"/>
      <c r="R1277" s="263"/>
      <c r="S1277" s="263"/>
      <c r="T1277" s="264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5" t="s">
        <v>195</v>
      </c>
      <c r="AU1277" s="265" t="s">
        <v>82</v>
      </c>
      <c r="AV1277" s="15" t="s">
        <v>135</v>
      </c>
      <c r="AW1277" s="15" t="s">
        <v>35</v>
      </c>
      <c r="AX1277" s="15" t="s">
        <v>80</v>
      </c>
      <c r="AY1277" s="265" t="s">
        <v>185</v>
      </c>
    </row>
    <row r="1278" s="2" customFormat="1" ht="16.5" customHeight="1">
      <c r="A1278" s="40"/>
      <c r="B1278" s="41"/>
      <c r="C1278" s="272" t="s">
        <v>2056</v>
      </c>
      <c r="D1278" s="272" t="s">
        <v>520</v>
      </c>
      <c r="E1278" s="273" t="s">
        <v>1280</v>
      </c>
      <c r="F1278" s="274" t="s">
        <v>1281</v>
      </c>
      <c r="G1278" s="275" t="s">
        <v>240</v>
      </c>
      <c r="H1278" s="276">
        <v>104.85299999999999</v>
      </c>
      <c r="I1278" s="277"/>
      <c r="J1278" s="278">
        <f>ROUND(I1278*H1278,2)</f>
        <v>0</v>
      </c>
      <c r="K1278" s="274" t="s">
        <v>191</v>
      </c>
      <c r="L1278" s="279"/>
      <c r="M1278" s="280" t="s">
        <v>19</v>
      </c>
      <c r="N1278" s="281" t="s">
        <v>44</v>
      </c>
      <c r="O1278" s="86"/>
      <c r="P1278" s="224">
        <f>O1278*H1278</f>
        <v>0</v>
      </c>
      <c r="Q1278" s="224">
        <v>0.0074999999999999997</v>
      </c>
      <c r="R1278" s="224">
        <f>Q1278*H1278</f>
        <v>0.78639749999999997</v>
      </c>
      <c r="S1278" s="224">
        <v>0</v>
      </c>
      <c r="T1278" s="225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26" t="s">
        <v>627</v>
      </c>
      <c r="AT1278" s="226" t="s">
        <v>520</v>
      </c>
      <c r="AU1278" s="226" t="s">
        <v>82</v>
      </c>
      <c r="AY1278" s="19" t="s">
        <v>185</v>
      </c>
      <c r="BE1278" s="227">
        <f>IF(N1278="základní",J1278,0)</f>
        <v>0</v>
      </c>
      <c r="BF1278" s="227">
        <f>IF(N1278="snížená",J1278,0)</f>
        <v>0</v>
      </c>
      <c r="BG1278" s="227">
        <f>IF(N1278="zákl. přenesená",J1278,0)</f>
        <v>0</v>
      </c>
      <c r="BH1278" s="227">
        <f>IF(N1278="sníž. přenesená",J1278,0)</f>
        <v>0</v>
      </c>
      <c r="BI1278" s="227">
        <f>IF(N1278="nulová",J1278,0)</f>
        <v>0</v>
      </c>
      <c r="BJ1278" s="19" t="s">
        <v>80</v>
      </c>
      <c r="BK1278" s="227">
        <f>ROUND(I1278*H1278,2)</f>
        <v>0</v>
      </c>
      <c r="BL1278" s="19" t="s">
        <v>339</v>
      </c>
      <c r="BM1278" s="226" t="s">
        <v>2702</v>
      </c>
    </row>
    <row r="1279" s="13" customFormat="1">
      <c r="A1279" s="13"/>
      <c r="B1279" s="233"/>
      <c r="C1279" s="234"/>
      <c r="D1279" s="235" t="s">
        <v>195</v>
      </c>
      <c r="E1279" s="236" t="s">
        <v>19</v>
      </c>
      <c r="F1279" s="237" t="s">
        <v>1266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195</v>
      </c>
      <c r="AU1279" s="243" t="s">
        <v>82</v>
      </c>
      <c r="AV1279" s="13" t="s">
        <v>80</v>
      </c>
      <c r="AW1279" s="13" t="s">
        <v>35</v>
      </c>
      <c r="AX1279" s="13" t="s">
        <v>73</v>
      </c>
      <c r="AY1279" s="243" t="s">
        <v>185</v>
      </c>
    </row>
    <row r="1280" s="13" customFormat="1">
      <c r="A1280" s="13"/>
      <c r="B1280" s="233"/>
      <c r="C1280" s="234"/>
      <c r="D1280" s="235" t="s">
        <v>195</v>
      </c>
      <c r="E1280" s="236" t="s">
        <v>19</v>
      </c>
      <c r="F1280" s="237" t="s">
        <v>1268</v>
      </c>
      <c r="G1280" s="234"/>
      <c r="H1280" s="236" t="s">
        <v>19</v>
      </c>
      <c r="I1280" s="238"/>
      <c r="J1280" s="234"/>
      <c r="K1280" s="234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3" t="s">
        <v>195</v>
      </c>
      <c r="AU1280" s="243" t="s">
        <v>82</v>
      </c>
      <c r="AV1280" s="13" t="s">
        <v>80</v>
      </c>
      <c r="AW1280" s="13" t="s">
        <v>35</v>
      </c>
      <c r="AX1280" s="13" t="s">
        <v>73</v>
      </c>
      <c r="AY1280" s="243" t="s">
        <v>185</v>
      </c>
    </row>
    <row r="1281" s="14" customFormat="1">
      <c r="A1281" s="14"/>
      <c r="B1281" s="244"/>
      <c r="C1281" s="245"/>
      <c r="D1281" s="235" t="s">
        <v>195</v>
      </c>
      <c r="E1281" s="246" t="s">
        <v>19</v>
      </c>
      <c r="F1281" s="247" t="s">
        <v>1882</v>
      </c>
      <c r="G1281" s="245"/>
      <c r="H1281" s="248">
        <v>3.6629999999999998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195</v>
      </c>
      <c r="AU1281" s="254" t="s">
        <v>82</v>
      </c>
      <c r="AV1281" s="14" t="s">
        <v>82</v>
      </c>
      <c r="AW1281" s="14" t="s">
        <v>35</v>
      </c>
      <c r="AX1281" s="14" t="s">
        <v>73</v>
      </c>
      <c r="AY1281" s="254" t="s">
        <v>185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1270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4" customFormat="1">
      <c r="A1283" s="14"/>
      <c r="B1283" s="244"/>
      <c r="C1283" s="245"/>
      <c r="D1283" s="235" t="s">
        <v>195</v>
      </c>
      <c r="E1283" s="246" t="s">
        <v>19</v>
      </c>
      <c r="F1283" s="247" t="s">
        <v>2703</v>
      </c>
      <c r="G1283" s="245"/>
      <c r="H1283" s="248">
        <v>8.7100000000000009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195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185</v>
      </c>
    </row>
    <row r="1284" s="13" customFormat="1">
      <c r="A1284" s="13"/>
      <c r="B1284" s="233"/>
      <c r="C1284" s="234"/>
      <c r="D1284" s="235" t="s">
        <v>195</v>
      </c>
      <c r="E1284" s="236" t="s">
        <v>19</v>
      </c>
      <c r="F1284" s="237" t="s">
        <v>1271</v>
      </c>
      <c r="G1284" s="234"/>
      <c r="H1284" s="236" t="s">
        <v>19</v>
      </c>
      <c r="I1284" s="238"/>
      <c r="J1284" s="234"/>
      <c r="K1284" s="234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195</v>
      </c>
      <c r="AU1284" s="243" t="s">
        <v>82</v>
      </c>
      <c r="AV1284" s="13" t="s">
        <v>80</v>
      </c>
      <c r="AW1284" s="13" t="s">
        <v>35</v>
      </c>
      <c r="AX1284" s="13" t="s">
        <v>73</v>
      </c>
      <c r="AY1284" s="243" t="s">
        <v>185</v>
      </c>
    </row>
    <row r="1285" s="14" customFormat="1">
      <c r="A1285" s="14"/>
      <c r="B1285" s="244"/>
      <c r="C1285" s="245"/>
      <c r="D1285" s="235" t="s">
        <v>195</v>
      </c>
      <c r="E1285" s="246" t="s">
        <v>19</v>
      </c>
      <c r="F1285" s="247" t="s">
        <v>2704</v>
      </c>
      <c r="G1285" s="245"/>
      <c r="H1285" s="248">
        <v>0.71999999999999997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195</v>
      </c>
      <c r="AU1285" s="254" t="s">
        <v>82</v>
      </c>
      <c r="AV1285" s="14" t="s">
        <v>82</v>
      </c>
      <c r="AW1285" s="14" t="s">
        <v>35</v>
      </c>
      <c r="AX1285" s="14" t="s">
        <v>73</v>
      </c>
      <c r="AY1285" s="254" t="s">
        <v>185</v>
      </c>
    </row>
    <row r="1286" s="13" customFormat="1">
      <c r="A1286" s="13"/>
      <c r="B1286" s="233"/>
      <c r="C1286" s="234"/>
      <c r="D1286" s="235" t="s">
        <v>195</v>
      </c>
      <c r="E1286" s="236" t="s">
        <v>19</v>
      </c>
      <c r="F1286" s="237" t="s">
        <v>1875</v>
      </c>
      <c r="G1286" s="234"/>
      <c r="H1286" s="236" t="s">
        <v>19</v>
      </c>
      <c r="I1286" s="238"/>
      <c r="J1286" s="234"/>
      <c r="K1286" s="234"/>
      <c r="L1286" s="239"/>
      <c r="M1286" s="240"/>
      <c r="N1286" s="241"/>
      <c r="O1286" s="241"/>
      <c r="P1286" s="241"/>
      <c r="Q1286" s="241"/>
      <c r="R1286" s="241"/>
      <c r="S1286" s="241"/>
      <c r="T1286" s="24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3" t="s">
        <v>195</v>
      </c>
      <c r="AU1286" s="243" t="s">
        <v>82</v>
      </c>
      <c r="AV1286" s="13" t="s">
        <v>80</v>
      </c>
      <c r="AW1286" s="13" t="s">
        <v>35</v>
      </c>
      <c r="AX1286" s="13" t="s">
        <v>73</v>
      </c>
      <c r="AY1286" s="243" t="s">
        <v>185</v>
      </c>
    </row>
    <row r="1287" s="14" customFormat="1">
      <c r="A1287" s="14"/>
      <c r="B1287" s="244"/>
      <c r="C1287" s="245"/>
      <c r="D1287" s="235" t="s">
        <v>195</v>
      </c>
      <c r="E1287" s="246" t="s">
        <v>19</v>
      </c>
      <c r="F1287" s="247" t="s">
        <v>2705</v>
      </c>
      <c r="G1287" s="245"/>
      <c r="H1287" s="248">
        <v>24.18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195</v>
      </c>
      <c r="AU1287" s="254" t="s">
        <v>82</v>
      </c>
      <c r="AV1287" s="14" t="s">
        <v>82</v>
      </c>
      <c r="AW1287" s="14" t="s">
        <v>35</v>
      </c>
      <c r="AX1287" s="14" t="s">
        <v>73</v>
      </c>
      <c r="AY1287" s="254" t="s">
        <v>185</v>
      </c>
    </row>
    <row r="1288" s="13" customFormat="1">
      <c r="A1288" s="13"/>
      <c r="B1288" s="233"/>
      <c r="C1288" s="234"/>
      <c r="D1288" s="235" t="s">
        <v>195</v>
      </c>
      <c r="E1288" s="236" t="s">
        <v>19</v>
      </c>
      <c r="F1288" s="237" t="s">
        <v>1273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195</v>
      </c>
      <c r="AU1288" s="243" t="s">
        <v>82</v>
      </c>
      <c r="AV1288" s="13" t="s">
        <v>80</v>
      </c>
      <c r="AW1288" s="13" t="s">
        <v>35</v>
      </c>
      <c r="AX1288" s="13" t="s">
        <v>73</v>
      </c>
      <c r="AY1288" s="243" t="s">
        <v>185</v>
      </c>
    </row>
    <row r="1289" s="14" customFormat="1">
      <c r="A1289" s="14"/>
      <c r="B1289" s="244"/>
      <c r="C1289" s="245"/>
      <c r="D1289" s="235" t="s">
        <v>195</v>
      </c>
      <c r="E1289" s="246" t="s">
        <v>19</v>
      </c>
      <c r="F1289" s="247" t="s">
        <v>2706</v>
      </c>
      <c r="G1289" s="245"/>
      <c r="H1289" s="248">
        <v>14.199999999999999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195</v>
      </c>
      <c r="AU1289" s="254" t="s">
        <v>82</v>
      </c>
      <c r="AV1289" s="14" t="s">
        <v>82</v>
      </c>
      <c r="AW1289" s="14" t="s">
        <v>35</v>
      </c>
      <c r="AX1289" s="14" t="s">
        <v>73</v>
      </c>
      <c r="AY1289" s="254" t="s">
        <v>185</v>
      </c>
    </row>
    <row r="1290" s="16" customFormat="1">
      <c r="A1290" s="16"/>
      <c r="B1290" s="282"/>
      <c r="C1290" s="283"/>
      <c r="D1290" s="235" t="s">
        <v>195</v>
      </c>
      <c r="E1290" s="284" t="s">
        <v>19</v>
      </c>
      <c r="F1290" s="285" t="s">
        <v>727</v>
      </c>
      <c r="G1290" s="283"/>
      <c r="H1290" s="286">
        <v>51.472999999999999</v>
      </c>
      <c r="I1290" s="287"/>
      <c r="J1290" s="283"/>
      <c r="K1290" s="283"/>
      <c r="L1290" s="288"/>
      <c r="M1290" s="289"/>
      <c r="N1290" s="290"/>
      <c r="O1290" s="290"/>
      <c r="P1290" s="290"/>
      <c r="Q1290" s="290"/>
      <c r="R1290" s="290"/>
      <c r="S1290" s="290"/>
      <c r="T1290" s="291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T1290" s="292" t="s">
        <v>195</v>
      </c>
      <c r="AU1290" s="292" t="s">
        <v>82</v>
      </c>
      <c r="AV1290" s="16" t="s">
        <v>129</v>
      </c>
      <c r="AW1290" s="16" t="s">
        <v>35</v>
      </c>
      <c r="AX1290" s="16" t="s">
        <v>73</v>
      </c>
      <c r="AY1290" s="292" t="s">
        <v>185</v>
      </c>
    </row>
    <row r="1291" s="13" customFormat="1">
      <c r="A1291" s="13"/>
      <c r="B1291" s="233"/>
      <c r="C1291" s="234"/>
      <c r="D1291" s="235" t="s">
        <v>195</v>
      </c>
      <c r="E1291" s="236" t="s">
        <v>19</v>
      </c>
      <c r="F1291" s="237" t="s">
        <v>1278</v>
      </c>
      <c r="G1291" s="234"/>
      <c r="H1291" s="236" t="s">
        <v>19</v>
      </c>
      <c r="I1291" s="238"/>
      <c r="J1291" s="234"/>
      <c r="K1291" s="234"/>
      <c r="L1291" s="239"/>
      <c r="M1291" s="240"/>
      <c r="N1291" s="241"/>
      <c r="O1291" s="241"/>
      <c r="P1291" s="241"/>
      <c r="Q1291" s="241"/>
      <c r="R1291" s="241"/>
      <c r="S1291" s="241"/>
      <c r="T1291" s="24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3" t="s">
        <v>195</v>
      </c>
      <c r="AU1291" s="243" t="s">
        <v>82</v>
      </c>
      <c r="AV1291" s="13" t="s">
        <v>80</v>
      </c>
      <c r="AW1291" s="13" t="s">
        <v>35</v>
      </c>
      <c r="AX1291" s="13" t="s">
        <v>73</v>
      </c>
      <c r="AY1291" s="243" t="s">
        <v>185</v>
      </c>
    </row>
    <row r="1292" s="14" customFormat="1">
      <c r="A1292" s="14"/>
      <c r="B1292" s="244"/>
      <c r="C1292" s="245"/>
      <c r="D1292" s="235" t="s">
        <v>195</v>
      </c>
      <c r="E1292" s="246" t="s">
        <v>19</v>
      </c>
      <c r="F1292" s="247" t="s">
        <v>1886</v>
      </c>
      <c r="G1292" s="245"/>
      <c r="H1292" s="248">
        <v>45.590000000000003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195</v>
      </c>
      <c r="AU1292" s="254" t="s">
        <v>82</v>
      </c>
      <c r="AV1292" s="14" t="s">
        <v>82</v>
      </c>
      <c r="AW1292" s="14" t="s">
        <v>35</v>
      </c>
      <c r="AX1292" s="14" t="s">
        <v>73</v>
      </c>
      <c r="AY1292" s="254" t="s">
        <v>185</v>
      </c>
    </row>
    <row r="1293" s="13" customFormat="1">
      <c r="A1293" s="13"/>
      <c r="B1293" s="233"/>
      <c r="C1293" s="234"/>
      <c r="D1293" s="235" t="s">
        <v>195</v>
      </c>
      <c r="E1293" s="236" t="s">
        <v>19</v>
      </c>
      <c r="F1293" s="237" t="s">
        <v>1879</v>
      </c>
      <c r="G1293" s="234"/>
      <c r="H1293" s="236" t="s">
        <v>19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195</v>
      </c>
      <c r="AU1293" s="243" t="s">
        <v>82</v>
      </c>
      <c r="AV1293" s="13" t="s">
        <v>80</v>
      </c>
      <c r="AW1293" s="13" t="s">
        <v>35</v>
      </c>
      <c r="AX1293" s="13" t="s">
        <v>73</v>
      </c>
      <c r="AY1293" s="243" t="s">
        <v>185</v>
      </c>
    </row>
    <row r="1294" s="14" customFormat="1">
      <c r="A1294" s="14"/>
      <c r="B1294" s="244"/>
      <c r="C1294" s="245"/>
      <c r="D1294" s="235" t="s">
        <v>195</v>
      </c>
      <c r="E1294" s="246" t="s">
        <v>19</v>
      </c>
      <c r="F1294" s="247" t="s">
        <v>2707</v>
      </c>
      <c r="G1294" s="245"/>
      <c r="H1294" s="248">
        <v>7.79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195</v>
      </c>
      <c r="AU1294" s="254" t="s">
        <v>82</v>
      </c>
      <c r="AV1294" s="14" t="s">
        <v>82</v>
      </c>
      <c r="AW1294" s="14" t="s">
        <v>35</v>
      </c>
      <c r="AX1294" s="14" t="s">
        <v>73</v>
      </c>
      <c r="AY1294" s="254" t="s">
        <v>185</v>
      </c>
    </row>
    <row r="1295" s="16" customFormat="1">
      <c r="A1295" s="16"/>
      <c r="B1295" s="282"/>
      <c r="C1295" s="283"/>
      <c r="D1295" s="235" t="s">
        <v>195</v>
      </c>
      <c r="E1295" s="284" t="s">
        <v>19</v>
      </c>
      <c r="F1295" s="285" t="s">
        <v>727</v>
      </c>
      <c r="G1295" s="283"/>
      <c r="H1295" s="286">
        <v>53.380000000000003</v>
      </c>
      <c r="I1295" s="287"/>
      <c r="J1295" s="283"/>
      <c r="K1295" s="283"/>
      <c r="L1295" s="288"/>
      <c r="M1295" s="289"/>
      <c r="N1295" s="290"/>
      <c r="O1295" s="290"/>
      <c r="P1295" s="290"/>
      <c r="Q1295" s="290"/>
      <c r="R1295" s="290"/>
      <c r="S1295" s="290"/>
      <c r="T1295" s="291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T1295" s="292" t="s">
        <v>195</v>
      </c>
      <c r="AU1295" s="292" t="s">
        <v>82</v>
      </c>
      <c r="AV1295" s="16" t="s">
        <v>129</v>
      </c>
      <c r="AW1295" s="16" t="s">
        <v>35</v>
      </c>
      <c r="AX1295" s="16" t="s">
        <v>73</v>
      </c>
      <c r="AY1295" s="292" t="s">
        <v>185</v>
      </c>
    </row>
    <row r="1296" s="15" customFormat="1">
      <c r="A1296" s="15"/>
      <c r="B1296" s="255"/>
      <c r="C1296" s="256"/>
      <c r="D1296" s="235" t="s">
        <v>195</v>
      </c>
      <c r="E1296" s="257" t="s">
        <v>19</v>
      </c>
      <c r="F1296" s="258" t="s">
        <v>226</v>
      </c>
      <c r="G1296" s="256"/>
      <c r="H1296" s="259">
        <v>104.85300000000001</v>
      </c>
      <c r="I1296" s="260"/>
      <c r="J1296" s="256"/>
      <c r="K1296" s="256"/>
      <c r="L1296" s="261"/>
      <c r="M1296" s="262"/>
      <c r="N1296" s="263"/>
      <c r="O1296" s="263"/>
      <c r="P1296" s="263"/>
      <c r="Q1296" s="263"/>
      <c r="R1296" s="263"/>
      <c r="S1296" s="263"/>
      <c r="T1296" s="264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5" t="s">
        <v>195</v>
      </c>
      <c r="AU1296" s="265" t="s">
        <v>82</v>
      </c>
      <c r="AV1296" s="15" t="s">
        <v>135</v>
      </c>
      <c r="AW1296" s="15" t="s">
        <v>35</v>
      </c>
      <c r="AX1296" s="15" t="s">
        <v>80</v>
      </c>
      <c r="AY1296" s="265" t="s">
        <v>185</v>
      </c>
    </row>
    <row r="1297" s="2" customFormat="1" ht="24.15" customHeight="1">
      <c r="A1297" s="40"/>
      <c r="B1297" s="41"/>
      <c r="C1297" s="215" t="s">
        <v>2062</v>
      </c>
      <c r="D1297" s="215" t="s">
        <v>187</v>
      </c>
      <c r="E1297" s="216" t="s">
        <v>1290</v>
      </c>
      <c r="F1297" s="217" t="s">
        <v>1291</v>
      </c>
      <c r="G1297" s="218" t="s">
        <v>439</v>
      </c>
      <c r="H1297" s="219">
        <v>4</v>
      </c>
      <c r="I1297" s="220"/>
      <c r="J1297" s="221">
        <f>ROUND(I1297*H1297,2)</f>
        <v>0</v>
      </c>
      <c r="K1297" s="217" t="s">
        <v>191</v>
      </c>
      <c r="L1297" s="46"/>
      <c r="M1297" s="222" t="s">
        <v>19</v>
      </c>
      <c r="N1297" s="223" t="s">
        <v>44</v>
      </c>
      <c r="O1297" s="86"/>
      <c r="P1297" s="224">
        <f>O1297*H1297</f>
        <v>0</v>
      </c>
      <c r="Q1297" s="224">
        <v>0</v>
      </c>
      <c r="R1297" s="224">
        <f>Q1297*H1297</f>
        <v>0</v>
      </c>
      <c r="S1297" s="224">
        <v>0</v>
      </c>
      <c r="T1297" s="225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6" t="s">
        <v>339</v>
      </c>
      <c r="AT1297" s="226" t="s">
        <v>187</v>
      </c>
      <c r="AU1297" s="226" t="s">
        <v>82</v>
      </c>
      <c r="AY1297" s="19" t="s">
        <v>185</v>
      </c>
      <c r="BE1297" s="227">
        <f>IF(N1297="základní",J1297,0)</f>
        <v>0</v>
      </c>
      <c r="BF1297" s="227">
        <f>IF(N1297="snížená",J1297,0)</f>
        <v>0</v>
      </c>
      <c r="BG1297" s="227">
        <f>IF(N1297="zákl. přenesená",J1297,0)</f>
        <v>0</v>
      </c>
      <c r="BH1297" s="227">
        <f>IF(N1297="sníž. přenesená",J1297,0)</f>
        <v>0</v>
      </c>
      <c r="BI1297" s="227">
        <f>IF(N1297="nulová",J1297,0)</f>
        <v>0</v>
      </c>
      <c r="BJ1297" s="19" t="s">
        <v>80</v>
      </c>
      <c r="BK1297" s="227">
        <f>ROUND(I1297*H1297,2)</f>
        <v>0</v>
      </c>
      <c r="BL1297" s="19" t="s">
        <v>339</v>
      </c>
      <c r="BM1297" s="226" t="s">
        <v>2708</v>
      </c>
    </row>
    <row r="1298" s="2" customFormat="1">
      <c r="A1298" s="40"/>
      <c r="B1298" s="41"/>
      <c r="C1298" s="42"/>
      <c r="D1298" s="228" t="s">
        <v>193</v>
      </c>
      <c r="E1298" s="42"/>
      <c r="F1298" s="229" t="s">
        <v>1293</v>
      </c>
      <c r="G1298" s="42"/>
      <c r="H1298" s="42"/>
      <c r="I1298" s="230"/>
      <c r="J1298" s="42"/>
      <c r="K1298" s="42"/>
      <c r="L1298" s="46"/>
      <c r="M1298" s="231"/>
      <c r="N1298" s="232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193</v>
      </c>
      <c r="AU1298" s="19" t="s">
        <v>82</v>
      </c>
    </row>
    <row r="1299" s="14" customFormat="1">
      <c r="A1299" s="14"/>
      <c r="B1299" s="244"/>
      <c r="C1299" s="245"/>
      <c r="D1299" s="235" t="s">
        <v>195</v>
      </c>
      <c r="E1299" s="246" t="s">
        <v>19</v>
      </c>
      <c r="F1299" s="247" t="s">
        <v>135</v>
      </c>
      <c r="G1299" s="245"/>
      <c r="H1299" s="248">
        <v>4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195</v>
      </c>
      <c r="AU1299" s="254" t="s">
        <v>82</v>
      </c>
      <c r="AV1299" s="14" t="s">
        <v>82</v>
      </c>
      <c r="AW1299" s="14" t="s">
        <v>35</v>
      </c>
      <c r="AX1299" s="14" t="s">
        <v>73</v>
      </c>
      <c r="AY1299" s="254" t="s">
        <v>185</v>
      </c>
    </row>
    <row r="1300" s="15" customFormat="1">
      <c r="A1300" s="15"/>
      <c r="B1300" s="255"/>
      <c r="C1300" s="256"/>
      <c r="D1300" s="235" t="s">
        <v>195</v>
      </c>
      <c r="E1300" s="257" t="s">
        <v>19</v>
      </c>
      <c r="F1300" s="258" t="s">
        <v>226</v>
      </c>
      <c r="G1300" s="256"/>
      <c r="H1300" s="259">
        <v>4</v>
      </c>
      <c r="I1300" s="260"/>
      <c r="J1300" s="256"/>
      <c r="K1300" s="256"/>
      <c r="L1300" s="261"/>
      <c r="M1300" s="262"/>
      <c r="N1300" s="263"/>
      <c r="O1300" s="263"/>
      <c r="P1300" s="263"/>
      <c r="Q1300" s="263"/>
      <c r="R1300" s="263"/>
      <c r="S1300" s="263"/>
      <c r="T1300" s="264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5" t="s">
        <v>195</v>
      </c>
      <c r="AU1300" s="265" t="s">
        <v>82</v>
      </c>
      <c r="AV1300" s="15" t="s">
        <v>135</v>
      </c>
      <c r="AW1300" s="15" t="s">
        <v>35</v>
      </c>
      <c r="AX1300" s="15" t="s">
        <v>80</v>
      </c>
      <c r="AY1300" s="265" t="s">
        <v>185</v>
      </c>
    </row>
    <row r="1301" s="2" customFormat="1" ht="24.15" customHeight="1">
      <c r="A1301" s="40"/>
      <c r="B1301" s="41"/>
      <c r="C1301" s="215" t="s">
        <v>2068</v>
      </c>
      <c r="D1301" s="215" t="s">
        <v>187</v>
      </c>
      <c r="E1301" s="216" t="s">
        <v>2709</v>
      </c>
      <c r="F1301" s="217" t="s">
        <v>2710</v>
      </c>
      <c r="G1301" s="218" t="s">
        <v>499</v>
      </c>
      <c r="H1301" s="219">
        <v>6</v>
      </c>
      <c r="I1301" s="220"/>
      <c r="J1301" s="221">
        <f>ROUND(I1301*H1301,2)</f>
        <v>0</v>
      </c>
      <c r="K1301" s="217" t="s">
        <v>449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0.0071199999999999996</v>
      </c>
      <c r="R1301" s="224">
        <f>Q1301*H1301</f>
        <v>0.042719999999999994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339</v>
      </c>
      <c r="AT1301" s="226" t="s">
        <v>187</v>
      </c>
      <c r="AU1301" s="226" t="s">
        <v>82</v>
      </c>
      <c r="AY1301" s="19" t="s">
        <v>185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80</v>
      </c>
      <c r="BK1301" s="227">
        <f>ROUND(I1301*H1301,2)</f>
        <v>0</v>
      </c>
      <c r="BL1301" s="19" t="s">
        <v>339</v>
      </c>
      <c r="BM1301" s="226" t="s">
        <v>2711</v>
      </c>
    </row>
    <row r="1302" s="13" customFormat="1">
      <c r="A1302" s="13"/>
      <c r="B1302" s="233"/>
      <c r="C1302" s="234"/>
      <c r="D1302" s="235" t="s">
        <v>195</v>
      </c>
      <c r="E1302" s="236" t="s">
        <v>19</v>
      </c>
      <c r="F1302" s="237" t="s">
        <v>2712</v>
      </c>
      <c r="G1302" s="234"/>
      <c r="H1302" s="236" t="s">
        <v>19</v>
      </c>
      <c r="I1302" s="238"/>
      <c r="J1302" s="234"/>
      <c r="K1302" s="234"/>
      <c r="L1302" s="239"/>
      <c r="M1302" s="240"/>
      <c r="N1302" s="241"/>
      <c r="O1302" s="241"/>
      <c r="P1302" s="241"/>
      <c r="Q1302" s="241"/>
      <c r="R1302" s="241"/>
      <c r="S1302" s="241"/>
      <c r="T1302" s="24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3" t="s">
        <v>195</v>
      </c>
      <c r="AU1302" s="243" t="s">
        <v>82</v>
      </c>
      <c r="AV1302" s="13" t="s">
        <v>80</v>
      </c>
      <c r="AW1302" s="13" t="s">
        <v>35</v>
      </c>
      <c r="AX1302" s="13" t="s">
        <v>73</v>
      </c>
      <c r="AY1302" s="243" t="s">
        <v>185</v>
      </c>
    </row>
    <row r="1303" s="13" customFormat="1">
      <c r="A1303" s="13"/>
      <c r="B1303" s="233"/>
      <c r="C1303" s="234"/>
      <c r="D1303" s="235" t="s">
        <v>195</v>
      </c>
      <c r="E1303" s="236" t="s">
        <v>19</v>
      </c>
      <c r="F1303" s="237" t="s">
        <v>2713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195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185</v>
      </c>
    </row>
    <row r="1304" s="14" customFormat="1">
      <c r="A1304" s="14"/>
      <c r="B1304" s="244"/>
      <c r="C1304" s="245"/>
      <c r="D1304" s="235" t="s">
        <v>195</v>
      </c>
      <c r="E1304" s="246" t="s">
        <v>19</v>
      </c>
      <c r="F1304" s="247" t="s">
        <v>255</v>
      </c>
      <c r="G1304" s="245"/>
      <c r="H1304" s="248">
        <v>6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195</v>
      </c>
      <c r="AU1304" s="254" t="s">
        <v>82</v>
      </c>
      <c r="AV1304" s="14" t="s">
        <v>82</v>
      </c>
      <c r="AW1304" s="14" t="s">
        <v>35</v>
      </c>
      <c r="AX1304" s="14" t="s">
        <v>73</v>
      </c>
      <c r="AY1304" s="254" t="s">
        <v>185</v>
      </c>
    </row>
    <row r="1305" s="15" customFormat="1">
      <c r="A1305" s="15"/>
      <c r="B1305" s="255"/>
      <c r="C1305" s="256"/>
      <c r="D1305" s="235" t="s">
        <v>195</v>
      </c>
      <c r="E1305" s="257" t="s">
        <v>19</v>
      </c>
      <c r="F1305" s="258" t="s">
        <v>226</v>
      </c>
      <c r="G1305" s="256"/>
      <c r="H1305" s="259">
        <v>6</v>
      </c>
      <c r="I1305" s="260"/>
      <c r="J1305" s="256"/>
      <c r="K1305" s="256"/>
      <c r="L1305" s="261"/>
      <c r="M1305" s="262"/>
      <c r="N1305" s="263"/>
      <c r="O1305" s="263"/>
      <c r="P1305" s="263"/>
      <c r="Q1305" s="263"/>
      <c r="R1305" s="263"/>
      <c r="S1305" s="263"/>
      <c r="T1305" s="264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5" t="s">
        <v>195</v>
      </c>
      <c r="AU1305" s="265" t="s">
        <v>82</v>
      </c>
      <c r="AV1305" s="15" t="s">
        <v>135</v>
      </c>
      <c r="AW1305" s="15" t="s">
        <v>35</v>
      </c>
      <c r="AX1305" s="15" t="s">
        <v>80</v>
      </c>
      <c r="AY1305" s="265" t="s">
        <v>185</v>
      </c>
    </row>
    <row r="1306" s="2" customFormat="1" ht="24.15" customHeight="1">
      <c r="A1306" s="40"/>
      <c r="B1306" s="41"/>
      <c r="C1306" s="215" t="s">
        <v>2073</v>
      </c>
      <c r="D1306" s="215" t="s">
        <v>187</v>
      </c>
      <c r="E1306" s="216" t="s">
        <v>1295</v>
      </c>
      <c r="F1306" s="217" t="s">
        <v>1296</v>
      </c>
      <c r="G1306" s="218" t="s">
        <v>457</v>
      </c>
      <c r="H1306" s="266"/>
      <c r="I1306" s="220"/>
      <c r="J1306" s="221">
        <f>ROUND(I1306*H1306,2)</f>
        <v>0</v>
      </c>
      <c r="K1306" s="217" t="s">
        <v>191</v>
      </c>
      <c r="L1306" s="46"/>
      <c r="M1306" s="222" t="s">
        <v>19</v>
      </c>
      <c r="N1306" s="223" t="s">
        <v>44</v>
      </c>
      <c r="O1306" s="86"/>
      <c r="P1306" s="224">
        <f>O1306*H1306</f>
        <v>0</v>
      </c>
      <c r="Q1306" s="224">
        <v>0</v>
      </c>
      <c r="R1306" s="224">
        <f>Q1306*H1306</f>
        <v>0</v>
      </c>
      <c r="S1306" s="224">
        <v>0</v>
      </c>
      <c r="T1306" s="225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26" t="s">
        <v>339</v>
      </c>
      <c r="AT1306" s="226" t="s">
        <v>187</v>
      </c>
      <c r="AU1306" s="226" t="s">
        <v>82</v>
      </c>
      <c r="AY1306" s="19" t="s">
        <v>185</v>
      </c>
      <c r="BE1306" s="227">
        <f>IF(N1306="základní",J1306,0)</f>
        <v>0</v>
      </c>
      <c r="BF1306" s="227">
        <f>IF(N1306="snížená",J1306,0)</f>
        <v>0</v>
      </c>
      <c r="BG1306" s="227">
        <f>IF(N1306="zákl. přenesená",J1306,0)</f>
        <v>0</v>
      </c>
      <c r="BH1306" s="227">
        <f>IF(N1306="sníž. přenesená",J1306,0)</f>
        <v>0</v>
      </c>
      <c r="BI1306" s="227">
        <f>IF(N1306="nulová",J1306,0)</f>
        <v>0</v>
      </c>
      <c r="BJ1306" s="19" t="s">
        <v>80</v>
      </c>
      <c r="BK1306" s="227">
        <f>ROUND(I1306*H1306,2)</f>
        <v>0</v>
      </c>
      <c r="BL1306" s="19" t="s">
        <v>339</v>
      </c>
      <c r="BM1306" s="226" t="s">
        <v>2714</v>
      </c>
    </row>
    <row r="1307" s="2" customFormat="1">
      <c r="A1307" s="40"/>
      <c r="B1307" s="41"/>
      <c r="C1307" s="42"/>
      <c r="D1307" s="228" t="s">
        <v>193</v>
      </c>
      <c r="E1307" s="42"/>
      <c r="F1307" s="229" t="s">
        <v>1298</v>
      </c>
      <c r="G1307" s="42"/>
      <c r="H1307" s="42"/>
      <c r="I1307" s="230"/>
      <c r="J1307" s="42"/>
      <c r="K1307" s="42"/>
      <c r="L1307" s="46"/>
      <c r="M1307" s="231"/>
      <c r="N1307" s="232"/>
      <c r="O1307" s="86"/>
      <c r="P1307" s="86"/>
      <c r="Q1307" s="86"/>
      <c r="R1307" s="86"/>
      <c r="S1307" s="86"/>
      <c r="T1307" s="87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193</v>
      </c>
      <c r="AU1307" s="19" t="s">
        <v>82</v>
      </c>
    </row>
    <row r="1308" s="12" customFormat="1" ht="22.8" customHeight="1">
      <c r="A1308" s="12"/>
      <c r="B1308" s="199"/>
      <c r="C1308" s="200"/>
      <c r="D1308" s="201" t="s">
        <v>72</v>
      </c>
      <c r="E1308" s="213" t="s">
        <v>434</v>
      </c>
      <c r="F1308" s="213" t="s">
        <v>435</v>
      </c>
      <c r="G1308" s="200"/>
      <c r="H1308" s="200"/>
      <c r="I1308" s="203"/>
      <c r="J1308" s="214">
        <f>BK1308</f>
        <v>0</v>
      </c>
      <c r="K1308" s="200"/>
      <c r="L1308" s="205"/>
      <c r="M1308" s="206"/>
      <c r="N1308" s="207"/>
      <c r="O1308" s="207"/>
      <c r="P1308" s="208">
        <f>SUM(P1309:P1433)</f>
        <v>0</v>
      </c>
      <c r="Q1308" s="207"/>
      <c r="R1308" s="208">
        <f>SUM(R1309:R1433)</f>
        <v>0.73893749999999991</v>
      </c>
      <c r="S1308" s="207"/>
      <c r="T1308" s="209">
        <f>SUM(T1309:T1433)</f>
        <v>0</v>
      </c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R1308" s="210" t="s">
        <v>82</v>
      </c>
      <c r="AT1308" s="211" t="s">
        <v>72</v>
      </c>
      <c r="AU1308" s="211" t="s">
        <v>80</v>
      </c>
      <c r="AY1308" s="210" t="s">
        <v>185</v>
      </c>
      <c r="BK1308" s="212">
        <f>SUM(BK1309:BK1433)</f>
        <v>0</v>
      </c>
    </row>
    <row r="1309" s="2" customFormat="1" ht="16.5" customHeight="1">
      <c r="A1309" s="40"/>
      <c r="B1309" s="41"/>
      <c r="C1309" s="215" t="s">
        <v>2079</v>
      </c>
      <c r="D1309" s="215" t="s">
        <v>187</v>
      </c>
      <c r="E1309" s="216" t="s">
        <v>1893</v>
      </c>
      <c r="F1309" s="217" t="s">
        <v>2715</v>
      </c>
      <c r="G1309" s="218" t="s">
        <v>1314</v>
      </c>
      <c r="H1309" s="219">
        <v>1</v>
      </c>
      <c r="I1309" s="220"/>
      <c r="J1309" s="221">
        <f>ROUND(I1309*H1309,2)</f>
        <v>0</v>
      </c>
      <c r="K1309" s="217" t="s">
        <v>449</v>
      </c>
      <c r="L1309" s="46"/>
      <c r="M1309" s="222" t="s">
        <v>19</v>
      </c>
      <c r="N1309" s="223" t="s">
        <v>44</v>
      </c>
      <c r="O1309" s="86"/>
      <c r="P1309" s="224">
        <f>O1309*H1309</f>
        <v>0</v>
      </c>
      <c r="Q1309" s="224">
        <v>0</v>
      </c>
      <c r="R1309" s="224">
        <f>Q1309*H1309</f>
        <v>0</v>
      </c>
      <c r="S1309" s="224">
        <v>0</v>
      </c>
      <c r="T1309" s="225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26" t="s">
        <v>339</v>
      </c>
      <c r="AT1309" s="226" t="s">
        <v>187</v>
      </c>
      <c r="AU1309" s="226" t="s">
        <v>82</v>
      </c>
      <c r="AY1309" s="19" t="s">
        <v>185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19" t="s">
        <v>80</v>
      </c>
      <c r="BK1309" s="227">
        <f>ROUND(I1309*H1309,2)</f>
        <v>0</v>
      </c>
      <c r="BL1309" s="19" t="s">
        <v>339</v>
      </c>
      <c r="BM1309" s="226" t="s">
        <v>2716</v>
      </c>
    </row>
    <row r="1310" s="13" customFormat="1">
      <c r="A1310" s="13"/>
      <c r="B1310" s="233"/>
      <c r="C1310" s="234"/>
      <c r="D1310" s="235" t="s">
        <v>195</v>
      </c>
      <c r="E1310" s="236" t="s">
        <v>19</v>
      </c>
      <c r="F1310" s="237" t="s">
        <v>2717</v>
      </c>
      <c r="G1310" s="234"/>
      <c r="H1310" s="236" t="s">
        <v>19</v>
      </c>
      <c r="I1310" s="238"/>
      <c r="J1310" s="234"/>
      <c r="K1310" s="234"/>
      <c r="L1310" s="239"/>
      <c r="M1310" s="240"/>
      <c r="N1310" s="241"/>
      <c r="O1310" s="241"/>
      <c r="P1310" s="241"/>
      <c r="Q1310" s="241"/>
      <c r="R1310" s="241"/>
      <c r="S1310" s="241"/>
      <c r="T1310" s="24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3" t="s">
        <v>195</v>
      </c>
      <c r="AU1310" s="243" t="s">
        <v>82</v>
      </c>
      <c r="AV1310" s="13" t="s">
        <v>80</v>
      </c>
      <c r="AW1310" s="13" t="s">
        <v>35</v>
      </c>
      <c r="AX1310" s="13" t="s">
        <v>73</v>
      </c>
      <c r="AY1310" s="243" t="s">
        <v>185</v>
      </c>
    </row>
    <row r="1311" s="14" customFormat="1">
      <c r="A1311" s="14"/>
      <c r="B1311" s="244"/>
      <c r="C1311" s="245"/>
      <c r="D1311" s="235" t="s">
        <v>195</v>
      </c>
      <c r="E1311" s="246" t="s">
        <v>19</v>
      </c>
      <c r="F1311" s="247" t="s">
        <v>80</v>
      </c>
      <c r="G1311" s="245"/>
      <c r="H1311" s="248">
        <v>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195</v>
      </c>
      <c r="AU1311" s="254" t="s">
        <v>82</v>
      </c>
      <c r="AV1311" s="14" t="s">
        <v>82</v>
      </c>
      <c r="AW1311" s="14" t="s">
        <v>35</v>
      </c>
      <c r="AX1311" s="14" t="s">
        <v>73</v>
      </c>
      <c r="AY1311" s="254" t="s">
        <v>185</v>
      </c>
    </row>
    <row r="1312" s="15" customFormat="1">
      <c r="A1312" s="15"/>
      <c r="B1312" s="255"/>
      <c r="C1312" s="256"/>
      <c r="D1312" s="235" t="s">
        <v>195</v>
      </c>
      <c r="E1312" s="257" t="s">
        <v>19</v>
      </c>
      <c r="F1312" s="258" t="s">
        <v>226</v>
      </c>
      <c r="G1312" s="256"/>
      <c r="H1312" s="259">
        <v>1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195</v>
      </c>
      <c r="AU1312" s="265" t="s">
        <v>82</v>
      </c>
      <c r="AV1312" s="15" t="s">
        <v>135</v>
      </c>
      <c r="AW1312" s="15" t="s">
        <v>35</v>
      </c>
      <c r="AX1312" s="15" t="s">
        <v>80</v>
      </c>
      <c r="AY1312" s="265" t="s">
        <v>185</v>
      </c>
    </row>
    <row r="1313" s="2" customFormat="1" ht="16.5" customHeight="1">
      <c r="A1313" s="40"/>
      <c r="B1313" s="41"/>
      <c r="C1313" s="215" t="s">
        <v>2084</v>
      </c>
      <c r="D1313" s="215" t="s">
        <v>187</v>
      </c>
      <c r="E1313" s="216" t="s">
        <v>1899</v>
      </c>
      <c r="F1313" s="217" t="s">
        <v>1894</v>
      </c>
      <c r="G1313" s="218" t="s">
        <v>1314</v>
      </c>
      <c r="H1313" s="219">
        <v>3</v>
      </c>
      <c r="I1313" s="220"/>
      <c r="J1313" s="221">
        <f>ROUND(I1313*H1313,2)</f>
        <v>0</v>
      </c>
      <c r="K1313" s="217" t="s">
        <v>449</v>
      </c>
      <c r="L1313" s="46"/>
      <c r="M1313" s="222" t="s">
        <v>19</v>
      </c>
      <c r="N1313" s="223" t="s">
        <v>44</v>
      </c>
      <c r="O1313" s="86"/>
      <c r="P1313" s="224">
        <f>O1313*H1313</f>
        <v>0</v>
      </c>
      <c r="Q1313" s="224">
        <v>0</v>
      </c>
      <c r="R1313" s="224">
        <f>Q1313*H1313</f>
        <v>0</v>
      </c>
      <c r="S1313" s="224">
        <v>0</v>
      </c>
      <c r="T1313" s="225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6" t="s">
        <v>339</v>
      </c>
      <c r="AT1313" s="226" t="s">
        <v>187</v>
      </c>
      <c r="AU1313" s="226" t="s">
        <v>82</v>
      </c>
      <c r="AY1313" s="19" t="s">
        <v>185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19" t="s">
        <v>80</v>
      </c>
      <c r="BK1313" s="227">
        <f>ROUND(I1313*H1313,2)</f>
        <v>0</v>
      </c>
      <c r="BL1313" s="19" t="s">
        <v>339</v>
      </c>
      <c r="BM1313" s="226" t="s">
        <v>2718</v>
      </c>
    </row>
    <row r="1314" s="13" customFormat="1">
      <c r="A1314" s="13"/>
      <c r="B1314" s="233"/>
      <c r="C1314" s="234"/>
      <c r="D1314" s="235" t="s">
        <v>195</v>
      </c>
      <c r="E1314" s="236" t="s">
        <v>19</v>
      </c>
      <c r="F1314" s="237" t="s">
        <v>1896</v>
      </c>
      <c r="G1314" s="234"/>
      <c r="H1314" s="236" t="s">
        <v>19</v>
      </c>
      <c r="I1314" s="238"/>
      <c r="J1314" s="234"/>
      <c r="K1314" s="234"/>
      <c r="L1314" s="239"/>
      <c r="M1314" s="240"/>
      <c r="N1314" s="241"/>
      <c r="O1314" s="241"/>
      <c r="P1314" s="241"/>
      <c r="Q1314" s="241"/>
      <c r="R1314" s="241"/>
      <c r="S1314" s="241"/>
      <c r="T1314" s="24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3" t="s">
        <v>195</v>
      </c>
      <c r="AU1314" s="243" t="s">
        <v>82</v>
      </c>
      <c r="AV1314" s="13" t="s">
        <v>80</v>
      </c>
      <c r="AW1314" s="13" t="s">
        <v>35</v>
      </c>
      <c r="AX1314" s="13" t="s">
        <v>73</v>
      </c>
      <c r="AY1314" s="243" t="s">
        <v>185</v>
      </c>
    </row>
    <row r="1315" s="14" customFormat="1">
      <c r="A1315" s="14"/>
      <c r="B1315" s="244"/>
      <c r="C1315" s="245"/>
      <c r="D1315" s="235" t="s">
        <v>195</v>
      </c>
      <c r="E1315" s="246" t="s">
        <v>19</v>
      </c>
      <c r="F1315" s="247" t="s">
        <v>129</v>
      </c>
      <c r="G1315" s="245"/>
      <c r="H1315" s="248">
        <v>3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195</v>
      </c>
      <c r="AU1315" s="254" t="s">
        <v>82</v>
      </c>
      <c r="AV1315" s="14" t="s">
        <v>82</v>
      </c>
      <c r="AW1315" s="14" t="s">
        <v>35</v>
      </c>
      <c r="AX1315" s="14" t="s">
        <v>73</v>
      </c>
      <c r="AY1315" s="254" t="s">
        <v>185</v>
      </c>
    </row>
    <row r="1316" s="15" customFormat="1">
      <c r="A1316" s="15"/>
      <c r="B1316" s="255"/>
      <c r="C1316" s="256"/>
      <c r="D1316" s="235" t="s">
        <v>195</v>
      </c>
      <c r="E1316" s="257" t="s">
        <v>19</v>
      </c>
      <c r="F1316" s="258" t="s">
        <v>226</v>
      </c>
      <c r="G1316" s="256"/>
      <c r="H1316" s="259">
        <v>3</v>
      </c>
      <c r="I1316" s="260"/>
      <c r="J1316" s="256"/>
      <c r="K1316" s="256"/>
      <c r="L1316" s="261"/>
      <c r="M1316" s="262"/>
      <c r="N1316" s="263"/>
      <c r="O1316" s="263"/>
      <c r="P1316" s="263"/>
      <c r="Q1316" s="263"/>
      <c r="R1316" s="263"/>
      <c r="S1316" s="263"/>
      <c r="T1316" s="264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5" t="s">
        <v>195</v>
      </c>
      <c r="AU1316" s="265" t="s">
        <v>82</v>
      </c>
      <c r="AV1316" s="15" t="s">
        <v>135</v>
      </c>
      <c r="AW1316" s="15" t="s">
        <v>35</v>
      </c>
      <c r="AX1316" s="15" t="s">
        <v>80</v>
      </c>
      <c r="AY1316" s="265" t="s">
        <v>185</v>
      </c>
    </row>
    <row r="1317" s="2" customFormat="1" ht="16.5" customHeight="1">
      <c r="A1317" s="40"/>
      <c r="B1317" s="41"/>
      <c r="C1317" s="215" t="s">
        <v>2098</v>
      </c>
      <c r="D1317" s="215" t="s">
        <v>187</v>
      </c>
      <c r="E1317" s="216" t="s">
        <v>2719</v>
      </c>
      <c r="F1317" s="217" t="s">
        <v>2720</v>
      </c>
      <c r="G1317" s="218" t="s">
        <v>1314</v>
      </c>
      <c r="H1317" s="219">
        <v>1</v>
      </c>
      <c r="I1317" s="220"/>
      <c r="J1317" s="221">
        <f>ROUND(I1317*H1317,2)</f>
        <v>0</v>
      </c>
      <c r="K1317" s="217" t="s">
        <v>449</v>
      </c>
      <c r="L1317" s="46"/>
      <c r="M1317" s="222" t="s">
        <v>19</v>
      </c>
      <c r="N1317" s="223" t="s">
        <v>44</v>
      </c>
      <c r="O1317" s="86"/>
      <c r="P1317" s="224">
        <f>O1317*H1317</f>
        <v>0</v>
      </c>
      <c r="Q1317" s="224">
        <v>0</v>
      </c>
      <c r="R1317" s="224">
        <f>Q1317*H1317</f>
        <v>0</v>
      </c>
      <c r="S1317" s="224">
        <v>0</v>
      </c>
      <c r="T1317" s="225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6" t="s">
        <v>339</v>
      </c>
      <c r="AT1317" s="226" t="s">
        <v>187</v>
      </c>
      <c r="AU1317" s="226" t="s">
        <v>82</v>
      </c>
      <c r="AY1317" s="19" t="s">
        <v>185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19" t="s">
        <v>80</v>
      </c>
      <c r="BK1317" s="227">
        <f>ROUND(I1317*H1317,2)</f>
        <v>0</v>
      </c>
      <c r="BL1317" s="19" t="s">
        <v>339</v>
      </c>
      <c r="BM1317" s="226" t="s">
        <v>2721</v>
      </c>
    </row>
    <row r="1318" s="13" customFormat="1">
      <c r="A1318" s="13"/>
      <c r="B1318" s="233"/>
      <c r="C1318" s="234"/>
      <c r="D1318" s="235" t="s">
        <v>195</v>
      </c>
      <c r="E1318" s="236" t="s">
        <v>19</v>
      </c>
      <c r="F1318" s="237" t="s">
        <v>2722</v>
      </c>
      <c r="G1318" s="234"/>
      <c r="H1318" s="236" t="s">
        <v>19</v>
      </c>
      <c r="I1318" s="238"/>
      <c r="J1318" s="234"/>
      <c r="K1318" s="234"/>
      <c r="L1318" s="239"/>
      <c r="M1318" s="240"/>
      <c r="N1318" s="241"/>
      <c r="O1318" s="241"/>
      <c r="P1318" s="241"/>
      <c r="Q1318" s="241"/>
      <c r="R1318" s="241"/>
      <c r="S1318" s="241"/>
      <c r="T1318" s="24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3" t="s">
        <v>195</v>
      </c>
      <c r="AU1318" s="243" t="s">
        <v>82</v>
      </c>
      <c r="AV1318" s="13" t="s">
        <v>80</v>
      </c>
      <c r="AW1318" s="13" t="s">
        <v>35</v>
      </c>
      <c r="AX1318" s="13" t="s">
        <v>73</v>
      </c>
      <c r="AY1318" s="243" t="s">
        <v>185</v>
      </c>
    </row>
    <row r="1319" s="14" customFormat="1">
      <c r="A1319" s="14"/>
      <c r="B1319" s="244"/>
      <c r="C1319" s="245"/>
      <c r="D1319" s="235" t="s">
        <v>195</v>
      </c>
      <c r="E1319" s="246" t="s">
        <v>19</v>
      </c>
      <c r="F1319" s="247" t="s">
        <v>80</v>
      </c>
      <c r="G1319" s="245"/>
      <c r="H1319" s="248">
        <v>1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195</v>
      </c>
      <c r="AU1319" s="254" t="s">
        <v>82</v>
      </c>
      <c r="AV1319" s="14" t="s">
        <v>82</v>
      </c>
      <c r="AW1319" s="14" t="s">
        <v>35</v>
      </c>
      <c r="AX1319" s="14" t="s">
        <v>73</v>
      </c>
      <c r="AY1319" s="254" t="s">
        <v>185</v>
      </c>
    </row>
    <row r="1320" s="15" customFormat="1">
      <c r="A1320" s="15"/>
      <c r="B1320" s="255"/>
      <c r="C1320" s="256"/>
      <c r="D1320" s="235" t="s">
        <v>195</v>
      </c>
      <c r="E1320" s="257" t="s">
        <v>19</v>
      </c>
      <c r="F1320" s="258" t="s">
        <v>226</v>
      </c>
      <c r="G1320" s="256"/>
      <c r="H1320" s="259">
        <v>1</v>
      </c>
      <c r="I1320" s="260"/>
      <c r="J1320" s="256"/>
      <c r="K1320" s="256"/>
      <c r="L1320" s="261"/>
      <c r="M1320" s="262"/>
      <c r="N1320" s="263"/>
      <c r="O1320" s="263"/>
      <c r="P1320" s="263"/>
      <c r="Q1320" s="263"/>
      <c r="R1320" s="263"/>
      <c r="S1320" s="263"/>
      <c r="T1320" s="264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65" t="s">
        <v>195</v>
      </c>
      <c r="AU1320" s="265" t="s">
        <v>82</v>
      </c>
      <c r="AV1320" s="15" t="s">
        <v>135</v>
      </c>
      <c r="AW1320" s="15" t="s">
        <v>35</v>
      </c>
      <c r="AX1320" s="15" t="s">
        <v>80</v>
      </c>
      <c r="AY1320" s="265" t="s">
        <v>185</v>
      </c>
    </row>
    <row r="1321" s="2" customFormat="1" ht="16.5" customHeight="1">
      <c r="A1321" s="40"/>
      <c r="B1321" s="41"/>
      <c r="C1321" s="215" t="s">
        <v>2103</v>
      </c>
      <c r="D1321" s="215" t="s">
        <v>187</v>
      </c>
      <c r="E1321" s="216" t="s">
        <v>2723</v>
      </c>
      <c r="F1321" s="217" t="s">
        <v>2724</v>
      </c>
      <c r="G1321" s="218" t="s">
        <v>1314</v>
      </c>
      <c r="H1321" s="219">
        <v>1</v>
      </c>
      <c r="I1321" s="220"/>
      <c r="J1321" s="221">
        <f>ROUND(I1321*H1321,2)</f>
        <v>0</v>
      </c>
      <c r="K1321" s="217" t="s">
        <v>449</v>
      </c>
      <c r="L1321" s="46"/>
      <c r="M1321" s="222" t="s">
        <v>19</v>
      </c>
      <c r="N1321" s="223" t="s">
        <v>44</v>
      </c>
      <c r="O1321" s="86"/>
      <c r="P1321" s="224">
        <f>O1321*H1321</f>
        <v>0</v>
      </c>
      <c r="Q1321" s="224">
        <v>0</v>
      </c>
      <c r="R1321" s="224">
        <f>Q1321*H1321</f>
        <v>0</v>
      </c>
      <c r="S1321" s="224">
        <v>0</v>
      </c>
      <c r="T1321" s="225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6" t="s">
        <v>339</v>
      </c>
      <c r="AT1321" s="226" t="s">
        <v>187</v>
      </c>
      <c r="AU1321" s="226" t="s">
        <v>82</v>
      </c>
      <c r="AY1321" s="19" t="s">
        <v>185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19" t="s">
        <v>80</v>
      </c>
      <c r="BK1321" s="227">
        <f>ROUND(I1321*H1321,2)</f>
        <v>0</v>
      </c>
      <c r="BL1321" s="19" t="s">
        <v>339</v>
      </c>
      <c r="BM1321" s="226" t="s">
        <v>2725</v>
      </c>
    </row>
    <row r="1322" s="13" customFormat="1">
      <c r="A1322" s="13"/>
      <c r="B1322" s="233"/>
      <c r="C1322" s="234"/>
      <c r="D1322" s="235" t="s">
        <v>195</v>
      </c>
      <c r="E1322" s="236" t="s">
        <v>19</v>
      </c>
      <c r="F1322" s="237" t="s">
        <v>2726</v>
      </c>
      <c r="G1322" s="234"/>
      <c r="H1322" s="236" t="s">
        <v>19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195</v>
      </c>
      <c r="AU1322" s="243" t="s">
        <v>82</v>
      </c>
      <c r="AV1322" s="13" t="s">
        <v>80</v>
      </c>
      <c r="AW1322" s="13" t="s">
        <v>35</v>
      </c>
      <c r="AX1322" s="13" t="s">
        <v>73</v>
      </c>
      <c r="AY1322" s="243" t="s">
        <v>185</v>
      </c>
    </row>
    <row r="1323" s="14" customFormat="1">
      <c r="A1323" s="14"/>
      <c r="B1323" s="244"/>
      <c r="C1323" s="245"/>
      <c r="D1323" s="235" t="s">
        <v>195</v>
      </c>
      <c r="E1323" s="246" t="s">
        <v>19</v>
      </c>
      <c r="F1323" s="247" t="s">
        <v>80</v>
      </c>
      <c r="G1323" s="245"/>
      <c r="H1323" s="248">
        <v>1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195</v>
      </c>
      <c r="AU1323" s="254" t="s">
        <v>82</v>
      </c>
      <c r="AV1323" s="14" t="s">
        <v>82</v>
      </c>
      <c r="AW1323" s="14" t="s">
        <v>35</v>
      </c>
      <c r="AX1323" s="14" t="s">
        <v>73</v>
      </c>
      <c r="AY1323" s="254" t="s">
        <v>185</v>
      </c>
    </row>
    <row r="1324" s="15" customFormat="1">
      <c r="A1324" s="15"/>
      <c r="B1324" s="255"/>
      <c r="C1324" s="256"/>
      <c r="D1324" s="235" t="s">
        <v>195</v>
      </c>
      <c r="E1324" s="257" t="s">
        <v>19</v>
      </c>
      <c r="F1324" s="258" t="s">
        <v>226</v>
      </c>
      <c r="G1324" s="256"/>
      <c r="H1324" s="259">
        <v>1</v>
      </c>
      <c r="I1324" s="260"/>
      <c r="J1324" s="256"/>
      <c r="K1324" s="256"/>
      <c r="L1324" s="261"/>
      <c r="M1324" s="262"/>
      <c r="N1324" s="263"/>
      <c r="O1324" s="263"/>
      <c r="P1324" s="263"/>
      <c r="Q1324" s="263"/>
      <c r="R1324" s="263"/>
      <c r="S1324" s="263"/>
      <c r="T1324" s="264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65" t="s">
        <v>195</v>
      </c>
      <c r="AU1324" s="265" t="s">
        <v>82</v>
      </c>
      <c r="AV1324" s="15" t="s">
        <v>135</v>
      </c>
      <c r="AW1324" s="15" t="s">
        <v>35</v>
      </c>
      <c r="AX1324" s="15" t="s">
        <v>80</v>
      </c>
      <c r="AY1324" s="265" t="s">
        <v>185</v>
      </c>
    </row>
    <row r="1325" s="2" customFormat="1" ht="16.5" customHeight="1">
      <c r="A1325" s="40"/>
      <c r="B1325" s="41"/>
      <c r="C1325" s="215" t="s">
        <v>2108</v>
      </c>
      <c r="D1325" s="215" t="s">
        <v>187</v>
      </c>
      <c r="E1325" s="216" t="s">
        <v>1300</v>
      </c>
      <c r="F1325" s="217" t="s">
        <v>1301</v>
      </c>
      <c r="G1325" s="218" t="s">
        <v>499</v>
      </c>
      <c r="H1325" s="219">
        <v>7.2640000000000002</v>
      </c>
      <c r="I1325" s="220"/>
      <c r="J1325" s="221">
        <f>ROUND(I1325*H1325,2)</f>
        <v>0</v>
      </c>
      <c r="K1325" s="217" t="s">
        <v>191</v>
      </c>
      <c r="L1325" s="46"/>
      <c r="M1325" s="222" t="s">
        <v>19</v>
      </c>
      <c r="N1325" s="223" t="s">
        <v>44</v>
      </c>
      <c r="O1325" s="86"/>
      <c r="P1325" s="224">
        <f>O1325*H1325</f>
        <v>0</v>
      </c>
      <c r="Q1325" s="224">
        <v>0</v>
      </c>
      <c r="R1325" s="224">
        <f>Q1325*H1325</f>
        <v>0</v>
      </c>
      <c r="S1325" s="224">
        <v>0</v>
      </c>
      <c r="T1325" s="225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6" t="s">
        <v>339</v>
      </c>
      <c r="AT1325" s="226" t="s">
        <v>187</v>
      </c>
      <c r="AU1325" s="226" t="s">
        <v>82</v>
      </c>
      <c r="AY1325" s="19" t="s">
        <v>185</v>
      </c>
      <c r="BE1325" s="227">
        <f>IF(N1325="základní",J1325,0)</f>
        <v>0</v>
      </c>
      <c r="BF1325" s="227">
        <f>IF(N1325="snížená",J1325,0)</f>
        <v>0</v>
      </c>
      <c r="BG1325" s="227">
        <f>IF(N1325="zákl. přenesená",J1325,0)</f>
        <v>0</v>
      </c>
      <c r="BH1325" s="227">
        <f>IF(N1325="sníž. přenesená",J1325,0)</f>
        <v>0</v>
      </c>
      <c r="BI1325" s="227">
        <f>IF(N1325="nulová",J1325,0)</f>
        <v>0</v>
      </c>
      <c r="BJ1325" s="19" t="s">
        <v>80</v>
      </c>
      <c r="BK1325" s="227">
        <f>ROUND(I1325*H1325,2)</f>
        <v>0</v>
      </c>
      <c r="BL1325" s="19" t="s">
        <v>339</v>
      </c>
      <c r="BM1325" s="226" t="s">
        <v>2727</v>
      </c>
    </row>
    <row r="1326" s="2" customFormat="1">
      <c r="A1326" s="40"/>
      <c r="B1326" s="41"/>
      <c r="C1326" s="42"/>
      <c r="D1326" s="228" t="s">
        <v>193</v>
      </c>
      <c r="E1326" s="42"/>
      <c r="F1326" s="229" t="s">
        <v>1303</v>
      </c>
      <c r="G1326" s="42"/>
      <c r="H1326" s="42"/>
      <c r="I1326" s="230"/>
      <c r="J1326" s="42"/>
      <c r="K1326" s="42"/>
      <c r="L1326" s="46"/>
      <c r="M1326" s="231"/>
      <c r="N1326" s="232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193</v>
      </c>
      <c r="AU1326" s="19" t="s">
        <v>82</v>
      </c>
    </row>
    <row r="1327" s="13" customFormat="1">
      <c r="A1327" s="13"/>
      <c r="B1327" s="233"/>
      <c r="C1327" s="234"/>
      <c r="D1327" s="235" t="s">
        <v>195</v>
      </c>
      <c r="E1327" s="236" t="s">
        <v>19</v>
      </c>
      <c r="F1327" s="237" t="s">
        <v>1304</v>
      </c>
      <c r="G1327" s="234"/>
      <c r="H1327" s="236" t="s">
        <v>19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195</v>
      </c>
      <c r="AU1327" s="243" t="s">
        <v>82</v>
      </c>
      <c r="AV1327" s="13" t="s">
        <v>80</v>
      </c>
      <c r="AW1327" s="13" t="s">
        <v>35</v>
      </c>
      <c r="AX1327" s="13" t="s">
        <v>73</v>
      </c>
      <c r="AY1327" s="243" t="s">
        <v>185</v>
      </c>
    </row>
    <row r="1328" s="13" customFormat="1">
      <c r="A1328" s="13"/>
      <c r="B1328" s="233"/>
      <c r="C1328" s="234"/>
      <c r="D1328" s="235" t="s">
        <v>195</v>
      </c>
      <c r="E1328" s="236" t="s">
        <v>19</v>
      </c>
      <c r="F1328" s="237" t="s">
        <v>1305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195</v>
      </c>
      <c r="AU1328" s="243" t="s">
        <v>82</v>
      </c>
      <c r="AV1328" s="13" t="s">
        <v>80</v>
      </c>
      <c r="AW1328" s="13" t="s">
        <v>35</v>
      </c>
      <c r="AX1328" s="13" t="s">
        <v>73</v>
      </c>
      <c r="AY1328" s="243" t="s">
        <v>185</v>
      </c>
    </row>
    <row r="1329" s="14" customFormat="1">
      <c r="A1329" s="14"/>
      <c r="B1329" s="244"/>
      <c r="C1329" s="245"/>
      <c r="D1329" s="235" t="s">
        <v>195</v>
      </c>
      <c r="E1329" s="246" t="s">
        <v>19</v>
      </c>
      <c r="F1329" s="247" t="s">
        <v>2728</v>
      </c>
      <c r="G1329" s="245"/>
      <c r="H1329" s="248">
        <v>7.2640000000000002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195</v>
      </c>
      <c r="AU1329" s="254" t="s">
        <v>82</v>
      </c>
      <c r="AV1329" s="14" t="s">
        <v>82</v>
      </c>
      <c r="AW1329" s="14" t="s">
        <v>35</v>
      </c>
      <c r="AX1329" s="14" t="s">
        <v>73</v>
      </c>
      <c r="AY1329" s="254" t="s">
        <v>185</v>
      </c>
    </row>
    <row r="1330" s="15" customFormat="1">
      <c r="A1330" s="15"/>
      <c r="B1330" s="255"/>
      <c r="C1330" s="256"/>
      <c r="D1330" s="235" t="s">
        <v>195</v>
      </c>
      <c r="E1330" s="257" t="s">
        <v>19</v>
      </c>
      <c r="F1330" s="258" t="s">
        <v>226</v>
      </c>
      <c r="G1330" s="256"/>
      <c r="H1330" s="259">
        <v>7.2640000000000002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5" t="s">
        <v>195</v>
      </c>
      <c r="AU1330" s="265" t="s">
        <v>82</v>
      </c>
      <c r="AV1330" s="15" t="s">
        <v>135</v>
      </c>
      <c r="AW1330" s="15" t="s">
        <v>35</v>
      </c>
      <c r="AX1330" s="15" t="s">
        <v>80</v>
      </c>
      <c r="AY1330" s="265" t="s">
        <v>185</v>
      </c>
    </row>
    <row r="1331" s="2" customFormat="1" ht="16.5" customHeight="1">
      <c r="A1331" s="40"/>
      <c r="B1331" s="41"/>
      <c r="C1331" s="272" t="s">
        <v>2113</v>
      </c>
      <c r="D1331" s="272" t="s">
        <v>520</v>
      </c>
      <c r="E1331" s="273" t="s">
        <v>1308</v>
      </c>
      <c r="F1331" s="274" t="s">
        <v>1309</v>
      </c>
      <c r="G1331" s="275" t="s">
        <v>499</v>
      </c>
      <c r="H1331" s="276">
        <v>7.2640000000000002</v>
      </c>
      <c r="I1331" s="277"/>
      <c r="J1331" s="278">
        <f>ROUND(I1331*H1331,2)</f>
        <v>0</v>
      </c>
      <c r="K1331" s="274" t="s">
        <v>449</v>
      </c>
      <c r="L1331" s="279"/>
      <c r="M1331" s="280" t="s">
        <v>19</v>
      </c>
      <c r="N1331" s="281" t="s">
        <v>44</v>
      </c>
      <c r="O1331" s="86"/>
      <c r="P1331" s="224">
        <f>O1331*H1331</f>
        <v>0</v>
      </c>
      <c r="Q1331" s="224">
        <v>0</v>
      </c>
      <c r="R1331" s="224">
        <f>Q1331*H1331</f>
        <v>0</v>
      </c>
      <c r="S1331" s="224">
        <v>0</v>
      </c>
      <c r="T1331" s="225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6" t="s">
        <v>627</v>
      </c>
      <c r="AT1331" s="226" t="s">
        <v>520</v>
      </c>
      <c r="AU1331" s="226" t="s">
        <v>82</v>
      </c>
      <c r="AY1331" s="19" t="s">
        <v>185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9" t="s">
        <v>80</v>
      </c>
      <c r="BK1331" s="227">
        <f>ROUND(I1331*H1331,2)</f>
        <v>0</v>
      </c>
      <c r="BL1331" s="19" t="s">
        <v>339</v>
      </c>
      <c r="BM1331" s="226" t="s">
        <v>2729</v>
      </c>
    </row>
    <row r="1332" s="13" customFormat="1">
      <c r="A1332" s="13"/>
      <c r="B1332" s="233"/>
      <c r="C1332" s="234"/>
      <c r="D1332" s="235" t="s">
        <v>195</v>
      </c>
      <c r="E1332" s="236" t="s">
        <v>19</v>
      </c>
      <c r="F1332" s="237" t="s">
        <v>1304</v>
      </c>
      <c r="G1332" s="234"/>
      <c r="H1332" s="236" t="s">
        <v>19</v>
      </c>
      <c r="I1332" s="238"/>
      <c r="J1332" s="234"/>
      <c r="K1332" s="234"/>
      <c r="L1332" s="239"/>
      <c r="M1332" s="240"/>
      <c r="N1332" s="241"/>
      <c r="O1332" s="241"/>
      <c r="P1332" s="241"/>
      <c r="Q1332" s="241"/>
      <c r="R1332" s="241"/>
      <c r="S1332" s="241"/>
      <c r="T1332" s="24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3" t="s">
        <v>195</v>
      </c>
      <c r="AU1332" s="243" t="s">
        <v>82</v>
      </c>
      <c r="AV1332" s="13" t="s">
        <v>80</v>
      </c>
      <c r="AW1332" s="13" t="s">
        <v>35</v>
      </c>
      <c r="AX1332" s="13" t="s">
        <v>73</v>
      </c>
      <c r="AY1332" s="243" t="s">
        <v>185</v>
      </c>
    </row>
    <row r="1333" s="13" customFormat="1">
      <c r="A1333" s="13"/>
      <c r="B1333" s="233"/>
      <c r="C1333" s="234"/>
      <c r="D1333" s="235" t="s">
        <v>195</v>
      </c>
      <c r="E1333" s="236" t="s">
        <v>19</v>
      </c>
      <c r="F1333" s="237" t="s">
        <v>1305</v>
      </c>
      <c r="G1333" s="234"/>
      <c r="H1333" s="236" t="s">
        <v>19</v>
      </c>
      <c r="I1333" s="238"/>
      <c r="J1333" s="234"/>
      <c r="K1333" s="234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195</v>
      </c>
      <c r="AU1333" s="243" t="s">
        <v>82</v>
      </c>
      <c r="AV1333" s="13" t="s">
        <v>80</v>
      </c>
      <c r="AW1333" s="13" t="s">
        <v>35</v>
      </c>
      <c r="AX1333" s="13" t="s">
        <v>73</v>
      </c>
      <c r="AY1333" s="243" t="s">
        <v>185</v>
      </c>
    </row>
    <row r="1334" s="14" customFormat="1">
      <c r="A1334" s="14"/>
      <c r="B1334" s="244"/>
      <c r="C1334" s="245"/>
      <c r="D1334" s="235" t="s">
        <v>195</v>
      </c>
      <c r="E1334" s="246" t="s">
        <v>19</v>
      </c>
      <c r="F1334" s="247" t="s">
        <v>2728</v>
      </c>
      <c r="G1334" s="245"/>
      <c r="H1334" s="248">
        <v>7.2640000000000002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195</v>
      </c>
      <c r="AU1334" s="254" t="s">
        <v>82</v>
      </c>
      <c r="AV1334" s="14" t="s">
        <v>82</v>
      </c>
      <c r="AW1334" s="14" t="s">
        <v>35</v>
      </c>
      <c r="AX1334" s="14" t="s">
        <v>73</v>
      </c>
      <c r="AY1334" s="254" t="s">
        <v>185</v>
      </c>
    </row>
    <row r="1335" s="15" customFormat="1">
      <c r="A1335" s="15"/>
      <c r="B1335" s="255"/>
      <c r="C1335" s="256"/>
      <c r="D1335" s="235" t="s">
        <v>195</v>
      </c>
      <c r="E1335" s="257" t="s">
        <v>19</v>
      </c>
      <c r="F1335" s="258" t="s">
        <v>226</v>
      </c>
      <c r="G1335" s="256"/>
      <c r="H1335" s="259">
        <v>7.2640000000000002</v>
      </c>
      <c r="I1335" s="260"/>
      <c r="J1335" s="256"/>
      <c r="K1335" s="256"/>
      <c r="L1335" s="261"/>
      <c r="M1335" s="262"/>
      <c r="N1335" s="263"/>
      <c r="O1335" s="263"/>
      <c r="P1335" s="263"/>
      <c r="Q1335" s="263"/>
      <c r="R1335" s="263"/>
      <c r="S1335" s="263"/>
      <c r="T1335" s="264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5" t="s">
        <v>195</v>
      </c>
      <c r="AU1335" s="265" t="s">
        <v>82</v>
      </c>
      <c r="AV1335" s="15" t="s">
        <v>135</v>
      </c>
      <c r="AW1335" s="15" t="s">
        <v>35</v>
      </c>
      <c r="AX1335" s="15" t="s">
        <v>80</v>
      </c>
      <c r="AY1335" s="265" t="s">
        <v>185</v>
      </c>
    </row>
    <row r="1336" s="2" customFormat="1" ht="16.5" customHeight="1">
      <c r="A1336" s="40"/>
      <c r="B1336" s="41"/>
      <c r="C1336" s="272" t="s">
        <v>2118</v>
      </c>
      <c r="D1336" s="272" t="s">
        <v>520</v>
      </c>
      <c r="E1336" s="273" t="s">
        <v>1312</v>
      </c>
      <c r="F1336" s="274" t="s">
        <v>1313</v>
      </c>
      <c r="G1336" s="275" t="s">
        <v>1314</v>
      </c>
      <c r="H1336" s="276">
        <v>6</v>
      </c>
      <c r="I1336" s="277"/>
      <c r="J1336" s="278">
        <f>ROUND(I1336*H1336,2)</f>
        <v>0</v>
      </c>
      <c r="K1336" s="274" t="s">
        <v>449</v>
      </c>
      <c r="L1336" s="279"/>
      <c r="M1336" s="280" t="s">
        <v>19</v>
      </c>
      <c r="N1336" s="281" t="s">
        <v>44</v>
      </c>
      <c r="O1336" s="86"/>
      <c r="P1336" s="224">
        <f>O1336*H1336</f>
        <v>0</v>
      </c>
      <c r="Q1336" s="224">
        <v>0</v>
      </c>
      <c r="R1336" s="224">
        <f>Q1336*H1336</f>
        <v>0</v>
      </c>
      <c r="S1336" s="224">
        <v>0</v>
      </c>
      <c r="T1336" s="225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26" t="s">
        <v>627</v>
      </c>
      <c r="AT1336" s="226" t="s">
        <v>520</v>
      </c>
      <c r="AU1336" s="226" t="s">
        <v>82</v>
      </c>
      <c r="AY1336" s="19" t="s">
        <v>185</v>
      </c>
      <c r="BE1336" s="227">
        <f>IF(N1336="základní",J1336,0)</f>
        <v>0</v>
      </c>
      <c r="BF1336" s="227">
        <f>IF(N1336="snížená",J1336,0)</f>
        <v>0</v>
      </c>
      <c r="BG1336" s="227">
        <f>IF(N1336="zákl. přenesená",J1336,0)</f>
        <v>0</v>
      </c>
      <c r="BH1336" s="227">
        <f>IF(N1336="sníž. přenesená",J1336,0)</f>
        <v>0</v>
      </c>
      <c r="BI1336" s="227">
        <f>IF(N1336="nulová",J1336,0)</f>
        <v>0</v>
      </c>
      <c r="BJ1336" s="19" t="s">
        <v>80</v>
      </c>
      <c r="BK1336" s="227">
        <f>ROUND(I1336*H1336,2)</f>
        <v>0</v>
      </c>
      <c r="BL1336" s="19" t="s">
        <v>339</v>
      </c>
      <c r="BM1336" s="226" t="s">
        <v>2730</v>
      </c>
    </row>
    <row r="1337" s="13" customFormat="1">
      <c r="A1337" s="13"/>
      <c r="B1337" s="233"/>
      <c r="C1337" s="234"/>
      <c r="D1337" s="235" t="s">
        <v>195</v>
      </c>
      <c r="E1337" s="236" t="s">
        <v>19</v>
      </c>
      <c r="F1337" s="237" t="s">
        <v>1304</v>
      </c>
      <c r="G1337" s="234"/>
      <c r="H1337" s="236" t="s">
        <v>19</v>
      </c>
      <c r="I1337" s="238"/>
      <c r="J1337" s="234"/>
      <c r="K1337" s="234"/>
      <c r="L1337" s="239"/>
      <c r="M1337" s="240"/>
      <c r="N1337" s="241"/>
      <c r="O1337" s="241"/>
      <c r="P1337" s="241"/>
      <c r="Q1337" s="241"/>
      <c r="R1337" s="241"/>
      <c r="S1337" s="241"/>
      <c r="T1337" s="242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3" t="s">
        <v>195</v>
      </c>
      <c r="AU1337" s="243" t="s">
        <v>82</v>
      </c>
      <c r="AV1337" s="13" t="s">
        <v>80</v>
      </c>
      <c r="AW1337" s="13" t="s">
        <v>35</v>
      </c>
      <c r="AX1337" s="13" t="s">
        <v>73</v>
      </c>
      <c r="AY1337" s="243" t="s">
        <v>185</v>
      </c>
    </row>
    <row r="1338" s="13" customFormat="1">
      <c r="A1338" s="13"/>
      <c r="B1338" s="233"/>
      <c r="C1338" s="234"/>
      <c r="D1338" s="235" t="s">
        <v>195</v>
      </c>
      <c r="E1338" s="236" t="s">
        <v>19</v>
      </c>
      <c r="F1338" s="237" t="s">
        <v>1305</v>
      </c>
      <c r="G1338" s="234"/>
      <c r="H1338" s="236" t="s">
        <v>19</v>
      </c>
      <c r="I1338" s="238"/>
      <c r="J1338" s="234"/>
      <c r="K1338" s="234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195</v>
      </c>
      <c r="AU1338" s="243" t="s">
        <v>82</v>
      </c>
      <c r="AV1338" s="13" t="s">
        <v>80</v>
      </c>
      <c r="AW1338" s="13" t="s">
        <v>35</v>
      </c>
      <c r="AX1338" s="13" t="s">
        <v>73</v>
      </c>
      <c r="AY1338" s="243" t="s">
        <v>185</v>
      </c>
    </row>
    <row r="1339" s="14" customFormat="1">
      <c r="A1339" s="14"/>
      <c r="B1339" s="244"/>
      <c r="C1339" s="245"/>
      <c r="D1339" s="235" t="s">
        <v>195</v>
      </c>
      <c r="E1339" s="246" t="s">
        <v>19</v>
      </c>
      <c r="F1339" s="247" t="s">
        <v>1316</v>
      </c>
      <c r="G1339" s="245"/>
      <c r="H1339" s="248">
        <v>6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195</v>
      </c>
      <c r="AU1339" s="254" t="s">
        <v>82</v>
      </c>
      <c r="AV1339" s="14" t="s">
        <v>82</v>
      </c>
      <c r="AW1339" s="14" t="s">
        <v>35</v>
      </c>
      <c r="AX1339" s="14" t="s">
        <v>73</v>
      </c>
      <c r="AY1339" s="254" t="s">
        <v>185</v>
      </c>
    </row>
    <row r="1340" s="15" customFormat="1">
      <c r="A1340" s="15"/>
      <c r="B1340" s="255"/>
      <c r="C1340" s="256"/>
      <c r="D1340" s="235" t="s">
        <v>195</v>
      </c>
      <c r="E1340" s="257" t="s">
        <v>19</v>
      </c>
      <c r="F1340" s="258" t="s">
        <v>226</v>
      </c>
      <c r="G1340" s="256"/>
      <c r="H1340" s="259">
        <v>6</v>
      </c>
      <c r="I1340" s="260"/>
      <c r="J1340" s="256"/>
      <c r="K1340" s="256"/>
      <c r="L1340" s="261"/>
      <c r="M1340" s="262"/>
      <c r="N1340" s="263"/>
      <c r="O1340" s="263"/>
      <c r="P1340" s="263"/>
      <c r="Q1340" s="263"/>
      <c r="R1340" s="263"/>
      <c r="S1340" s="263"/>
      <c r="T1340" s="264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65" t="s">
        <v>195</v>
      </c>
      <c r="AU1340" s="265" t="s">
        <v>82</v>
      </c>
      <c r="AV1340" s="15" t="s">
        <v>135</v>
      </c>
      <c r="AW1340" s="15" t="s">
        <v>35</v>
      </c>
      <c r="AX1340" s="15" t="s">
        <v>80</v>
      </c>
      <c r="AY1340" s="265" t="s">
        <v>185</v>
      </c>
    </row>
    <row r="1341" s="2" customFormat="1" ht="16.5" customHeight="1">
      <c r="A1341" s="40"/>
      <c r="B1341" s="41"/>
      <c r="C1341" s="215" t="s">
        <v>2125</v>
      </c>
      <c r="D1341" s="215" t="s">
        <v>187</v>
      </c>
      <c r="E1341" s="216" t="s">
        <v>2731</v>
      </c>
      <c r="F1341" s="217" t="s">
        <v>2732</v>
      </c>
      <c r="G1341" s="218" t="s">
        <v>499</v>
      </c>
      <c r="H1341" s="219">
        <v>18.75</v>
      </c>
      <c r="I1341" s="220"/>
      <c r="J1341" s="221">
        <f>ROUND(I1341*H1341,2)</f>
        <v>0</v>
      </c>
      <c r="K1341" s="217" t="s">
        <v>191</v>
      </c>
      <c r="L1341" s="46"/>
      <c r="M1341" s="222" t="s">
        <v>19</v>
      </c>
      <c r="N1341" s="223" t="s">
        <v>44</v>
      </c>
      <c r="O1341" s="86"/>
      <c r="P1341" s="224">
        <f>O1341*H1341</f>
        <v>0</v>
      </c>
      <c r="Q1341" s="224">
        <v>0.00093000000000000005</v>
      </c>
      <c r="R1341" s="224">
        <f>Q1341*H1341</f>
        <v>0.017437500000000002</v>
      </c>
      <c r="S1341" s="224">
        <v>0</v>
      </c>
      <c r="T1341" s="225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26" t="s">
        <v>339</v>
      </c>
      <c r="AT1341" s="226" t="s">
        <v>187</v>
      </c>
      <c r="AU1341" s="226" t="s">
        <v>82</v>
      </c>
      <c r="AY1341" s="19" t="s">
        <v>185</v>
      </c>
      <c r="BE1341" s="227">
        <f>IF(N1341="základní",J1341,0)</f>
        <v>0</v>
      </c>
      <c r="BF1341" s="227">
        <f>IF(N1341="snížená",J1341,0)</f>
        <v>0</v>
      </c>
      <c r="BG1341" s="227">
        <f>IF(N1341="zákl. přenesená",J1341,0)</f>
        <v>0</v>
      </c>
      <c r="BH1341" s="227">
        <f>IF(N1341="sníž. přenesená",J1341,0)</f>
        <v>0</v>
      </c>
      <c r="BI1341" s="227">
        <f>IF(N1341="nulová",J1341,0)</f>
        <v>0</v>
      </c>
      <c r="BJ1341" s="19" t="s">
        <v>80</v>
      </c>
      <c r="BK1341" s="227">
        <f>ROUND(I1341*H1341,2)</f>
        <v>0</v>
      </c>
      <c r="BL1341" s="19" t="s">
        <v>339</v>
      </c>
      <c r="BM1341" s="226" t="s">
        <v>2733</v>
      </c>
    </row>
    <row r="1342" s="2" customFormat="1">
      <c r="A1342" s="40"/>
      <c r="B1342" s="41"/>
      <c r="C1342" s="42"/>
      <c r="D1342" s="228" t="s">
        <v>193</v>
      </c>
      <c r="E1342" s="42"/>
      <c r="F1342" s="229" t="s">
        <v>2734</v>
      </c>
      <c r="G1342" s="42"/>
      <c r="H1342" s="42"/>
      <c r="I1342" s="230"/>
      <c r="J1342" s="42"/>
      <c r="K1342" s="42"/>
      <c r="L1342" s="46"/>
      <c r="M1342" s="231"/>
      <c r="N1342" s="232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193</v>
      </c>
      <c r="AU1342" s="19" t="s">
        <v>82</v>
      </c>
    </row>
    <row r="1343" s="13" customFormat="1">
      <c r="A1343" s="13"/>
      <c r="B1343" s="233"/>
      <c r="C1343" s="234"/>
      <c r="D1343" s="235" t="s">
        <v>195</v>
      </c>
      <c r="E1343" s="236" t="s">
        <v>19</v>
      </c>
      <c r="F1343" s="237" t="s">
        <v>2735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195</v>
      </c>
      <c r="AU1343" s="243" t="s">
        <v>82</v>
      </c>
      <c r="AV1343" s="13" t="s">
        <v>80</v>
      </c>
      <c r="AW1343" s="13" t="s">
        <v>35</v>
      </c>
      <c r="AX1343" s="13" t="s">
        <v>73</v>
      </c>
      <c r="AY1343" s="243" t="s">
        <v>185</v>
      </c>
    </row>
    <row r="1344" s="14" customFormat="1">
      <c r="A1344" s="14"/>
      <c r="B1344" s="244"/>
      <c r="C1344" s="245"/>
      <c r="D1344" s="235" t="s">
        <v>195</v>
      </c>
      <c r="E1344" s="246" t="s">
        <v>19</v>
      </c>
      <c r="F1344" s="247" t="s">
        <v>2736</v>
      </c>
      <c r="G1344" s="245"/>
      <c r="H1344" s="248">
        <v>5.6500000000000004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195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185</v>
      </c>
    </row>
    <row r="1345" s="14" customFormat="1">
      <c r="A1345" s="14"/>
      <c r="B1345" s="244"/>
      <c r="C1345" s="245"/>
      <c r="D1345" s="235" t="s">
        <v>195</v>
      </c>
      <c r="E1345" s="246" t="s">
        <v>19</v>
      </c>
      <c r="F1345" s="247" t="s">
        <v>2737</v>
      </c>
      <c r="G1345" s="245"/>
      <c r="H1345" s="248">
        <v>2.7000000000000002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195</v>
      </c>
      <c r="AU1345" s="254" t="s">
        <v>82</v>
      </c>
      <c r="AV1345" s="14" t="s">
        <v>82</v>
      </c>
      <c r="AW1345" s="14" t="s">
        <v>35</v>
      </c>
      <c r="AX1345" s="14" t="s">
        <v>73</v>
      </c>
      <c r="AY1345" s="254" t="s">
        <v>185</v>
      </c>
    </row>
    <row r="1346" s="14" customFormat="1">
      <c r="A1346" s="14"/>
      <c r="B1346" s="244"/>
      <c r="C1346" s="245"/>
      <c r="D1346" s="235" t="s">
        <v>195</v>
      </c>
      <c r="E1346" s="246" t="s">
        <v>19</v>
      </c>
      <c r="F1346" s="247" t="s">
        <v>2738</v>
      </c>
      <c r="G1346" s="245"/>
      <c r="H1346" s="248">
        <v>2.9500000000000002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195</v>
      </c>
      <c r="AU1346" s="254" t="s">
        <v>82</v>
      </c>
      <c r="AV1346" s="14" t="s">
        <v>82</v>
      </c>
      <c r="AW1346" s="14" t="s">
        <v>35</v>
      </c>
      <c r="AX1346" s="14" t="s">
        <v>73</v>
      </c>
      <c r="AY1346" s="254" t="s">
        <v>185</v>
      </c>
    </row>
    <row r="1347" s="14" customFormat="1">
      <c r="A1347" s="14"/>
      <c r="B1347" s="244"/>
      <c r="C1347" s="245"/>
      <c r="D1347" s="235" t="s">
        <v>195</v>
      </c>
      <c r="E1347" s="246" t="s">
        <v>19</v>
      </c>
      <c r="F1347" s="247" t="s">
        <v>2739</v>
      </c>
      <c r="G1347" s="245"/>
      <c r="H1347" s="248">
        <v>5.6500000000000004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195</v>
      </c>
      <c r="AU1347" s="254" t="s">
        <v>82</v>
      </c>
      <c r="AV1347" s="14" t="s">
        <v>82</v>
      </c>
      <c r="AW1347" s="14" t="s">
        <v>35</v>
      </c>
      <c r="AX1347" s="14" t="s">
        <v>73</v>
      </c>
      <c r="AY1347" s="254" t="s">
        <v>185</v>
      </c>
    </row>
    <row r="1348" s="14" customFormat="1">
      <c r="A1348" s="14"/>
      <c r="B1348" s="244"/>
      <c r="C1348" s="245"/>
      <c r="D1348" s="235" t="s">
        <v>195</v>
      </c>
      <c r="E1348" s="246" t="s">
        <v>19</v>
      </c>
      <c r="F1348" s="247" t="s">
        <v>2740</v>
      </c>
      <c r="G1348" s="245"/>
      <c r="H1348" s="248">
        <v>1.2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195</v>
      </c>
      <c r="AU1348" s="254" t="s">
        <v>82</v>
      </c>
      <c r="AV1348" s="14" t="s">
        <v>82</v>
      </c>
      <c r="AW1348" s="14" t="s">
        <v>35</v>
      </c>
      <c r="AX1348" s="14" t="s">
        <v>73</v>
      </c>
      <c r="AY1348" s="254" t="s">
        <v>185</v>
      </c>
    </row>
    <row r="1349" s="14" customFormat="1">
      <c r="A1349" s="14"/>
      <c r="B1349" s="244"/>
      <c r="C1349" s="245"/>
      <c r="D1349" s="235" t="s">
        <v>195</v>
      </c>
      <c r="E1349" s="246" t="s">
        <v>19</v>
      </c>
      <c r="F1349" s="247" t="s">
        <v>2741</v>
      </c>
      <c r="G1349" s="245"/>
      <c r="H1349" s="248">
        <v>0.59999999999999998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195</v>
      </c>
      <c r="AU1349" s="254" t="s">
        <v>82</v>
      </c>
      <c r="AV1349" s="14" t="s">
        <v>82</v>
      </c>
      <c r="AW1349" s="14" t="s">
        <v>35</v>
      </c>
      <c r="AX1349" s="14" t="s">
        <v>73</v>
      </c>
      <c r="AY1349" s="254" t="s">
        <v>185</v>
      </c>
    </row>
    <row r="1350" s="15" customFormat="1">
      <c r="A1350" s="15"/>
      <c r="B1350" s="255"/>
      <c r="C1350" s="256"/>
      <c r="D1350" s="235" t="s">
        <v>195</v>
      </c>
      <c r="E1350" s="257" t="s">
        <v>19</v>
      </c>
      <c r="F1350" s="258" t="s">
        <v>226</v>
      </c>
      <c r="G1350" s="256"/>
      <c r="H1350" s="259">
        <v>18.750000000000004</v>
      </c>
      <c r="I1350" s="260"/>
      <c r="J1350" s="256"/>
      <c r="K1350" s="256"/>
      <c r="L1350" s="261"/>
      <c r="M1350" s="262"/>
      <c r="N1350" s="263"/>
      <c r="O1350" s="263"/>
      <c r="P1350" s="263"/>
      <c r="Q1350" s="263"/>
      <c r="R1350" s="263"/>
      <c r="S1350" s="263"/>
      <c r="T1350" s="264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5" t="s">
        <v>195</v>
      </c>
      <c r="AU1350" s="265" t="s">
        <v>82</v>
      </c>
      <c r="AV1350" s="15" t="s">
        <v>135</v>
      </c>
      <c r="AW1350" s="15" t="s">
        <v>35</v>
      </c>
      <c r="AX1350" s="15" t="s">
        <v>80</v>
      </c>
      <c r="AY1350" s="265" t="s">
        <v>185</v>
      </c>
    </row>
    <row r="1351" s="2" customFormat="1" ht="16.5" customHeight="1">
      <c r="A1351" s="40"/>
      <c r="B1351" s="41"/>
      <c r="C1351" s="272" t="s">
        <v>2127</v>
      </c>
      <c r="D1351" s="272" t="s">
        <v>520</v>
      </c>
      <c r="E1351" s="273" t="s">
        <v>2742</v>
      </c>
      <c r="F1351" s="274" t="s">
        <v>2743</v>
      </c>
      <c r="G1351" s="275" t="s">
        <v>190</v>
      </c>
      <c r="H1351" s="276">
        <v>0.16200000000000001</v>
      </c>
      <c r="I1351" s="277"/>
      <c r="J1351" s="278">
        <f>ROUND(I1351*H1351,2)</f>
        <v>0</v>
      </c>
      <c r="K1351" s="274" t="s">
        <v>191</v>
      </c>
      <c r="L1351" s="279"/>
      <c r="M1351" s="280" t="s">
        <v>19</v>
      </c>
      <c r="N1351" s="281" t="s">
        <v>44</v>
      </c>
      <c r="O1351" s="86"/>
      <c r="P1351" s="224">
        <f>O1351*H1351</f>
        <v>0</v>
      </c>
      <c r="Q1351" s="224">
        <v>0.75</v>
      </c>
      <c r="R1351" s="224">
        <f>Q1351*H1351</f>
        <v>0.1215</v>
      </c>
      <c r="S1351" s="224">
        <v>0</v>
      </c>
      <c r="T1351" s="225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6" t="s">
        <v>627</v>
      </c>
      <c r="AT1351" s="226" t="s">
        <v>520</v>
      </c>
      <c r="AU1351" s="226" t="s">
        <v>82</v>
      </c>
      <c r="AY1351" s="19" t="s">
        <v>185</v>
      </c>
      <c r="BE1351" s="227">
        <f>IF(N1351="základní",J1351,0)</f>
        <v>0</v>
      </c>
      <c r="BF1351" s="227">
        <f>IF(N1351="snížená",J1351,0)</f>
        <v>0</v>
      </c>
      <c r="BG1351" s="227">
        <f>IF(N1351="zákl. přenesená",J1351,0)</f>
        <v>0</v>
      </c>
      <c r="BH1351" s="227">
        <f>IF(N1351="sníž. přenesená",J1351,0)</f>
        <v>0</v>
      </c>
      <c r="BI1351" s="227">
        <f>IF(N1351="nulová",J1351,0)</f>
        <v>0</v>
      </c>
      <c r="BJ1351" s="19" t="s">
        <v>80</v>
      </c>
      <c r="BK1351" s="227">
        <f>ROUND(I1351*H1351,2)</f>
        <v>0</v>
      </c>
      <c r="BL1351" s="19" t="s">
        <v>339</v>
      </c>
      <c r="BM1351" s="226" t="s">
        <v>2744</v>
      </c>
    </row>
    <row r="1352" s="13" customFormat="1">
      <c r="A1352" s="13"/>
      <c r="B1352" s="233"/>
      <c r="C1352" s="234"/>
      <c r="D1352" s="235" t="s">
        <v>195</v>
      </c>
      <c r="E1352" s="236" t="s">
        <v>19</v>
      </c>
      <c r="F1352" s="237" t="s">
        <v>2735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195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185</v>
      </c>
    </row>
    <row r="1353" s="14" customFormat="1">
      <c r="A1353" s="14"/>
      <c r="B1353" s="244"/>
      <c r="C1353" s="245"/>
      <c r="D1353" s="235" t="s">
        <v>195</v>
      </c>
      <c r="E1353" s="246" t="s">
        <v>19</v>
      </c>
      <c r="F1353" s="247" t="s">
        <v>2745</v>
      </c>
      <c r="G1353" s="245"/>
      <c r="H1353" s="248">
        <v>0.034000000000000002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195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185</v>
      </c>
    </row>
    <row r="1354" s="14" customFormat="1">
      <c r="A1354" s="14"/>
      <c r="B1354" s="244"/>
      <c r="C1354" s="245"/>
      <c r="D1354" s="235" t="s">
        <v>195</v>
      </c>
      <c r="E1354" s="246" t="s">
        <v>19</v>
      </c>
      <c r="F1354" s="247" t="s">
        <v>2746</v>
      </c>
      <c r="G1354" s="245"/>
      <c r="H1354" s="248">
        <v>0.016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195</v>
      </c>
      <c r="AU1354" s="254" t="s">
        <v>82</v>
      </c>
      <c r="AV1354" s="14" t="s">
        <v>82</v>
      </c>
      <c r="AW1354" s="14" t="s">
        <v>35</v>
      </c>
      <c r="AX1354" s="14" t="s">
        <v>73</v>
      </c>
      <c r="AY1354" s="254" t="s">
        <v>185</v>
      </c>
    </row>
    <row r="1355" s="14" customFormat="1">
      <c r="A1355" s="14"/>
      <c r="B1355" s="244"/>
      <c r="C1355" s="245"/>
      <c r="D1355" s="235" t="s">
        <v>195</v>
      </c>
      <c r="E1355" s="246" t="s">
        <v>19</v>
      </c>
      <c r="F1355" s="247" t="s">
        <v>2747</v>
      </c>
      <c r="G1355" s="245"/>
      <c r="H1355" s="248">
        <v>0.017999999999999999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195</v>
      </c>
      <c r="AU1355" s="254" t="s">
        <v>82</v>
      </c>
      <c r="AV1355" s="14" t="s">
        <v>82</v>
      </c>
      <c r="AW1355" s="14" t="s">
        <v>35</v>
      </c>
      <c r="AX1355" s="14" t="s">
        <v>73</v>
      </c>
      <c r="AY1355" s="254" t="s">
        <v>185</v>
      </c>
    </row>
    <row r="1356" s="14" customFormat="1">
      <c r="A1356" s="14"/>
      <c r="B1356" s="244"/>
      <c r="C1356" s="245"/>
      <c r="D1356" s="235" t="s">
        <v>195</v>
      </c>
      <c r="E1356" s="246" t="s">
        <v>19</v>
      </c>
      <c r="F1356" s="247" t="s">
        <v>2748</v>
      </c>
      <c r="G1356" s="245"/>
      <c r="H1356" s="248">
        <v>0.049000000000000002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195</v>
      </c>
      <c r="AU1356" s="254" t="s">
        <v>82</v>
      </c>
      <c r="AV1356" s="14" t="s">
        <v>82</v>
      </c>
      <c r="AW1356" s="14" t="s">
        <v>35</v>
      </c>
      <c r="AX1356" s="14" t="s">
        <v>73</v>
      </c>
      <c r="AY1356" s="254" t="s">
        <v>185</v>
      </c>
    </row>
    <row r="1357" s="14" customFormat="1">
      <c r="A1357" s="14"/>
      <c r="B1357" s="244"/>
      <c r="C1357" s="245"/>
      <c r="D1357" s="235" t="s">
        <v>195</v>
      </c>
      <c r="E1357" s="246" t="s">
        <v>19</v>
      </c>
      <c r="F1357" s="247" t="s">
        <v>2749</v>
      </c>
      <c r="G1357" s="245"/>
      <c r="H1357" s="248">
        <v>0.027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195</v>
      </c>
      <c r="AU1357" s="254" t="s">
        <v>82</v>
      </c>
      <c r="AV1357" s="14" t="s">
        <v>82</v>
      </c>
      <c r="AW1357" s="14" t="s">
        <v>35</v>
      </c>
      <c r="AX1357" s="14" t="s">
        <v>73</v>
      </c>
      <c r="AY1357" s="254" t="s">
        <v>185</v>
      </c>
    </row>
    <row r="1358" s="14" customFormat="1">
      <c r="A1358" s="14"/>
      <c r="B1358" s="244"/>
      <c r="C1358" s="245"/>
      <c r="D1358" s="235" t="s">
        <v>195</v>
      </c>
      <c r="E1358" s="246" t="s">
        <v>19</v>
      </c>
      <c r="F1358" s="247" t="s">
        <v>2750</v>
      </c>
      <c r="G1358" s="245"/>
      <c r="H1358" s="248">
        <v>0.0070000000000000001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195</v>
      </c>
      <c r="AU1358" s="254" t="s">
        <v>82</v>
      </c>
      <c r="AV1358" s="14" t="s">
        <v>82</v>
      </c>
      <c r="AW1358" s="14" t="s">
        <v>35</v>
      </c>
      <c r="AX1358" s="14" t="s">
        <v>73</v>
      </c>
      <c r="AY1358" s="254" t="s">
        <v>185</v>
      </c>
    </row>
    <row r="1359" s="14" customFormat="1">
      <c r="A1359" s="14"/>
      <c r="B1359" s="244"/>
      <c r="C1359" s="245"/>
      <c r="D1359" s="235" t="s">
        <v>195</v>
      </c>
      <c r="E1359" s="246" t="s">
        <v>19</v>
      </c>
      <c r="F1359" s="247" t="s">
        <v>2750</v>
      </c>
      <c r="G1359" s="245"/>
      <c r="H1359" s="248">
        <v>0.0070000000000000001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195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185</v>
      </c>
    </row>
    <row r="1360" s="14" customFormat="1">
      <c r="A1360" s="14"/>
      <c r="B1360" s="244"/>
      <c r="C1360" s="245"/>
      <c r="D1360" s="235" t="s">
        <v>195</v>
      </c>
      <c r="E1360" s="246" t="s">
        <v>19</v>
      </c>
      <c r="F1360" s="247" t="s">
        <v>2751</v>
      </c>
      <c r="G1360" s="245"/>
      <c r="H1360" s="248">
        <v>0.002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195</v>
      </c>
      <c r="AU1360" s="254" t="s">
        <v>82</v>
      </c>
      <c r="AV1360" s="14" t="s">
        <v>82</v>
      </c>
      <c r="AW1360" s="14" t="s">
        <v>35</v>
      </c>
      <c r="AX1360" s="14" t="s">
        <v>73</v>
      </c>
      <c r="AY1360" s="254" t="s">
        <v>185</v>
      </c>
    </row>
    <row r="1361" s="14" customFormat="1">
      <c r="A1361" s="14"/>
      <c r="B1361" s="244"/>
      <c r="C1361" s="245"/>
      <c r="D1361" s="235" t="s">
        <v>195</v>
      </c>
      <c r="E1361" s="246" t="s">
        <v>19</v>
      </c>
      <c r="F1361" s="247" t="s">
        <v>2751</v>
      </c>
      <c r="G1361" s="245"/>
      <c r="H1361" s="248">
        <v>0.002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195</v>
      </c>
      <c r="AU1361" s="254" t="s">
        <v>82</v>
      </c>
      <c r="AV1361" s="14" t="s">
        <v>82</v>
      </c>
      <c r="AW1361" s="14" t="s">
        <v>35</v>
      </c>
      <c r="AX1361" s="14" t="s">
        <v>73</v>
      </c>
      <c r="AY1361" s="254" t="s">
        <v>185</v>
      </c>
    </row>
    <row r="1362" s="15" customFormat="1">
      <c r="A1362" s="15"/>
      <c r="B1362" s="255"/>
      <c r="C1362" s="256"/>
      <c r="D1362" s="235" t="s">
        <v>195</v>
      </c>
      <c r="E1362" s="257" t="s">
        <v>19</v>
      </c>
      <c r="F1362" s="258" t="s">
        <v>226</v>
      </c>
      <c r="G1362" s="256"/>
      <c r="H1362" s="259">
        <v>0.16200000000000003</v>
      </c>
      <c r="I1362" s="260"/>
      <c r="J1362" s="256"/>
      <c r="K1362" s="256"/>
      <c r="L1362" s="261"/>
      <c r="M1362" s="262"/>
      <c r="N1362" s="263"/>
      <c r="O1362" s="263"/>
      <c r="P1362" s="263"/>
      <c r="Q1362" s="263"/>
      <c r="R1362" s="263"/>
      <c r="S1362" s="263"/>
      <c r="T1362" s="264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65" t="s">
        <v>195</v>
      </c>
      <c r="AU1362" s="265" t="s">
        <v>82</v>
      </c>
      <c r="AV1362" s="15" t="s">
        <v>135</v>
      </c>
      <c r="AW1362" s="15" t="s">
        <v>35</v>
      </c>
      <c r="AX1362" s="15" t="s">
        <v>80</v>
      </c>
      <c r="AY1362" s="265" t="s">
        <v>185</v>
      </c>
    </row>
    <row r="1363" s="2" customFormat="1" ht="24.15" customHeight="1">
      <c r="A1363" s="40"/>
      <c r="B1363" s="41"/>
      <c r="C1363" s="215" t="s">
        <v>2129</v>
      </c>
      <c r="D1363" s="215" t="s">
        <v>187</v>
      </c>
      <c r="E1363" s="216" t="s">
        <v>1910</v>
      </c>
      <c r="F1363" s="217" t="s">
        <v>1911</v>
      </c>
      <c r="G1363" s="218" t="s">
        <v>439</v>
      </c>
      <c r="H1363" s="219">
        <v>21</v>
      </c>
      <c r="I1363" s="220"/>
      <c r="J1363" s="221">
        <f>ROUND(I1363*H1363,2)</f>
        <v>0</v>
      </c>
      <c r="K1363" s="217" t="s">
        <v>191</v>
      </c>
      <c r="L1363" s="46"/>
      <c r="M1363" s="222" t="s">
        <v>19</v>
      </c>
      <c r="N1363" s="223" t="s">
        <v>44</v>
      </c>
      <c r="O1363" s="86"/>
      <c r="P1363" s="224">
        <f>O1363*H1363</f>
        <v>0</v>
      </c>
      <c r="Q1363" s="224">
        <v>0</v>
      </c>
      <c r="R1363" s="224">
        <f>Q1363*H1363</f>
        <v>0</v>
      </c>
      <c r="S1363" s="224">
        <v>0</v>
      </c>
      <c r="T1363" s="225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6" t="s">
        <v>339</v>
      </c>
      <c r="AT1363" s="226" t="s">
        <v>187</v>
      </c>
      <c r="AU1363" s="226" t="s">
        <v>82</v>
      </c>
      <c r="AY1363" s="19" t="s">
        <v>185</v>
      </c>
      <c r="BE1363" s="227">
        <f>IF(N1363="základní",J1363,0)</f>
        <v>0</v>
      </c>
      <c r="BF1363" s="227">
        <f>IF(N1363="snížená",J1363,0)</f>
        <v>0</v>
      </c>
      <c r="BG1363" s="227">
        <f>IF(N1363="zákl. přenesená",J1363,0)</f>
        <v>0</v>
      </c>
      <c r="BH1363" s="227">
        <f>IF(N1363="sníž. přenesená",J1363,0)</f>
        <v>0</v>
      </c>
      <c r="BI1363" s="227">
        <f>IF(N1363="nulová",J1363,0)</f>
        <v>0</v>
      </c>
      <c r="BJ1363" s="19" t="s">
        <v>80</v>
      </c>
      <c r="BK1363" s="227">
        <f>ROUND(I1363*H1363,2)</f>
        <v>0</v>
      </c>
      <c r="BL1363" s="19" t="s">
        <v>339</v>
      </c>
      <c r="BM1363" s="226" t="s">
        <v>2752</v>
      </c>
    </row>
    <row r="1364" s="2" customFormat="1">
      <c r="A1364" s="40"/>
      <c r="B1364" s="41"/>
      <c r="C1364" s="42"/>
      <c r="D1364" s="228" t="s">
        <v>193</v>
      </c>
      <c r="E1364" s="42"/>
      <c r="F1364" s="229" t="s">
        <v>1913</v>
      </c>
      <c r="G1364" s="42"/>
      <c r="H1364" s="42"/>
      <c r="I1364" s="230"/>
      <c r="J1364" s="42"/>
      <c r="K1364" s="42"/>
      <c r="L1364" s="46"/>
      <c r="M1364" s="231"/>
      <c r="N1364" s="232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193</v>
      </c>
      <c r="AU1364" s="19" t="s">
        <v>82</v>
      </c>
    </row>
    <row r="1365" s="13" customFormat="1">
      <c r="A1365" s="13"/>
      <c r="B1365" s="233"/>
      <c r="C1365" s="234"/>
      <c r="D1365" s="235" t="s">
        <v>195</v>
      </c>
      <c r="E1365" s="236" t="s">
        <v>19</v>
      </c>
      <c r="F1365" s="237" t="s">
        <v>2285</v>
      </c>
      <c r="G1365" s="234"/>
      <c r="H1365" s="236" t="s">
        <v>19</v>
      </c>
      <c r="I1365" s="238"/>
      <c r="J1365" s="234"/>
      <c r="K1365" s="234"/>
      <c r="L1365" s="239"/>
      <c r="M1365" s="240"/>
      <c r="N1365" s="241"/>
      <c r="O1365" s="241"/>
      <c r="P1365" s="241"/>
      <c r="Q1365" s="241"/>
      <c r="R1365" s="241"/>
      <c r="S1365" s="241"/>
      <c r="T1365" s="24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3" t="s">
        <v>195</v>
      </c>
      <c r="AU1365" s="243" t="s">
        <v>82</v>
      </c>
      <c r="AV1365" s="13" t="s">
        <v>80</v>
      </c>
      <c r="AW1365" s="13" t="s">
        <v>35</v>
      </c>
      <c r="AX1365" s="13" t="s">
        <v>73</v>
      </c>
      <c r="AY1365" s="243" t="s">
        <v>185</v>
      </c>
    </row>
    <row r="1366" s="13" customFormat="1">
      <c r="A1366" s="13"/>
      <c r="B1366" s="233"/>
      <c r="C1366" s="234"/>
      <c r="D1366" s="235" t="s">
        <v>195</v>
      </c>
      <c r="E1366" s="236" t="s">
        <v>19</v>
      </c>
      <c r="F1366" s="237" t="s">
        <v>2449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195</v>
      </c>
      <c r="AU1366" s="243" t="s">
        <v>82</v>
      </c>
      <c r="AV1366" s="13" t="s">
        <v>80</v>
      </c>
      <c r="AW1366" s="13" t="s">
        <v>35</v>
      </c>
      <c r="AX1366" s="13" t="s">
        <v>73</v>
      </c>
      <c r="AY1366" s="243" t="s">
        <v>185</v>
      </c>
    </row>
    <row r="1367" s="14" customFormat="1">
      <c r="A1367" s="14"/>
      <c r="B1367" s="244"/>
      <c r="C1367" s="245"/>
      <c r="D1367" s="235" t="s">
        <v>195</v>
      </c>
      <c r="E1367" s="246" t="s">
        <v>19</v>
      </c>
      <c r="F1367" s="247" t="s">
        <v>2450</v>
      </c>
      <c r="G1367" s="245"/>
      <c r="H1367" s="248">
        <v>8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195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185</v>
      </c>
    </row>
    <row r="1368" s="13" customFormat="1">
      <c r="A1368" s="13"/>
      <c r="B1368" s="233"/>
      <c r="C1368" s="234"/>
      <c r="D1368" s="235" t="s">
        <v>195</v>
      </c>
      <c r="E1368" s="236" t="s">
        <v>19</v>
      </c>
      <c r="F1368" s="237" t="s">
        <v>1704</v>
      </c>
      <c r="G1368" s="234"/>
      <c r="H1368" s="236" t="s">
        <v>19</v>
      </c>
      <c r="I1368" s="238"/>
      <c r="J1368" s="234"/>
      <c r="K1368" s="234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195</v>
      </c>
      <c r="AU1368" s="243" t="s">
        <v>82</v>
      </c>
      <c r="AV1368" s="13" t="s">
        <v>80</v>
      </c>
      <c r="AW1368" s="13" t="s">
        <v>35</v>
      </c>
      <c r="AX1368" s="13" t="s">
        <v>73</v>
      </c>
      <c r="AY1368" s="243" t="s">
        <v>185</v>
      </c>
    </row>
    <row r="1369" s="14" customFormat="1">
      <c r="A1369" s="14"/>
      <c r="B1369" s="244"/>
      <c r="C1369" s="245"/>
      <c r="D1369" s="235" t="s">
        <v>195</v>
      </c>
      <c r="E1369" s="246" t="s">
        <v>19</v>
      </c>
      <c r="F1369" s="247" t="s">
        <v>2455</v>
      </c>
      <c r="G1369" s="245"/>
      <c r="H1369" s="248">
        <v>9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195</v>
      </c>
      <c r="AU1369" s="254" t="s">
        <v>82</v>
      </c>
      <c r="AV1369" s="14" t="s">
        <v>82</v>
      </c>
      <c r="AW1369" s="14" t="s">
        <v>35</v>
      </c>
      <c r="AX1369" s="14" t="s">
        <v>73</v>
      </c>
      <c r="AY1369" s="254" t="s">
        <v>185</v>
      </c>
    </row>
    <row r="1370" s="13" customFormat="1">
      <c r="A1370" s="13"/>
      <c r="B1370" s="233"/>
      <c r="C1370" s="234"/>
      <c r="D1370" s="235" t="s">
        <v>195</v>
      </c>
      <c r="E1370" s="236" t="s">
        <v>19</v>
      </c>
      <c r="F1370" s="237" t="s">
        <v>1706</v>
      </c>
      <c r="G1370" s="234"/>
      <c r="H1370" s="236" t="s">
        <v>19</v>
      </c>
      <c r="I1370" s="238"/>
      <c r="J1370" s="234"/>
      <c r="K1370" s="234"/>
      <c r="L1370" s="239"/>
      <c r="M1370" s="240"/>
      <c r="N1370" s="241"/>
      <c r="O1370" s="241"/>
      <c r="P1370" s="241"/>
      <c r="Q1370" s="241"/>
      <c r="R1370" s="241"/>
      <c r="S1370" s="241"/>
      <c r="T1370" s="24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3" t="s">
        <v>195</v>
      </c>
      <c r="AU1370" s="243" t="s">
        <v>82</v>
      </c>
      <c r="AV1370" s="13" t="s">
        <v>80</v>
      </c>
      <c r="AW1370" s="13" t="s">
        <v>35</v>
      </c>
      <c r="AX1370" s="13" t="s">
        <v>73</v>
      </c>
      <c r="AY1370" s="243" t="s">
        <v>185</v>
      </c>
    </row>
    <row r="1371" s="14" customFormat="1">
      <c r="A1371" s="14"/>
      <c r="B1371" s="244"/>
      <c r="C1371" s="245"/>
      <c r="D1371" s="235" t="s">
        <v>195</v>
      </c>
      <c r="E1371" s="246" t="s">
        <v>19</v>
      </c>
      <c r="F1371" s="247" t="s">
        <v>1954</v>
      </c>
      <c r="G1371" s="245"/>
      <c r="H1371" s="248">
        <v>4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195</v>
      </c>
      <c r="AU1371" s="254" t="s">
        <v>82</v>
      </c>
      <c r="AV1371" s="14" t="s">
        <v>82</v>
      </c>
      <c r="AW1371" s="14" t="s">
        <v>35</v>
      </c>
      <c r="AX1371" s="14" t="s">
        <v>73</v>
      </c>
      <c r="AY1371" s="254" t="s">
        <v>185</v>
      </c>
    </row>
    <row r="1372" s="15" customFormat="1">
      <c r="A1372" s="15"/>
      <c r="B1372" s="255"/>
      <c r="C1372" s="256"/>
      <c r="D1372" s="235" t="s">
        <v>195</v>
      </c>
      <c r="E1372" s="257" t="s">
        <v>19</v>
      </c>
      <c r="F1372" s="258" t="s">
        <v>226</v>
      </c>
      <c r="G1372" s="256"/>
      <c r="H1372" s="259">
        <v>21</v>
      </c>
      <c r="I1372" s="260"/>
      <c r="J1372" s="256"/>
      <c r="K1372" s="256"/>
      <c r="L1372" s="261"/>
      <c r="M1372" s="262"/>
      <c r="N1372" s="263"/>
      <c r="O1372" s="263"/>
      <c r="P1372" s="263"/>
      <c r="Q1372" s="263"/>
      <c r="R1372" s="263"/>
      <c r="S1372" s="263"/>
      <c r="T1372" s="264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65" t="s">
        <v>195</v>
      </c>
      <c r="AU1372" s="265" t="s">
        <v>82</v>
      </c>
      <c r="AV1372" s="15" t="s">
        <v>135</v>
      </c>
      <c r="AW1372" s="15" t="s">
        <v>35</v>
      </c>
      <c r="AX1372" s="15" t="s">
        <v>80</v>
      </c>
      <c r="AY1372" s="265" t="s">
        <v>185</v>
      </c>
    </row>
    <row r="1373" s="2" customFormat="1" ht="16.5" customHeight="1">
      <c r="A1373" s="40"/>
      <c r="B1373" s="41"/>
      <c r="C1373" s="272" t="s">
        <v>2131</v>
      </c>
      <c r="D1373" s="272" t="s">
        <v>520</v>
      </c>
      <c r="E1373" s="273" t="s">
        <v>1915</v>
      </c>
      <c r="F1373" s="274" t="s">
        <v>1916</v>
      </c>
      <c r="G1373" s="275" t="s">
        <v>439</v>
      </c>
      <c r="H1373" s="276">
        <v>21</v>
      </c>
      <c r="I1373" s="277"/>
      <c r="J1373" s="278">
        <f>ROUND(I1373*H1373,2)</f>
        <v>0</v>
      </c>
      <c r="K1373" s="274" t="s">
        <v>191</v>
      </c>
      <c r="L1373" s="279"/>
      <c r="M1373" s="280" t="s">
        <v>19</v>
      </c>
      <c r="N1373" s="281" t="s">
        <v>44</v>
      </c>
      <c r="O1373" s="86"/>
      <c r="P1373" s="224">
        <f>O1373*H1373</f>
        <v>0</v>
      </c>
      <c r="Q1373" s="224">
        <v>0.0195</v>
      </c>
      <c r="R1373" s="224">
        <f>Q1373*H1373</f>
        <v>0.40949999999999998</v>
      </c>
      <c r="S1373" s="224">
        <v>0</v>
      </c>
      <c r="T1373" s="225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6" t="s">
        <v>627</v>
      </c>
      <c r="AT1373" s="226" t="s">
        <v>520</v>
      </c>
      <c r="AU1373" s="226" t="s">
        <v>82</v>
      </c>
      <c r="AY1373" s="19" t="s">
        <v>185</v>
      </c>
      <c r="BE1373" s="227">
        <f>IF(N1373="základní",J1373,0)</f>
        <v>0</v>
      </c>
      <c r="BF1373" s="227">
        <f>IF(N1373="snížená",J1373,0)</f>
        <v>0</v>
      </c>
      <c r="BG1373" s="227">
        <f>IF(N1373="zákl. přenesená",J1373,0)</f>
        <v>0</v>
      </c>
      <c r="BH1373" s="227">
        <f>IF(N1373="sníž. přenesená",J1373,0)</f>
        <v>0</v>
      </c>
      <c r="BI1373" s="227">
        <f>IF(N1373="nulová",J1373,0)</f>
        <v>0</v>
      </c>
      <c r="BJ1373" s="19" t="s">
        <v>80</v>
      </c>
      <c r="BK1373" s="227">
        <f>ROUND(I1373*H1373,2)</f>
        <v>0</v>
      </c>
      <c r="BL1373" s="19" t="s">
        <v>339</v>
      </c>
      <c r="BM1373" s="226" t="s">
        <v>2753</v>
      </c>
    </row>
    <row r="1374" s="13" customFormat="1">
      <c r="A1374" s="13"/>
      <c r="B1374" s="233"/>
      <c r="C1374" s="234"/>
      <c r="D1374" s="235" t="s">
        <v>195</v>
      </c>
      <c r="E1374" s="236" t="s">
        <v>19</v>
      </c>
      <c r="F1374" s="237" t="s">
        <v>2285</v>
      </c>
      <c r="G1374" s="234"/>
      <c r="H1374" s="236" t="s">
        <v>19</v>
      </c>
      <c r="I1374" s="238"/>
      <c r="J1374" s="234"/>
      <c r="K1374" s="234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3" t="s">
        <v>195</v>
      </c>
      <c r="AU1374" s="243" t="s">
        <v>82</v>
      </c>
      <c r="AV1374" s="13" t="s">
        <v>80</v>
      </c>
      <c r="AW1374" s="13" t="s">
        <v>35</v>
      </c>
      <c r="AX1374" s="13" t="s">
        <v>73</v>
      </c>
      <c r="AY1374" s="243" t="s">
        <v>185</v>
      </c>
    </row>
    <row r="1375" s="13" customFormat="1">
      <c r="A1375" s="13"/>
      <c r="B1375" s="233"/>
      <c r="C1375" s="234"/>
      <c r="D1375" s="235" t="s">
        <v>195</v>
      </c>
      <c r="E1375" s="236" t="s">
        <v>19</v>
      </c>
      <c r="F1375" s="237" t="s">
        <v>2449</v>
      </c>
      <c r="G1375" s="234"/>
      <c r="H1375" s="236" t="s">
        <v>19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195</v>
      </c>
      <c r="AU1375" s="243" t="s">
        <v>82</v>
      </c>
      <c r="AV1375" s="13" t="s">
        <v>80</v>
      </c>
      <c r="AW1375" s="13" t="s">
        <v>35</v>
      </c>
      <c r="AX1375" s="13" t="s">
        <v>73</v>
      </c>
      <c r="AY1375" s="243" t="s">
        <v>185</v>
      </c>
    </row>
    <row r="1376" s="14" customFormat="1">
      <c r="A1376" s="14"/>
      <c r="B1376" s="244"/>
      <c r="C1376" s="245"/>
      <c r="D1376" s="235" t="s">
        <v>195</v>
      </c>
      <c r="E1376" s="246" t="s">
        <v>19</v>
      </c>
      <c r="F1376" s="247" t="s">
        <v>2450</v>
      </c>
      <c r="G1376" s="245"/>
      <c r="H1376" s="248">
        <v>8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195</v>
      </c>
      <c r="AU1376" s="254" t="s">
        <v>82</v>
      </c>
      <c r="AV1376" s="14" t="s">
        <v>82</v>
      </c>
      <c r="AW1376" s="14" t="s">
        <v>35</v>
      </c>
      <c r="AX1376" s="14" t="s">
        <v>73</v>
      </c>
      <c r="AY1376" s="254" t="s">
        <v>185</v>
      </c>
    </row>
    <row r="1377" s="13" customFormat="1">
      <c r="A1377" s="13"/>
      <c r="B1377" s="233"/>
      <c r="C1377" s="234"/>
      <c r="D1377" s="235" t="s">
        <v>195</v>
      </c>
      <c r="E1377" s="236" t="s">
        <v>19</v>
      </c>
      <c r="F1377" s="237" t="s">
        <v>1704</v>
      </c>
      <c r="G1377" s="234"/>
      <c r="H1377" s="236" t="s">
        <v>19</v>
      </c>
      <c r="I1377" s="238"/>
      <c r="J1377" s="234"/>
      <c r="K1377" s="234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3" t="s">
        <v>195</v>
      </c>
      <c r="AU1377" s="243" t="s">
        <v>82</v>
      </c>
      <c r="AV1377" s="13" t="s">
        <v>80</v>
      </c>
      <c r="AW1377" s="13" t="s">
        <v>35</v>
      </c>
      <c r="AX1377" s="13" t="s">
        <v>73</v>
      </c>
      <c r="AY1377" s="243" t="s">
        <v>185</v>
      </c>
    </row>
    <row r="1378" s="14" customFormat="1">
      <c r="A1378" s="14"/>
      <c r="B1378" s="244"/>
      <c r="C1378" s="245"/>
      <c r="D1378" s="235" t="s">
        <v>195</v>
      </c>
      <c r="E1378" s="246" t="s">
        <v>19</v>
      </c>
      <c r="F1378" s="247" t="s">
        <v>2455</v>
      </c>
      <c r="G1378" s="245"/>
      <c r="H1378" s="248">
        <v>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195</v>
      </c>
      <c r="AU1378" s="254" t="s">
        <v>82</v>
      </c>
      <c r="AV1378" s="14" t="s">
        <v>82</v>
      </c>
      <c r="AW1378" s="14" t="s">
        <v>35</v>
      </c>
      <c r="AX1378" s="14" t="s">
        <v>73</v>
      </c>
      <c r="AY1378" s="254" t="s">
        <v>185</v>
      </c>
    </row>
    <row r="1379" s="13" customFormat="1">
      <c r="A1379" s="13"/>
      <c r="B1379" s="233"/>
      <c r="C1379" s="234"/>
      <c r="D1379" s="235" t="s">
        <v>195</v>
      </c>
      <c r="E1379" s="236" t="s">
        <v>19</v>
      </c>
      <c r="F1379" s="237" t="s">
        <v>1706</v>
      </c>
      <c r="G1379" s="234"/>
      <c r="H1379" s="236" t="s">
        <v>19</v>
      </c>
      <c r="I1379" s="238"/>
      <c r="J1379" s="234"/>
      <c r="K1379" s="234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195</v>
      </c>
      <c r="AU1379" s="243" t="s">
        <v>82</v>
      </c>
      <c r="AV1379" s="13" t="s">
        <v>80</v>
      </c>
      <c r="AW1379" s="13" t="s">
        <v>35</v>
      </c>
      <c r="AX1379" s="13" t="s">
        <v>73</v>
      </c>
      <c r="AY1379" s="243" t="s">
        <v>185</v>
      </c>
    </row>
    <row r="1380" s="14" customFormat="1">
      <c r="A1380" s="14"/>
      <c r="B1380" s="244"/>
      <c r="C1380" s="245"/>
      <c r="D1380" s="235" t="s">
        <v>195</v>
      </c>
      <c r="E1380" s="246" t="s">
        <v>19</v>
      </c>
      <c r="F1380" s="247" t="s">
        <v>1954</v>
      </c>
      <c r="G1380" s="245"/>
      <c r="H1380" s="248">
        <v>4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195</v>
      </c>
      <c r="AU1380" s="254" t="s">
        <v>82</v>
      </c>
      <c r="AV1380" s="14" t="s">
        <v>82</v>
      </c>
      <c r="AW1380" s="14" t="s">
        <v>35</v>
      </c>
      <c r="AX1380" s="14" t="s">
        <v>73</v>
      </c>
      <c r="AY1380" s="254" t="s">
        <v>185</v>
      </c>
    </row>
    <row r="1381" s="15" customFormat="1">
      <c r="A1381" s="15"/>
      <c r="B1381" s="255"/>
      <c r="C1381" s="256"/>
      <c r="D1381" s="235" t="s">
        <v>195</v>
      </c>
      <c r="E1381" s="257" t="s">
        <v>19</v>
      </c>
      <c r="F1381" s="258" t="s">
        <v>226</v>
      </c>
      <c r="G1381" s="256"/>
      <c r="H1381" s="259">
        <v>21</v>
      </c>
      <c r="I1381" s="260"/>
      <c r="J1381" s="256"/>
      <c r="K1381" s="256"/>
      <c r="L1381" s="261"/>
      <c r="M1381" s="262"/>
      <c r="N1381" s="263"/>
      <c r="O1381" s="263"/>
      <c r="P1381" s="263"/>
      <c r="Q1381" s="263"/>
      <c r="R1381" s="263"/>
      <c r="S1381" s="263"/>
      <c r="T1381" s="264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5" t="s">
        <v>195</v>
      </c>
      <c r="AU1381" s="265" t="s">
        <v>82</v>
      </c>
      <c r="AV1381" s="15" t="s">
        <v>135</v>
      </c>
      <c r="AW1381" s="15" t="s">
        <v>35</v>
      </c>
      <c r="AX1381" s="15" t="s">
        <v>80</v>
      </c>
      <c r="AY1381" s="265" t="s">
        <v>185</v>
      </c>
    </row>
    <row r="1382" s="2" customFormat="1" ht="24.15" customHeight="1">
      <c r="A1382" s="40"/>
      <c r="B1382" s="41"/>
      <c r="C1382" s="215" t="s">
        <v>2133</v>
      </c>
      <c r="D1382" s="215" t="s">
        <v>187</v>
      </c>
      <c r="E1382" s="216" t="s">
        <v>2754</v>
      </c>
      <c r="F1382" s="217" t="s">
        <v>2755</v>
      </c>
      <c r="G1382" s="218" t="s">
        <v>439</v>
      </c>
      <c r="H1382" s="219">
        <v>1</v>
      </c>
      <c r="I1382" s="220"/>
      <c r="J1382" s="221">
        <f>ROUND(I1382*H1382,2)</f>
        <v>0</v>
      </c>
      <c r="K1382" s="217" t="s">
        <v>191</v>
      </c>
      <c r="L1382" s="46"/>
      <c r="M1382" s="222" t="s">
        <v>19</v>
      </c>
      <c r="N1382" s="223" t="s">
        <v>44</v>
      </c>
      <c r="O1382" s="86"/>
      <c r="P1382" s="224">
        <f>O1382*H1382</f>
        <v>0</v>
      </c>
      <c r="Q1382" s="224">
        <v>0</v>
      </c>
      <c r="R1382" s="224">
        <f>Q1382*H1382</f>
        <v>0</v>
      </c>
      <c r="S1382" s="224">
        <v>0</v>
      </c>
      <c r="T1382" s="225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6" t="s">
        <v>339</v>
      </c>
      <c r="AT1382" s="226" t="s">
        <v>187</v>
      </c>
      <c r="AU1382" s="226" t="s">
        <v>82</v>
      </c>
      <c r="AY1382" s="19" t="s">
        <v>185</v>
      </c>
      <c r="BE1382" s="227">
        <f>IF(N1382="základní",J1382,0)</f>
        <v>0</v>
      </c>
      <c r="BF1382" s="227">
        <f>IF(N1382="snížená",J1382,0)</f>
        <v>0</v>
      </c>
      <c r="BG1382" s="227">
        <f>IF(N1382="zákl. přenesená",J1382,0)</f>
        <v>0</v>
      </c>
      <c r="BH1382" s="227">
        <f>IF(N1382="sníž. přenesená",J1382,0)</f>
        <v>0</v>
      </c>
      <c r="BI1382" s="227">
        <f>IF(N1382="nulová",J1382,0)</f>
        <v>0</v>
      </c>
      <c r="BJ1382" s="19" t="s">
        <v>80</v>
      </c>
      <c r="BK1382" s="227">
        <f>ROUND(I1382*H1382,2)</f>
        <v>0</v>
      </c>
      <c r="BL1382" s="19" t="s">
        <v>339</v>
      </c>
      <c r="BM1382" s="226" t="s">
        <v>2756</v>
      </c>
    </row>
    <row r="1383" s="2" customFormat="1">
      <c r="A1383" s="40"/>
      <c r="B1383" s="41"/>
      <c r="C1383" s="42"/>
      <c r="D1383" s="228" t="s">
        <v>193</v>
      </c>
      <c r="E1383" s="42"/>
      <c r="F1383" s="229" t="s">
        <v>2757</v>
      </c>
      <c r="G1383" s="42"/>
      <c r="H1383" s="42"/>
      <c r="I1383" s="230"/>
      <c r="J1383" s="42"/>
      <c r="K1383" s="42"/>
      <c r="L1383" s="46"/>
      <c r="M1383" s="231"/>
      <c r="N1383" s="232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193</v>
      </c>
      <c r="AU1383" s="19" t="s">
        <v>82</v>
      </c>
    </row>
    <row r="1384" s="13" customFormat="1">
      <c r="A1384" s="13"/>
      <c r="B1384" s="233"/>
      <c r="C1384" s="234"/>
      <c r="D1384" s="235" t="s">
        <v>195</v>
      </c>
      <c r="E1384" s="236" t="s">
        <v>19</v>
      </c>
      <c r="F1384" s="237" t="s">
        <v>1923</v>
      </c>
      <c r="G1384" s="234"/>
      <c r="H1384" s="236" t="s">
        <v>19</v>
      </c>
      <c r="I1384" s="238"/>
      <c r="J1384" s="234"/>
      <c r="K1384" s="234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195</v>
      </c>
      <c r="AU1384" s="243" t="s">
        <v>82</v>
      </c>
      <c r="AV1384" s="13" t="s">
        <v>80</v>
      </c>
      <c r="AW1384" s="13" t="s">
        <v>35</v>
      </c>
      <c r="AX1384" s="13" t="s">
        <v>73</v>
      </c>
      <c r="AY1384" s="243" t="s">
        <v>185</v>
      </c>
    </row>
    <row r="1385" s="14" customFormat="1">
      <c r="A1385" s="14"/>
      <c r="B1385" s="244"/>
      <c r="C1385" s="245"/>
      <c r="D1385" s="235" t="s">
        <v>195</v>
      </c>
      <c r="E1385" s="246" t="s">
        <v>19</v>
      </c>
      <c r="F1385" s="247" t="s">
        <v>80</v>
      </c>
      <c r="G1385" s="245"/>
      <c r="H1385" s="248">
        <v>1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195</v>
      </c>
      <c r="AU1385" s="254" t="s">
        <v>82</v>
      </c>
      <c r="AV1385" s="14" t="s">
        <v>82</v>
      </c>
      <c r="AW1385" s="14" t="s">
        <v>35</v>
      </c>
      <c r="AX1385" s="14" t="s">
        <v>73</v>
      </c>
      <c r="AY1385" s="254" t="s">
        <v>185</v>
      </c>
    </row>
    <row r="1386" s="15" customFormat="1">
      <c r="A1386" s="15"/>
      <c r="B1386" s="255"/>
      <c r="C1386" s="256"/>
      <c r="D1386" s="235" t="s">
        <v>195</v>
      </c>
      <c r="E1386" s="257" t="s">
        <v>19</v>
      </c>
      <c r="F1386" s="258" t="s">
        <v>226</v>
      </c>
      <c r="G1386" s="256"/>
      <c r="H1386" s="259">
        <v>1</v>
      </c>
      <c r="I1386" s="260"/>
      <c r="J1386" s="256"/>
      <c r="K1386" s="256"/>
      <c r="L1386" s="261"/>
      <c r="M1386" s="262"/>
      <c r="N1386" s="263"/>
      <c r="O1386" s="263"/>
      <c r="P1386" s="263"/>
      <c r="Q1386" s="263"/>
      <c r="R1386" s="263"/>
      <c r="S1386" s="263"/>
      <c r="T1386" s="264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5" t="s">
        <v>195</v>
      </c>
      <c r="AU1386" s="265" t="s">
        <v>82</v>
      </c>
      <c r="AV1386" s="15" t="s">
        <v>135</v>
      </c>
      <c r="AW1386" s="15" t="s">
        <v>35</v>
      </c>
      <c r="AX1386" s="15" t="s">
        <v>80</v>
      </c>
      <c r="AY1386" s="265" t="s">
        <v>185</v>
      </c>
    </row>
    <row r="1387" s="2" customFormat="1" ht="16.5" customHeight="1">
      <c r="A1387" s="40"/>
      <c r="B1387" s="41"/>
      <c r="C1387" s="272" t="s">
        <v>2137</v>
      </c>
      <c r="D1387" s="272" t="s">
        <v>520</v>
      </c>
      <c r="E1387" s="273" t="s">
        <v>2758</v>
      </c>
      <c r="F1387" s="274" t="s">
        <v>2759</v>
      </c>
      <c r="G1387" s="275" t="s">
        <v>439</v>
      </c>
      <c r="H1387" s="276">
        <v>1</v>
      </c>
      <c r="I1387" s="277"/>
      <c r="J1387" s="278">
        <f>ROUND(I1387*H1387,2)</f>
        <v>0</v>
      </c>
      <c r="K1387" s="274" t="s">
        <v>449</v>
      </c>
      <c r="L1387" s="279"/>
      <c r="M1387" s="280" t="s">
        <v>19</v>
      </c>
      <c r="N1387" s="281" t="s">
        <v>44</v>
      </c>
      <c r="O1387" s="86"/>
      <c r="P1387" s="224">
        <f>O1387*H1387</f>
        <v>0</v>
      </c>
      <c r="Q1387" s="224">
        <v>0.040000000000000001</v>
      </c>
      <c r="R1387" s="224">
        <f>Q1387*H1387</f>
        <v>0.040000000000000001</v>
      </c>
      <c r="S1387" s="224">
        <v>0</v>
      </c>
      <c r="T1387" s="225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26" t="s">
        <v>627</v>
      </c>
      <c r="AT1387" s="226" t="s">
        <v>520</v>
      </c>
      <c r="AU1387" s="226" t="s">
        <v>82</v>
      </c>
      <c r="AY1387" s="19" t="s">
        <v>185</v>
      </c>
      <c r="BE1387" s="227">
        <f>IF(N1387="základní",J1387,0)</f>
        <v>0</v>
      </c>
      <c r="BF1387" s="227">
        <f>IF(N1387="snížená",J1387,0)</f>
        <v>0</v>
      </c>
      <c r="BG1387" s="227">
        <f>IF(N1387="zákl. přenesená",J1387,0)</f>
        <v>0</v>
      </c>
      <c r="BH1387" s="227">
        <f>IF(N1387="sníž. přenesená",J1387,0)</f>
        <v>0</v>
      </c>
      <c r="BI1387" s="227">
        <f>IF(N1387="nulová",J1387,0)</f>
        <v>0</v>
      </c>
      <c r="BJ1387" s="19" t="s">
        <v>80</v>
      </c>
      <c r="BK1387" s="227">
        <f>ROUND(I1387*H1387,2)</f>
        <v>0</v>
      </c>
      <c r="BL1387" s="19" t="s">
        <v>339</v>
      </c>
      <c r="BM1387" s="226" t="s">
        <v>2760</v>
      </c>
    </row>
    <row r="1388" s="13" customFormat="1">
      <c r="A1388" s="13"/>
      <c r="B1388" s="233"/>
      <c r="C1388" s="234"/>
      <c r="D1388" s="235" t="s">
        <v>195</v>
      </c>
      <c r="E1388" s="236" t="s">
        <v>19</v>
      </c>
      <c r="F1388" s="237" t="s">
        <v>1923</v>
      </c>
      <c r="G1388" s="234"/>
      <c r="H1388" s="236" t="s">
        <v>19</v>
      </c>
      <c r="I1388" s="238"/>
      <c r="J1388" s="234"/>
      <c r="K1388" s="234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195</v>
      </c>
      <c r="AU1388" s="243" t="s">
        <v>82</v>
      </c>
      <c r="AV1388" s="13" t="s">
        <v>80</v>
      </c>
      <c r="AW1388" s="13" t="s">
        <v>35</v>
      </c>
      <c r="AX1388" s="13" t="s">
        <v>73</v>
      </c>
      <c r="AY1388" s="243" t="s">
        <v>185</v>
      </c>
    </row>
    <row r="1389" s="14" customFormat="1">
      <c r="A1389" s="14"/>
      <c r="B1389" s="244"/>
      <c r="C1389" s="245"/>
      <c r="D1389" s="235" t="s">
        <v>195</v>
      </c>
      <c r="E1389" s="246" t="s">
        <v>19</v>
      </c>
      <c r="F1389" s="247" t="s">
        <v>80</v>
      </c>
      <c r="G1389" s="245"/>
      <c r="H1389" s="248">
        <v>1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4" t="s">
        <v>195</v>
      </c>
      <c r="AU1389" s="254" t="s">
        <v>82</v>
      </c>
      <c r="AV1389" s="14" t="s">
        <v>82</v>
      </c>
      <c r="AW1389" s="14" t="s">
        <v>35</v>
      </c>
      <c r="AX1389" s="14" t="s">
        <v>73</v>
      </c>
      <c r="AY1389" s="254" t="s">
        <v>185</v>
      </c>
    </row>
    <row r="1390" s="15" customFormat="1">
      <c r="A1390" s="15"/>
      <c r="B1390" s="255"/>
      <c r="C1390" s="256"/>
      <c r="D1390" s="235" t="s">
        <v>195</v>
      </c>
      <c r="E1390" s="257" t="s">
        <v>19</v>
      </c>
      <c r="F1390" s="258" t="s">
        <v>226</v>
      </c>
      <c r="G1390" s="256"/>
      <c r="H1390" s="259">
        <v>1</v>
      </c>
      <c r="I1390" s="260"/>
      <c r="J1390" s="256"/>
      <c r="K1390" s="256"/>
      <c r="L1390" s="261"/>
      <c r="M1390" s="262"/>
      <c r="N1390" s="263"/>
      <c r="O1390" s="263"/>
      <c r="P1390" s="263"/>
      <c r="Q1390" s="263"/>
      <c r="R1390" s="263"/>
      <c r="S1390" s="263"/>
      <c r="T1390" s="264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5" t="s">
        <v>195</v>
      </c>
      <c r="AU1390" s="265" t="s">
        <v>82</v>
      </c>
      <c r="AV1390" s="15" t="s">
        <v>135</v>
      </c>
      <c r="AW1390" s="15" t="s">
        <v>35</v>
      </c>
      <c r="AX1390" s="15" t="s">
        <v>80</v>
      </c>
      <c r="AY1390" s="265" t="s">
        <v>185</v>
      </c>
    </row>
    <row r="1391" s="2" customFormat="1" ht="24.15" customHeight="1">
      <c r="A1391" s="40"/>
      <c r="B1391" s="41"/>
      <c r="C1391" s="215" t="s">
        <v>2142</v>
      </c>
      <c r="D1391" s="215" t="s">
        <v>187</v>
      </c>
      <c r="E1391" s="216" t="s">
        <v>1327</v>
      </c>
      <c r="F1391" s="217" t="s">
        <v>1328</v>
      </c>
      <c r="G1391" s="218" t="s">
        <v>439</v>
      </c>
      <c r="H1391" s="219">
        <v>1</v>
      </c>
      <c r="I1391" s="220"/>
      <c r="J1391" s="221">
        <f>ROUND(I1391*H1391,2)</f>
        <v>0</v>
      </c>
      <c r="K1391" s="217" t="s">
        <v>191</v>
      </c>
      <c r="L1391" s="46"/>
      <c r="M1391" s="222" t="s">
        <v>19</v>
      </c>
      <c r="N1391" s="223" t="s">
        <v>44</v>
      </c>
      <c r="O1391" s="86"/>
      <c r="P1391" s="224">
        <f>O1391*H1391</f>
        <v>0</v>
      </c>
      <c r="Q1391" s="224">
        <v>0</v>
      </c>
      <c r="R1391" s="224">
        <f>Q1391*H1391</f>
        <v>0</v>
      </c>
      <c r="S1391" s="224">
        <v>0</v>
      </c>
      <c r="T1391" s="225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6" t="s">
        <v>339</v>
      </c>
      <c r="AT1391" s="226" t="s">
        <v>187</v>
      </c>
      <c r="AU1391" s="226" t="s">
        <v>82</v>
      </c>
      <c r="AY1391" s="19" t="s">
        <v>185</v>
      </c>
      <c r="BE1391" s="227">
        <f>IF(N1391="základní",J1391,0)</f>
        <v>0</v>
      </c>
      <c r="BF1391" s="227">
        <f>IF(N1391="snížená",J1391,0)</f>
        <v>0</v>
      </c>
      <c r="BG1391" s="227">
        <f>IF(N1391="zákl. přenesená",J1391,0)</f>
        <v>0</v>
      </c>
      <c r="BH1391" s="227">
        <f>IF(N1391="sníž. přenesená",J1391,0)</f>
        <v>0</v>
      </c>
      <c r="BI1391" s="227">
        <f>IF(N1391="nulová",J1391,0)</f>
        <v>0</v>
      </c>
      <c r="BJ1391" s="19" t="s">
        <v>80</v>
      </c>
      <c r="BK1391" s="227">
        <f>ROUND(I1391*H1391,2)</f>
        <v>0</v>
      </c>
      <c r="BL1391" s="19" t="s">
        <v>339</v>
      </c>
      <c r="BM1391" s="226" t="s">
        <v>2761</v>
      </c>
    </row>
    <row r="1392" s="2" customFormat="1">
      <c r="A1392" s="40"/>
      <c r="B1392" s="41"/>
      <c r="C1392" s="42"/>
      <c r="D1392" s="228" t="s">
        <v>193</v>
      </c>
      <c r="E1392" s="42"/>
      <c r="F1392" s="229" t="s">
        <v>1330</v>
      </c>
      <c r="G1392" s="42"/>
      <c r="H1392" s="42"/>
      <c r="I1392" s="230"/>
      <c r="J1392" s="42"/>
      <c r="K1392" s="42"/>
      <c r="L1392" s="46"/>
      <c r="M1392" s="231"/>
      <c r="N1392" s="232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193</v>
      </c>
      <c r="AU1392" s="19" t="s">
        <v>82</v>
      </c>
    </row>
    <row r="1393" s="13" customFormat="1">
      <c r="A1393" s="13"/>
      <c r="B1393" s="233"/>
      <c r="C1393" s="234"/>
      <c r="D1393" s="235" t="s">
        <v>195</v>
      </c>
      <c r="E1393" s="236" t="s">
        <v>19</v>
      </c>
      <c r="F1393" s="237" t="s">
        <v>1930</v>
      </c>
      <c r="G1393" s="234"/>
      <c r="H1393" s="236" t="s">
        <v>19</v>
      </c>
      <c r="I1393" s="238"/>
      <c r="J1393" s="234"/>
      <c r="K1393" s="234"/>
      <c r="L1393" s="239"/>
      <c r="M1393" s="240"/>
      <c r="N1393" s="241"/>
      <c r="O1393" s="241"/>
      <c r="P1393" s="241"/>
      <c r="Q1393" s="241"/>
      <c r="R1393" s="241"/>
      <c r="S1393" s="241"/>
      <c r="T1393" s="242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3" t="s">
        <v>195</v>
      </c>
      <c r="AU1393" s="243" t="s">
        <v>82</v>
      </c>
      <c r="AV1393" s="13" t="s">
        <v>80</v>
      </c>
      <c r="AW1393" s="13" t="s">
        <v>35</v>
      </c>
      <c r="AX1393" s="13" t="s">
        <v>73</v>
      </c>
      <c r="AY1393" s="243" t="s">
        <v>185</v>
      </c>
    </row>
    <row r="1394" s="13" customFormat="1">
      <c r="A1394" s="13"/>
      <c r="B1394" s="233"/>
      <c r="C1394" s="234"/>
      <c r="D1394" s="235" t="s">
        <v>195</v>
      </c>
      <c r="E1394" s="236" t="s">
        <v>19</v>
      </c>
      <c r="F1394" s="237" t="s">
        <v>1696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195</v>
      </c>
      <c r="AU1394" s="243" t="s">
        <v>82</v>
      </c>
      <c r="AV1394" s="13" t="s">
        <v>80</v>
      </c>
      <c r="AW1394" s="13" t="s">
        <v>35</v>
      </c>
      <c r="AX1394" s="13" t="s">
        <v>73</v>
      </c>
      <c r="AY1394" s="243" t="s">
        <v>185</v>
      </c>
    </row>
    <row r="1395" s="14" customFormat="1">
      <c r="A1395" s="14"/>
      <c r="B1395" s="244"/>
      <c r="C1395" s="245"/>
      <c r="D1395" s="235" t="s">
        <v>195</v>
      </c>
      <c r="E1395" s="246" t="s">
        <v>19</v>
      </c>
      <c r="F1395" s="247" t="s">
        <v>80</v>
      </c>
      <c r="G1395" s="245"/>
      <c r="H1395" s="248">
        <v>1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195</v>
      </c>
      <c r="AU1395" s="254" t="s">
        <v>82</v>
      </c>
      <c r="AV1395" s="14" t="s">
        <v>82</v>
      </c>
      <c r="AW1395" s="14" t="s">
        <v>35</v>
      </c>
      <c r="AX1395" s="14" t="s">
        <v>73</v>
      </c>
      <c r="AY1395" s="254" t="s">
        <v>185</v>
      </c>
    </row>
    <row r="1396" s="15" customFormat="1">
      <c r="A1396" s="15"/>
      <c r="B1396" s="255"/>
      <c r="C1396" s="256"/>
      <c r="D1396" s="235" t="s">
        <v>195</v>
      </c>
      <c r="E1396" s="257" t="s">
        <v>19</v>
      </c>
      <c r="F1396" s="258" t="s">
        <v>226</v>
      </c>
      <c r="G1396" s="256"/>
      <c r="H1396" s="259">
        <v>1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195</v>
      </c>
      <c r="AU1396" s="265" t="s">
        <v>82</v>
      </c>
      <c r="AV1396" s="15" t="s">
        <v>135</v>
      </c>
      <c r="AW1396" s="15" t="s">
        <v>35</v>
      </c>
      <c r="AX1396" s="15" t="s">
        <v>80</v>
      </c>
      <c r="AY1396" s="265" t="s">
        <v>185</v>
      </c>
    </row>
    <row r="1397" s="2" customFormat="1" ht="24.15" customHeight="1">
      <c r="A1397" s="40"/>
      <c r="B1397" s="41"/>
      <c r="C1397" s="272" t="s">
        <v>2147</v>
      </c>
      <c r="D1397" s="272" t="s">
        <v>520</v>
      </c>
      <c r="E1397" s="273" t="s">
        <v>1932</v>
      </c>
      <c r="F1397" s="274" t="s">
        <v>1933</v>
      </c>
      <c r="G1397" s="275" t="s">
        <v>439</v>
      </c>
      <c r="H1397" s="276">
        <v>1</v>
      </c>
      <c r="I1397" s="277"/>
      <c r="J1397" s="278">
        <f>ROUND(I1397*H1397,2)</f>
        <v>0</v>
      </c>
      <c r="K1397" s="274" t="s">
        <v>449</v>
      </c>
      <c r="L1397" s="279"/>
      <c r="M1397" s="280" t="s">
        <v>19</v>
      </c>
      <c r="N1397" s="281" t="s">
        <v>44</v>
      </c>
      <c r="O1397" s="86"/>
      <c r="P1397" s="224">
        <f>O1397*H1397</f>
        <v>0</v>
      </c>
      <c r="Q1397" s="224">
        <v>0.021499999999999998</v>
      </c>
      <c r="R1397" s="224">
        <f>Q1397*H1397</f>
        <v>0.021499999999999998</v>
      </c>
      <c r="S1397" s="224">
        <v>0</v>
      </c>
      <c r="T1397" s="225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6" t="s">
        <v>627</v>
      </c>
      <c r="AT1397" s="226" t="s">
        <v>520</v>
      </c>
      <c r="AU1397" s="226" t="s">
        <v>82</v>
      </c>
      <c r="AY1397" s="19" t="s">
        <v>185</v>
      </c>
      <c r="BE1397" s="227">
        <f>IF(N1397="základní",J1397,0)</f>
        <v>0</v>
      </c>
      <c r="BF1397" s="227">
        <f>IF(N1397="snížená",J1397,0)</f>
        <v>0</v>
      </c>
      <c r="BG1397" s="227">
        <f>IF(N1397="zákl. přenesená",J1397,0)</f>
        <v>0</v>
      </c>
      <c r="BH1397" s="227">
        <f>IF(N1397="sníž. přenesená",J1397,0)</f>
        <v>0</v>
      </c>
      <c r="BI1397" s="227">
        <f>IF(N1397="nulová",J1397,0)</f>
        <v>0</v>
      </c>
      <c r="BJ1397" s="19" t="s">
        <v>80</v>
      </c>
      <c r="BK1397" s="227">
        <f>ROUND(I1397*H1397,2)</f>
        <v>0</v>
      </c>
      <c r="BL1397" s="19" t="s">
        <v>339</v>
      </c>
      <c r="BM1397" s="226" t="s">
        <v>2762</v>
      </c>
    </row>
    <row r="1398" s="13" customFormat="1">
      <c r="A1398" s="13"/>
      <c r="B1398" s="233"/>
      <c r="C1398" s="234"/>
      <c r="D1398" s="235" t="s">
        <v>195</v>
      </c>
      <c r="E1398" s="236" t="s">
        <v>19</v>
      </c>
      <c r="F1398" s="237" t="s">
        <v>1930</v>
      </c>
      <c r="G1398" s="234"/>
      <c r="H1398" s="236" t="s">
        <v>19</v>
      </c>
      <c r="I1398" s="238"/>
      <c r="J1398" s="234"/>
      <c r="K1398" s="234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195</v>
      </c>
      <c r="AU1398" s="243" t="s">
        <v>82</v>
      </c>
      <c r="AV1398" s="13" t="s">
        <v>80</v>
      </c>
      <c r="AW1398" s="13" t="s">
        <v>35</v>
      </c>
      <c r="AX1398" s="13" t="s">
        <v>73</v>
      </c>
      <c r="AY1398" s="243" t="s">
        <v>185</v>
      </c>
    </row>
    <row r="1399" s="13" customFormat="1">
      <c r="A1399" s="13"/>
      <c r="B1399" s="233"/>
      <c r="C1399" s="234"/>
      <c r="D1399" s="235" t="s">
        <v>195</v>
      </c>
      <c r="E1399" s="236" t="s">
        <v>19</v>
      </c>
      <c r="F1399" s="237" t="s">
        <v>1696</v>
      </c>
      <c r="G1399" s="234"/>
      <c r="H1399" s="236" t="s">
        <v>19</v>
      </c>
      <c r="I1399" s="238"/>
      <c r="J1399" s="234"/>
      <c r="K1399" s="234"/>
      <c r="L1399" s="239"/>
      <c r="M1399" s="240"/>
      <c r="N1399" s="241"/>
      <c r="O1399" s="241"/>
      <c r="P1399" s="241"/>
      <c r="Q1399" s="241"/>
      <c r="R1399" s="241"/>
      <c r="S1399" s="241"/>
      <c r="T1399" s="242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3" t="s">
        <v>195</v>
      </c>
      <c r="AU1399" s="243" t="s">
        <v>82</v>
      </c>
      <c r="AV1399" s="13" t="s">
        <v>80</v>
      </c>
      <c r="AW1399" s="13" t="s">
        <v>35</v>
      </c>
      <c r="AX1399" s="13" t="s">
        <v>73</v>
      </c>
      <c r="AY1399" s="243" t="s">
        <v>185</v>
      </c>
    </row>
    <row r="1400" s="14" customFormat="1">
      <c r="A1400" s="14"/>
      <c r="B1400" s="244"/>
      <c r="C1400" s="245"/>
      <c r="D1400" s="235" t="s">
        <v>195</v>
      </c>
      <c r="E1400" s="246" t="s">
        <v>19</v>
      </c>
      <c r="F1400" s="247" t="s">
        <v>80</v>
      </c>
      <c r="G1400" s="245"/>
      <c r="H1400" s="248">
        <v>1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195</v>
      </c>
      <c r="AU1400" s="254" t="s">
        <v>82</v>
      </c>
      <c r="AV1400" s="14" t="s">
        <v>82</v>
      </c>
      <c r="AW1400" s="14" t="s">
        <v>35</v>
      </c>
      <c r="AX1400" s="14" t="s">
        <v>73</v>
      </c>
      <c r="AY1400" s="254" t="s">
        <v>185</v>
      </c>
    </row>
    <row r="1401" s="15" customFormat="1">
      <c r="A1401" s="15"/>
      <c r="B1401" s="255"/>
      <c r="C1401" s="256"/>
      <c r="D1401" s="235" t="s">
        <v>195</v>
      </c>
      <c r="E1401" s="257" t="s">
        <v>19</v>
      </c>
      <c r="F1401" s="258" t="s">
        <v>226</v>
      </c>
      <c r="G1401" s="256"/>
      <c r="H1401" s="259">
        <v>1</v>
      </c>
      <c r="I1401" s="260"/>
      <c r="J1401" s="256"/>
      <c r="K1401" s="256"/>
      <c r="L1401" s="261"/>
      <c r="M1401" s="262"/>
      <c r="N1401" s="263"/>
      <c r="O1401" s="263"/>
      <c r="P1401" s="263"/>
      <c r="Q1401" s="263"/>
      <c r="R1401" s="263"/>
      <c r="S1401" s="263"/>
      <c r="T1401" s="264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65" t="s">
        <v>195</v>
      </c>
      <c r="AU1401" s="265" t="s">
        <v>82</v>
      </c>
      <c r="AV1401" s="15" t="s">
        <v>135</v>
      </c>
      <c r="AW1401" s="15" t="s">
        <v>35</v>
      </c>
      <c r="AX1401" s="15" t="s">
        <v>80</v>
      </c>
      <c r="AY1401" s="265" t="s">
        <v>185</v>
      </c>
    </row>
    <row r="1402" s="2" customFormat="1" ht="24.15" customHeight="1">
      <c r="A1402" s="40"/>
      <c r="B1402" s="41"/>
      <c r="C1402" s="215" t="s">
        <v>2153</v>
      </c>
      <c r="D1402" s="215" t="s">
        <v>187</v>
      </c>
      <c r="E1402" s="216" t="s">
        <v>2763</v>
      </c>
      <c r="F1402" s="217" t="s">
        <v>2764</v>
      </c>
      <c r="G1402" s="218" t="s">
        <v>439</v>
      </c>
      <c r="H1402" s="219">
        <v>2</v>
      </c>
      <c r="I1402" s="220"/>
      <c r="J1402" s="221">
        <f>ROUND(I1402*H1402,2)</f>
        <v>0</v>
      </c>
      <c r="K1402" s="217" t="s">
        <v>191</v>
      </c>
      <c r="L1402" s="46"/>
      <c r="M1402" s="222" t="s">
        <v>19</v>
      </c>
      <c r="N1402" s="223" t="s">
        <v>44</v>
      </c>
      <c r="O1402" s="86"/>
      <c r="P1402" s="224">
        <f>O1402*H1402</f>
        <v>0</v>
      </c>
      <c r="Q1402" s="224">
        <v>0</v>
      </c>
      <c r="R1402" s="224">
        <f>Q1402*H1402</f>
        <v>0</v>
      </c>
      <c r="S1402" s="224">
        <v>0</v>
      </c>
      <c r="T1402" s="225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26" t="s">
        <v>339</v>
      </c>
      <c r="AT1402" s="226" t="s">
        <v>187</v>
      </c>
      <c r="AU1402" s="226" t="s">
        <v>82</v>
      </c>
      <c r="AY1402" s="19" t="s">
        <v>185</v>
      </c>
      <c r="BE1402" s="227">
        <f>IF(N1402="základní",J1402,0)</f>
        <v>0</v>
      </c>
      <c r="BF1402" s="227">
        <f>IF(N1402="snížená",J1402,0)</f>
        <v>0</v>
      </c>
      <c r="BG1402" s="227">
        <f>IF(N1402="zákl. přenesená",J1402,0)</f>
        <v>0</v>
      </c>
      <c r="BH1402" s="227">
        <f>IF(N1402="sníž. přenesená",J1402,0)</f>
        <v>0</v>
      </c>
      <c r="BI1402" s="227">
        <f>IF(N1402="nulová",J1402,0)</f>
        <v>0</v>
      </c>
      <c r="BJ1402" s="19" t="s">
        <v>80</v>
      </c>
      <c r="BK1402" s="227">
        <f>ROUND(I1402*H1402,2)</f>
        <v>0</v>
      </c>
      <c r="BL1402" s="19" t="s">
        <v>339</v>
      </c>
      <c r="BM1402" s="226" t="s">
        <v>2765</v>
      </c>
    </row>
    <row r="1403" s="2" customFormat="1">
      <c r="A1403" s="40"/>
      <c r="B1403" s="41"/>
      <c r="C1403" s="42"/>
      <c r="D1403" s="228" t="s">
        <v>193</v>
      </c>
      <c r="E1403" s="42"/>
      <c r="F1403" s="229" t="s">
        <v>2766</v>
      </c>
      <c r="G1403" s="42"/>
      <c r="H1403" s="42"/>
      <c r="I1403" s="230"/>
      <c r="J1403" s="42"/>
      <c r="K1403" s="42"/>
      <c r="L1403" s="46"/>
      <c r="M1403" s="231"/>
      <c r="N1403" s="232"/>
      <c r="O1403" s="86"/>
      <c r="P1403" s="86"/>
      <c r="Q1403" s="86"/>
      <c r="R1403" s="86"/>
      <c r="S1403" s="86"/>
      <c r="T1403" s="87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193</v>
      </c>
      <c r="AU1403" s="19" t="s">
        <v>82</v>
      </c>
    </row>
    <row r="1404" s="13" customFormat="1">
      <c r="A1404" s="13"/>
      <c r="B1404" s="233"/>
      <c r="C1404" s="234"/>
      <c r="D1404" s="235" t="s">
        <v>195</v>
      </c>
      <c r="E1404" s="236" t="s">
        <v>19</v>
      </c>
      <c r="F1404" s="237" t="s">
        <v>1940</v>
      </c>
      <c r="G1404" s="234"/>
      <c r="H1404" s="236" t="s">
        <v>19</v>
      </c>
      <c r="I1404" s="238"/>
      <c r="J1404" s="234"/>
      <c r="K1404" s="234"/>
      <c r="L1404" s="239"/>
      <c r="M1404" s="240"/>
      <c r="N1404" s="241"/>
      <c r="O1404" s="241"/>
      <c r="P1404" s="241"/>
      <c r="Q1404" s="241"/>
      <c r="R1404" s="241"/>
      <c r="S1404" s="241"/>
      <c r="T1404" s="24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3" t="s">
        <v>195</v>
      </c>
      <c r="AU1404" s="243" t="s">
        <v>82</v>
      </c>
      <c r="AV1404" s="13" t="s">
        <v>80</v>
      </c>
      <c r="AW1404" s="13" t="s">
        <v>35</v>
      </c>
      <c r="AX1404" s="13" t="s">
        <v>73</v>
      </c>
      <c r="AY1404" s="243" t="s">
        <v>185</v>
      </c>
    </row>
    <row r="1405" s="13" customFormat="1">
      <c r="A1405" s="13"/>
      <c r="B1405" s="233"/>
      <c r="C1405" s="234"/>
      <c r="D1405" s="235" t="s">
        <v>195</v>
      </c>
      <c r="E1405" s="236" t="s">
        <v>19</v>
      </c>
      <c r="F1405" s="237" t="s">
        <v>2767</v>
      </c>
      <c r="G1405" s="234"/>
      <c r="H1405" s="236" t="s">
        <v>19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195</v>
      </c>
      <c r="AU1405" s="243" t="s">
        <v>82</v>
      </c>
      <c r="AV1405" s="13" t="s">
        <v>80</v>
      </c>
      <c r="AW1405" s="13" t="s">
        <v>35</v>
      </c>
      <c r="AX1405" s="13" t="s">
        <v>73</v>
      </c>
      <c r="AY1405" s="243" t="s">
        <v>185</v>
      </c>
    </row>
    <row r="1406" s="14" customFormat="1">
      <c r="A1406" s="14"/>
      <c r="B1406" s="244"/>
      <c r="C1406" s="245"/>
      <c r="D1406" s="235" t="s">
        <v>195</v>
      </c>
      <c r="E1406" s="246" t="s">
        <v>19</v>
      </c>
      <c r="F1406" s="247" t="s">
        <v>82</v>
      </c>
      <c r="G1406" s="245"/>
      <c r="H1406" s="248">
        <v>2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195</v>
      </c>
      <c r="AU1406" s="254" t="s">
        <v>82</v>
      </c>
      <c r="AV1406" s="14" t="s">
        <v>82</v>
      </c>
      <c r="AW1406" s="14" t="s">
        <v>35</v>
      </c>
      <c r="AX1406" s="14" t="s">
        <v>73</v>
      </c>
      <c r="AY1406" s="254" t="s">
        <v>185</v>
      </c>
    </row>
    <row r="1407" s="15" customFormat="1">
      <c r="A1407" s="15"/>
      <c r="B1407" s="255"/>
      <c r="C1407" s="256"/>
      <c r="D1407" s="235" t="s">
        <v>195</v>
      </c>
      <c r="E1407" s="257" t="s">
        <v>19</v>
      </c>
      <c r="F1407" s="258" t="s">
        <v>226</v>
      </c>
      <c r="G1407" s="256"/>
      <c r="H1407" s="259">
        <v>2</v>
      </c>
      <c r="I1407" s="260"/>
      <c r="J1407" s="256"/>
      <c r="K1407" s="256"/>
      <c r="L1407" s="261"/>
      <c r="M1407" s="262"/>
      <c r="N1407" s="263"/>
      <c r="O1407" s="263"/>
      <c r="P1407" s="263"/>
      <c r="Q1407" s="263"/>
      <c r="R1407" s="263"/>
      <c r="S1407" s="263"/>
      <c r="T1407" s="264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5" t="s">
        <v>195</v>
      </c>
      <c r="AU1407" s="265" t="s">
        <v>82</v>
      </c>
      <c r="AV1407" s="15" t="s">
        <v>135</v>
      </c>
      <c r="AW1407" s="15" t="s">
        <v>35</v>
      </c>
      <c r="AX1407" s="15" t="s">
        <v>80</v>
      </c>
      <c r="AY1407" s="265" t="s">
        <v>185</v>
      </c>
    </row>
    <row r="1408" s="2" customFormat="1" ht="16.5" customHeight="1">
      <c r="A1408" s="40"/>
      <c r="B1408" s="41"/>
      <c r="C1408" s="272" t="s">
        <v>2158</v>
      </c>
      <c r="D1408" s="272" t="s">
        <v>520</v>
      </c>
      <c r="E1408" s="273" t="s">
        <v>2768</v>
      </c>
      <c r="F1408" s="274" t="s">
        <v>2769</v>
      </c>
      <c r="G1408" s="275" t="s">
        <v>499</v>
      </c>
      <c r="H1408" s="276">
        <v>2</v>
      </c>
      <c r="I1408" s="277"/>
      <c r="J1408" s="278">
        <f>ROUND(I1408*H1408,2)</f>
        <v>0</v>
      </c>
      <c r="K1408" s="274" t="s">
        <v>191</v>
      </c>
      <c r="L1408" s="279"/>
      <c r="M1408" s="280" t="s">
        <v>19</v>
      </c>
      <c r="N1408" s="281" t="s">
        <v>44</v>
      </c>
      <c r="O1408" s="86"/>
      <c r="P1408" s="224">
        <f>O1408*H1408</f>
        <v>0</v>
      </c>
      <c r="Q1408" s="224">
        <v>0.0060000000000000001</v>
      </c>
      <c r="R1408" s="224">
        <f>Q1408*H1408</f>
        <v>0.012</v>
      </c>
      <c r="S1408" s="224">
        <v>0</v>
      </c>
      <c r="T1408" s="225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26" t="s">
        <v>627</v>
      </c>
      <c r="AT1408" s="226" t="s">
        <v>520</v>
      </c>
      <c r="AU1408" s="226" t="s">
        <v>82</v>
      </c>
      <c r="AY1408" s="19" t="s">
        <v>185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19" t="s">
        <v>80</v>
      </c>
      <c r="BK1408" s="227">
        <f>ROUND(I1408*H1408,2)</f>
        <v>0</v>
      </c>
      <c r="BL1408" s="19" t="s">
        <v>339</v>
      </c>
      <c r="BM1408" s="226" t="s">
        <v>2770</v>
      </c>
    </row>
    <row r="1409" s="13" customFormat="1">
      <c r="A1409" s="13"/>
      <c r="B1409" s="233"/>
      <c r="C1409" s="234"/>
      <c r="D1409" s="235" t="s">
        <v>195</v>
      </c>
      <c r="E1409" s="236" t="s">
        <v>19</v>
      </c>
      <c r="F1409" s="237" t="s">
        <v>1940</v>
      </c>
      <c r="G1409" s="234"/>
      <c r="H1409" s="236" t="s">
        <v>19</v>
      </c>
      <c r="I1409" s="238"/>
      <c r="J1409" s="234"/>
      <c r="K1409" s="234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195</v>
      </c>
      <c r="AU1409" s="243" t="s">
        <v>82</v>
      </c>
      <c r="AV1409" s="13" t="s">
        <v>80</v>
      </c>
      <c r="AW1409" s="13" t="s">
        <v>35</v>
      </c>
      <c r="AX1409" s="13" t="s">
        <v>73</v>
      </c>
      <c r="AY1409" s="243" t="s">
        <v>185</v>
      </c>
    </row>
    <row r="1410" s="13" customFormat="1">
      <c r="A1410" s="13"/>
      <c r="B1410" s="233"/>
      <c r="C1410" s="234"/>
      <c r="D1410" s="235" t="s">
        <v>195</v>
      </c>
      <c r="E1410" s="236" t="s">
        <v>19</v>
      </c>
      <c r="F1410" s="237" t="s">
        <v>2767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195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185</v>
      </c>
    </row>
    <row r="1411" s="14" customFormat="1">
      <c r="A1411" s="14"/>
      <c r="B1411" s="244"/>
      <c r="C1411" s="245"/>
      <c r="D1411" s="235" t="s">
        <v>195</v>
      </c>
      <c r="E1411" s="246" t="s">
        <v>19</v>
      </c>
      <c r="F1411" s="247" t="s">
        <v>2771</v>
      </c>
      <c r="G1411" s="245"/>
      <c r="H1411" s="248">
        <v>2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195</v>
      </c>
      <c r="AU1411" s="254" t="s">
        <v>82</v>
      </c>
      <c r="AV1411" s="14" t="s">
        <v>82</v>
      </c>
      <c r="AW1411" s="14" t="s">
        <v>35</v>
      </c>
      <c r="AX1411" s="14" t="s">
        <v>73</v>
      </c>
      <c r="AY1411" s="254" t="s">
        <v>185</v>
      </c>
    </row>
    <row r="1412" s="15" customFormat="1">
      <c r="A1412" s="15"/>
      <c r="B1412" s="255"/>
      <c r="C1412" s="256"/>
      <c r="D1412" s="235" t="s">
        <v>195</v>
      </c>
      <c r="E1412" s="257" t="s">
        <v>19</v>
      </c>
      <c r="F1412" s="258" t="s">
        <v>226</v>
      </c>
      <c r="G1412" s="256"/>
      <c r="H1412" s="259">
        <v>2</v>
      </c>
      <c r="I1412" s="260"/>
      <c r="J1412" s="256"/>
      <c r="K1412" s="256"/>
      <c r="L1412" s="261"/>
      <c r="M1412" s="262"/>
      <c r="N1412" s="263"/>
      <c r="O1412" s="263"/>
      <c r="P1412" s="263"/>
      <c r="Q1412" s="263"/>
      <c r="R1412" s="263"/>
      <c r="S1412" s="263"/>
      <c r="T1412" s="264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65" t="s">
        <v>195</v>
      </c>
      <c r="AU1412" s="265" t="s">
        <v>82</v>
      </c>
      <c r="AV1412" s="15" t="s">
        <v>135</v>
      </c>
      <c r="AW1412" s="15" t="s">
        <v>35</v>
      </c>
      <c r="AX1412" s="15" t="s">
        <v>80</v>
      </c>
      <c r="AY1412" s="265" t="s">
        <v>185</v>
      </c>
    </row>
    <row r="1413" s="2" customFormat="1" ht="24.15" customHeight="1">
      <c r="A1413" s="40"/>
      <c r="B1413" s="41"/>
      <c r="C1413" s="215" t="s">
        <v>2168</v>
      </c>
      <c r="D1413" s="215" t="s">
        <v>187</v>
      </c>
      <c r="E1413" s="216" t="s">
        <v>1936</v>
      </c>
      <c r="F1413" s="217" t="s">
        <v>1937</v>
      </c>
      <c r="G1413" s="218" t="s">
        <v>439</v>
      </c>
      <c r="H1413" s="219">
        <v>4</v>
      </c>
      <c r="I1413" s="220"/>
      <c r="J1413" s="221">
        <f>ROUND(I1413*H1413,2)</f>
        <v>0</v>
      </c>
      <c r="K1413" s="217" t="s">
        <v>191</v>
      </c>
      <c r="L1413" s="46"/>
      <c r="M1413" s="222" t="s">
        <v>19</v>
      </c>
      <c r="N1413" s="223" t="s">
        <v>44</v>
      </c>
      <c r="O1413" s="86"/>
      <c r="P1413" s="224">
        <f>O1413*H1413</f>
        <v>0</v>
      </c>
      <c r="Q1413" s="224">
        <v>0</v>
      </c>
      <c r="R1413" s="224">
        <f>Q1413*H1413</f>
        <v>0</v>
      </c>
      <c r="S1413" s="224">
        <v>0</v>
      </c>
      <c r="T1413" s="225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6" t="s">
        <v>339</v>
      </c>
      <c r="AT1413" s="226" t="s">
        <v>187</v>
      </c>
      <c r="AU1413" s="226" t="s">
        <v>82</v>
      </c>
      <c r="AY1413" s="19" t="s">
        <v>185</v>
      </c>
      <c r="BE1413" s="227">
        <f>IF(N1413="základní",J1413,0)</f>
        <v>0</v>
      </c>
      <c r="BF1413" s="227">
        <f>IF(N1413="snížená",J1413,0)</f>
        <v>0</v>
      </c>
      <c r="BG1413" s="227">
        <f>IF(N1413="zákl. přenesená",J1413,0)</f>
        <v>0</v>
      </c>
      <c r="BH1413" s="227">
        <f>IF(N1413="sníž. přenesená",J1413,0)</f>
        <v>0</v>
      </c>
      <c r="BI1413" s="227">
        <f>IF(N1413="nulová",J1413,0)</f>
        <v>0</v>
      </c>
      <c r="BJ1413" s="19" t="s">
        <v>80</v>
      </c>
      <c r="BK1413" s="227">
        <f>ROUND(I1413*H1413,2)</f>
        <v>0</v>
      </c>
      <c r="BL1413" s="19" t="s">
        <v>339</v>
      </c>
      <c r="BM1413" s="226" t="s">
        <v>2772</v>
      </c>
    </row>
    <row r="1414" s="2" customFormat="1">
      <c r="A1414" s="40"/>
      <c r="B1414" s="41"/>
      <c r="C1414" s="42"/>
      <c r="D1414" s="228" t="s">
        <v>193</v>
      </c>
      <c r="E1414" s="42"/>
      <c r="F1414" s="229" t="s">
        <v>1939</v>
      </c>
      <c r="G1414" s="42"/>
      <c r="H1414" s="42"/>
      <c r="I1414" s="230"/>
      <c r="J1414" s="42"/>
      <c r="K1414" s="42"/>
      <c r="L1414" s="46"/>
      <c r="M1414" s="231"/>
      <c r="N1414" s="232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193</v>
      </c>
      <c r="AU1414" s="19" t="s">
        <v>82</v>
      </c>
    </row>
    <row r="1415" s="13" customFormat="1">
      <c r="A1415" s="13"/>
      <c r="B1415" s="233"/>
      <c r="C1415" s="234"/>
      <c r="D1415" s="235" t="s">
        <v>195</v>
      </c>
      <c r="E1415" s="236" t="s">
        <v>19</v>
      </c>
      <c r="F1415" s="237" t="s">
        <v>1940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195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185</v>
      </c>
    </row>
    <row r="1416" s="13" customFormat="1">
      <c r="A1416" s="13"/>
      <c r="B1416" s="233"/>
      <c r="C1416" s="234"/>
      <c r="D1416" s="235" t="s">
        <v>195</v>
      </c>
      <c r="E1416" s="236" t="s">
        <v>19</v>
      </c>
      <c r="F1416" s="237" t="s">
        <v>1941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195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185</v>
      </c>
    </row>
    <row r="1417" s="14" customFormat="1">
      <c r="A1417" s="14"/>
      <c r="B1417" s="244"/>
      <c r="C1417" s="245"/>
      <c r="D1417" s="235" t="s">
        <v>195</v>
      </c>
      <c r="E1417" s="246" t="s">
        <v>19</v>
      </c>
      <c r="F1417" s="247" t="s">
        <v>82</v>
      </c>
      <c r="G1417" s="245"/>
      <c r="H1417" s="248">
        <v>2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195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185</v>
      </c>
    </row>
    <row r="1418" s="13" customFormat="1">
      <c r="A1418" s="13"/>
      <c r="B1418" s="233"/>
      <c r="C1418" s="234"/>
      <c r="D1418" s="235" t="s">
        <v>195</v>
      </c>
      <c r="E1418" s="236" t="s">
        <v>19</v>
      </c>
      <c r="F1418" s="237" t="s">
        <v>2773</v>
      </c>
      <c r="G1418" s="234"/>
      <c r="H1418" s="236" t="s">
        <v>19</v>
      </c>
      <c r="I1418" s="238"/>
      <c r="J1418" s="234"/>
      <c r="K1418" s="234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195</v>
      </c>
      <c r="AU1418" s="243" t="s">
        <v>82</v>
      </c>
      <c r="AV1418" s="13" t="s">
        <v>80</v>
      </c>
      <c r="AW1418" s="13" t="s">
        <v>35</v>
      </c>
      <c r="AX1418" s="13" t="s">
        <v>73</v>
      </c>
      <c r="AY1418" s="243" t="s">
        <v>185</v>
      </c>
    </row>
    <row r="1419" s="14" customFormat="1">
      <c r="A1419" s="14"/>
      <c r="B1419" s="244"/>
      <c r="C1419" s="245"/>
      <c r="D1419" s="235" t="s">
        <v>195</v>
      </c>
      <c r="E1419" s="246" t="s">
        <v>19</v>
      </c>
      <c r="F1419" s="247" t="s">
        <v>80</v>
      </c>
      <c r="G1419" s="245"/>
      <c r="H1419" s="248">
        <v>1</v>
      </c>
      <c r="I1419" s="249"/>
      <c r="J1419" s="245"/>
      <c r="K1419" s="245"/>
      <c r="L1419" s="250"/>
      <c r="M1419" s="251"/>
      <c r="N1419" s="252"/>
      <c r="O1419" s="252"/>
      <c r="P1419" s="252"/>
      <c r="Q1419" s="252"/>
      <c r="R1419" s="252"/>
      <c r="S1419" s="252"/>
      <c r="T1419" s="25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4" t="s">
        <v>195</v>
      </c>
      <c r="AU1419" s="254" t="s">
        <v>82</v>
      </c>
      <c r="AV1419" s="14" t="s">
        <v>82</v>
      </c>
      <c r="AW1419" s="14" t="s">
        <v>35</v>
      </c>
      <c r="AX1419" s="14" t="s">
        <v>73</v>
      </c>
      <c r="AY1419" s="254" t="s">
        <v>185</v>
      </c>
    </row>
    <row r="1420" s="13" customFormat="1">
      <c r="A1420" s="13"/>
      <c r="B1420" s="233"/>
      <c r="C1420" s="234"/>
      <c r="D1420" s="235" t="s">
        <v>195</v>
      </c>
      <c r="E1420" s="236" t="s">
        <v>19</v>
      </c>
      <c r="F1420" s="237" t="s">
        <v>2774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195</v>
      </c>
      <c r="AU1420" s="243" t="s">
        <v>82</v>
      </c>
      <c r="AV1420" s="13" t="s">
        <v>80</v>
      </c>
      <c r="AW1420" s="13" t="s">
        <v>35</v>
      </c>
      <c r="AX1420" s="13" t="s">
        <v>73</v>
      </c>
      <c r="AY1420" s="243" t="s">
        <v>185</v>
      </c>
    </row>
    <row r="1421" s="14" customFormat="1">
      <c r="A1421" s="14"/>
      <c r="B1421" s="244"/>
      <c r="C1421" s="245"/>
      <c r="D1421" s="235" t="s">
        <v>195</v>
      </c>
      <c r="E1421" s="246" t="s">
        <v>19</v>
      </c>
      <c r="F1421" s="247" t="s">
        <v>80</v>
      </c>
      <c r="G1421" s="245"/>
      <c r="H1421" s="248">
        <v>1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195</v>
      </c>
      <c r="AU1421" s="254" t="s">
        <v>82</v>
      </c>
      <c r="AV1421" s="14" t="s">
        <v>82</v>
      </c>
      <c r="AW1421" s="14" t="s">
        <v>35</v>
      </c>
      <c r="AX1421" s="14" t="s">
        <v>73</v>
      </c>
      <c r="AY1421" s="254" t="s">
        <v>185</v>
      </c>
    </row>
    <row r="1422" s="15" customFormat="1">
      <c r="A1422" s="15"/>
      <c r="B1422" s="255"/>
      <c r="C1422" s="256"/>
      <c r="D1422" s="235" t="s">
        <v>195</v>
      </c>
      <c r="E1422" s="257" t="s">
        <v>19</v>
      </c>
      <c r="F1422" s="258" t="s">
        <v>226</v>
      </c>
      <c r="G1422" s="256"/>
      <c r="H1422" s="259">
        <v>4</v>
      </c>
      <c r="I1422" s="260"/>
      <c r="J1422" s="256"/>
      <c r="K1422" s="256"/>
      <c r="L1422" s="261"/>
      <c r="M1422" s="262"/>
      <c r="N1422" s="263"/>
      <c r="O1422" s="263"/>
      <c r="P1422" s="263"/>
      <c r="Q1422" s="263"/>
      <c r="R1422" s="263"/>
      <c r="S1422" s="263"/>
      <c r="T1422" s="264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5" t="s">
        <v>195</v>
      </c>
      <c r="AU1422" s="265" t="s">
        <v>82</v>
      </c>
      <c r="AV1422" s="15" t="s">
        <v>135</v>
      </c>
      <c r="AW1422" s="15" t="s">
        <v>35</v>
      </c>
      <c r="AX1422" s="15" t="s">
        <v>80</v>
      </c>
      <c r="AY1422" s="265" t="s">
        <v>185</v>
      </c>
    </row>
    <row r="1423" s="2" customFormat="1" ht="16.5" customHeight="1">
      <c r="A1423" s="40"/>
      <c r="B1423" s="41"/>
      <c r="C1423" s="272" t="s">
        <v>2173</v>
      </c>
      <c r="D1423" s="272" t="s">
        <v>520</v>
      </c>
      <c r="E1423" s="273" t="s">
        <v>1943</v>
      </c>
      <c r="F1423" s="274" t="s">
        <v>1944</v>
      </c>
      <c r="G1423" s="275" t="s">
        <v>499</v>
      </c>
      <c r="H1423" s="276">
        <v>19.5</v>
      </c>
      <c r="I1423" s="277"/>
      <c r="J1423" s="278">
        <f>ROUND(I1423*H1423,2)</f>
        <v>0</v>
      </c>
      <c r="K1423" s="274" t="s">
        <v>19</v>
      </c>
      <c r="L1423" s="279"/>
      <c r="M1423" s="280" t="s">
        <v>19</v>
      </c>
      <c r="N1423" s="281" t="s">
        <v>44</v>
      </c>
      <c r="O1423" s="86"/>
      <c r="P1423" s="224">
        <f>O1423*H1423</f>
        <v>0</v>
      </c>
      <c r="Q1423" s="224">
        <v>0.0060000000000000001</v>
      </c>
      <c r="R1423" s="224">
        <f>Q1423*H1423</f>
        <v>0.11700000000000001</v>
      </c>
      <c r="S1423" s="224">
        <v>0</v>
      </c>
      <c r="T1423" s="225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26" t="s">
        <v>627</v>
      </c>
      <c r="AT1423" s="226" t="s">
        <v>520</v>
      </c>
      <c r="AU1423" s="226" t="s">
        <v>82</v>
      </c>
      <c r="AY1423" s="19" t="s">
        <v>185</v>
      </c>
      <c r="BE1423" s="227">
        <f>IF(N1423="základní",J1423,0)</f>
        <v>0</v>
      </c>
      <c r="BF1423" s="227">
        <f>IF(N1423="snížená",J1423,0)</f>
        <v>0</v>
      </c>
      <c r="BG1423" s="227">
        <f>IF(N1423="zákl. přenesená",J1423,0)</f>
        <v>0</v>
      </c>
      <c r="BH1423" s="227">
        <f>IF(N1423="sníž. přenesená",J1423,0)</f>
        <v>0</v>
      </c>
      <c r="BI1423" s="227">
        <f>IF(N1423="nulová",J1423,0)</f>
        <v>0</v>
      </c>
      <c r="BJ1423" s="19" t="s">
        <v>80</v>
      </c>
      <c r="BK1423" s="227">
        <f>ROUND(I1423*H1423,2)</f>
        <v>0</v>
      </c>
      <c r="BL1423" s="19" t="s">
        <v>339</v>
      </c>
      <c r="BM1423" s="226" t="s">
        <v>2775</v>
      </c>
    </row>
    <row r="1424" s="13" customFormat="1">
      <c r="A1424" s="13"/>
      <c r="B1424" s="233"/>
      <c r="C1424" s="234"/>
      <c r="D1424" s="235" t="s">
        <v>195</v>
      </c>
      <c r="E1424" s="236" t="s">
        <v>19</v>
      </c>
      <c r="F1424" s="237" t="s">
        <v>1940</v>
      </c>
      <c r="G1424" s="234"/>
      <c r="H1424" s="236" t="s">
        <v>19</v>
      </c>
      <c r="I1424" s="238"/>
      <c r="J1424" s="234"/>
      <c r="K1424" s="234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195</v>
      </c>
      <c r="AU1424" s="243" t="s">
        <v>82</v>
      </c>
      <c r="AV1424" s="13" t="s">
        <v>80</v>
      </c>
      <c r="AW1424" s="13" t="s">
        <v>35</v>
      </c>
      <c r="AX1424" s="13" t="s">
        <v>73</v>
      </c>
      <c r="AY1424" s="243" t="s">
        <v>185</v>
      </c>
    </row>
    <row r="1425" s="13" customFormat="1">
      <c r="A1425" s="13"/>
      <c r="B1425" s="233"/>
      <c r="C1425" s="234"/>
      <c r="D1425" s="235" t="s">
        <v>195</v>
      </c>
      <c r="E1425" s="236" t="s">
        <v>19</v>
      </c>
      <c r="F1425" s="237" t="s">
        <v>1941</v>
      </c>
      <c r="G1425" s="234"/>
      <c r="H1425" s="236" t="s">
        <v>19</v>
      </c>
      <c r="I1425" s="238"/>
      <c r="J1425" s="234"/>
      <c r="K1425" s="234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3" t="s">
        <v>195</v>
      </c>
      <c r="AU1425" s="243" t="s">
        <v>82</v>
      </c>
      <c r="AV1425" s="13" t="s">
        <v>80</v>
      </c>
      <c r="AW1425" s="13" t="s">
        <v>35</v>
      </c>
      <c r="AX1425" s="13" t="s">
        <v>73</v>
      </c>
      <c r="AY1425" s="243" t="s">
        <v>185</v>
      </c>
    </row>
    <row r="1426" s="14" customFormat="1">
      <c r="A1426" s="14"/>
      <c r="B1426" s="244"/>
      <c r="C1426" s="245"/>
      <c r="D1426" s="235" t="s">
        <v>195</v>
      </c>
      <c r="E1426" s="246" t="s">
        <v>19</v>
      </c>
      <c r="F1426" s="247" t="s">
        <v>1946</v>
      </c>
      <c r="G1426" s="245"/>
      <c r="H1426" s="248">
        <v>12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195</v>
      </c>
      <c r="AU1426" s="254" t="s">
        <v>82</v>
      </c>
      <c r="AV1426" s="14" t="s">
        <v>82</v>
      </c>
      <c r="AW1426" s="14" t="s">
        <v>35</v>
      </c>
      <c r="AX1426" s="14" t="s">
        <v>73</v>
      </c>
      <c r="AY1426" s="254" t="s">
        <v>185</v>
      </c>
    </row>
    <row r="1427" s="13" customFormat="1">
      <c r="A1427" s="13"/>
      <c r="B1427" s="233"/>
      <c r="C1427" s="234"/>
      <c r="D1427" s="235" t="s">
        <v>195</v>
      </c>
      <c r="E1427" s="236" t="s">
        <v>19</v>
      </c>
      <c r="F1427" s="237" t="s">
        <v>2773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195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185</v>
      </c>
    </row>
    <row r="1428" s="14" customFormat="1">
      <c r="A1428" s="14"/>
      <c r="B1428" s="244"/>
      <c r="C1428" s="245"/>
      <c r="D1428" s="235" t="s">
        <v>195</v>
      </c>
      <c r="E1428" s="246" t="s">
        <v>19</v>
      </c>
      <c r="F1428" s="247" t="s">
        <v>2776</v>
      </c>
      <c r="G1428" s="245"/>
      <c r="H1428" s="248">
        <v>4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195</v>
      </c>
      <c r="AU1428" s="254" t="s">
        <v>82</v>
      </c>
      <c r="AV1428" s="14" t="s">
        <v>82</v>
      </c>
      <c r="AW1428" s="14" t="s">
        <v>35</v>
      </c>
      <c r="AX1428" s="14" t="s">
        <v>73</v>
      </c>
      <c r="AY1428" s="254" t="s">
        <v>185</v>
      </c>
    </row>
    <row r="1429" s="13" customFormat="1">
      <c r="A1429" s="13"/>
      <c r="B1429" s="233"/>
      <c r="C1429" s="234"/>
      <c r="D1429" s="235" t="s">
        <v>195</v>
      </c>
      <c r="E1429" s="236" t="s">
        <v>19</v>
      </c>
      <c r="F1429" s="237" t="s">
        <v>2774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195</v>
      </c>
      <c r="AU1429" s="243" t="s">
        <v>82</v>
      </c>
      <c r="AV1429" s="13" t="s">
        <v>80</v>
      </c>
      <c r="AW1429" s="13" t="s">
        <v>35</v>
      </c>
      <c r="AX1429" s="13" t="s">
        <v>73</v>
      </c>
      <c r="AY1429" s="243" t="s">
        <v>185</v>
      </c>
    </row>
    <row r="1430" s="14" customFormat="1">
      <c r="A1430" s="14"/>
      <c r="B1430" s="244"/>
      <c r="C1430" s="245"/>
      <c r="D1430" s="235" t="s">
        <v>195</v>
      </c>
      <c r="E1430" s="246" t="s">
        <v>19</v>
      </c>
      <c r="F1430" s="247" t="s">
        <v>2777</v>
      </c>
      <c r="G1430" s="245"/>
      <c r="H1430" s="248">
        <v>3.5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195</v>
      </c>
      <c r="AU1430" s="254" t="s">
        <v>82</v>
      </c>
      <c r="AV1430" s="14" t="s">
        <v>82</v>
      </c>
      <c r="AW1430" s="14" t="s">
        <v>35</v>
      </c>
      <c r="AX1430" s="14" t="s">
        <v>73</v>
      </c>
      <c r="AY1430" s="254" t="s">
        <v>185</v>
      </c>
    </row>
    <row r="1431" s="15" customFormat="1">
      <c r="A1431" s="15"/>
      <c r="B1431" s="255"/>
      <c r="C1431" s="256"/>
      <c r="D1431" s="235" t="s">
        <v>195</v>
      </c>
      <c r="E1431" s="257" t="s">
        <v>19</v>
      </c>
      <c r="F1431" s="258" t="s">
        <v>226</v>
      </c>
      <c r="G1431" s="256"/>
      <c r="H1431" s="259">
        <v>19.5</v>
      </c>
      <c r="I1431" s="260"/>
      <c r="J1431" s="256"/>
      <c r="K1431" s="256"/>
      <c r="L1431" s="261"/>
      <c r="M1431" s="262"/>
      <c r="N1431" s="263"/>
      <c r="O1431" s="263"/>
      <c r="P1431" s="263"/>
      <c r="Q1431" s="263"/>
      <c r="R1431" s="263"/>
      <c r="S1431" s="263"/>
      <c r="T1431" s="264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5" t="s">
        <v>195</v>
      </c>
      <c r="AU1431" s="265" t="s">
        <v>82</v>
      </c>
      <c r="AV1431" s="15" t="s">
        <v>135</v>
      </c>
      <c r="AW1431" s="15" t="s">
        <v>35</v>
      </c>
      <c r="AX1431" s="15" t="s">
        <v>80</v>
      </c>
      <c r="AY1431" s="265" t="s">
        <v>185</v>
      </c>
    </row>
    <row r="1432" s="2" customFormat="1" ht="24.15" customHeight="1">
      <c r="A1432" s="40"/>
      <c r="B1432" s="41"/>
      <c r="C1432" s="215" t="s">
        <v>2213</v>
      </c>
      <c r="D1432" s="215" t="s">
        <v>187</v>
      </c>
      <c r="E1432" s="216" t="s">
        <v>1336</v>
      </c>
      <c r="F1432" s="217" t="s">
        <v>1337</v>
      </c>
      <c r="G1432" s="218" t="s">
        <v>457</v>
      </c>
      <c r="H1432" s="266"/>
      <c r="I1432" s="220"/>
      <c r="J1432" s="221">
        <f>ROUND(I1432*H1432,2)</f>
        <v>0</v>
      </c>
      <c r="K1432" s="217" t="s">
        <v>191</v>
      </c>
      <c r="L1432" s="46"/>
      <c r="M1432" s="222" t="s">
        <v>19</v>
      </c>
      <c r="N1432" s="223" t="s">
        <v>44</v>
      </c>
      <c r="O1432" s="86"/>
      <c r="P1432" s="224">
        <f>O1432*H1432</f>
        <v>0</v>
      </c>
      <c r="Q1432" s="224">
        <v>0</v>
      </c>
      <c r="R1432" s="224">
        <f>Q1432*H1432</f>
        <v>0</v>
      </c>
      <c r="S1432" s="224">
        <v>0</v>
      </c>
      <c r="T1432" s="225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26" t="s">
        <v>339</v>
      </c>
      <c r="AT1432" s="226" t="s">
        <v>187</v>
      </c>
      <c r="AU1432" s="226" t="s">
        <v>82</v>
      </c>
      <c r="AY1432" s="19" t="s">
        <v>185</v>
      </c>
      <c r="BE1432" s="227">
        <f>IF(N1432="základní",J1432,0)</f>
        <v>0</v>
      </c>
      <c r="BF1432" s="227">
        <f>IF(N1432="snížená",J1432,0)</f>
        <v>0</v>
      </c>
      <c r="BG1432" s="227">
        <f>IF(N1432="zákl. přenesená",J1432,0)</f>
        <v>0</v>
      </c>
      <c r="BH1432" s="227">
        <f>IF(N1432="sníž. přenesená",J1432,0)</f>
        <v>0</v>
      </c>
      <c r="BI1432" s="227">
        <f>IF(N1432="nulová",J1432,0)</f>
        <v>0</v>
      </c>
      <c r="BJ1432" s="19" t="s">
        <v>80</v>
      </c>
      <c r="BK1432" s="227">
        <f>ROUND(I1432*H1432,2)</f>
        <v>0</v>
      </c>
      <c r="BL1432" s="19" t="s">
        <v>339</v>
      </c>
      <c r="BM1432" s="226" t="s">
        <v>2778</v>
      </c>
    </row>
    <row r="1433" s="2" customFormat="1">
      <c r="A1433" s="40"/>
      <c r="B1433" s="41"/>
      <c r="C1433" s="42"/>
      <c r="D1433" s="228" t="s">
        <v>193</v>
      </c>
      <c r="E1433" s="42"/>
      <c r="F1433" s="229" t="s">
        <v>1339</v>
      </c>
      <c r="G1433" s="42"/>
      <c r="H1433" s="42"/>
      <c r="I1433" s="230"/>
      <c r="J1433" s="42"/>
      <c r="K1433" s="42"/>
      <c r="L1433" s="46"/>
      <c r="M1433" s="231"/>
      <c r="N1433" s="232"/>
      <c r="O1433" s="86"/>
      <c r="P1433" s="86"/>
      <c r="Q1433" s="86"/>
      <c r="R1433" s="86"/>
      <c r="S1433" s="86"/>
      <c r="T1433" s="87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193</v>
      </c>
      <c r="AU1433" s="19" t="s">
        <v>82</v>
      </c>
    </row>
    <row r="1434" s="12" customFormat="1" ht="22.8" customHeight="1">
      <c r="A1434" s="12"/>
      <c r="B1434" s="199"/>
      <c r="C1434" s="200"/>
      <c r="D1434" s="201" t="s">
        <v>72</v>
      </c>
      <c r="E1434" s="213" t="s">
        <v>1340</v>
      </c>
      <c r="F1434" s="213" t="s">
        <v>1341</v>
      </c>
      <c r="G1434" s="200"/>
      <c r="H1434" s="200"/>
      <c r="I1434" s="203"/>
      <c r="J1434" s="214">
        <f>BK1434</f>
        <v>0</v>
      </c>
      <c r="K1434" s="200"/>
      <c r="L1434" s="205"/>
      <c r="M1434" s="206"/>
      <c r="N1434" s="207"/>
      <c r="O1434" s="207"/>
      <c r="P1434" s="208">
        <f>SUM(P1435:P1566)</f>
        <v>0</v>
      </c>
      <c r="Q1434" s="207"/>
      <c r="R1434" s="208">
        <f>SUM(R1435:R1566)</f>
        <v>1.5739348600000001</v>
      </c>
      <c r="S1434" s="207"/>
      <c r="T1434" s="209">
        <f>SUM(T1435:T1566)</f>
        <v>0</v>
      </c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R1434" s="210" t="s">
        <v>82</v>
      </c>
      <c r="AT1434" s="211" t="s">
        <v>72</v>
      </c>
      <c r="AU1434" s="211" t="s">
        <v>80</v>
      </c>
      <c r="AY1434" s="210" t="s">
        <v>185</v>
      </c>
      <c r="BK1434" s="212">
        <f>SUM(BK1435:BK1566)</f>
        <v>0</v>
      </c>
    </row>
    <row r="1435" s="2" customFormat="1" ht="21.75" customHeight="1">
      <c r="A1435" s="40"/>
      <c r="B1435" s="41"/>
      <c r="C1435" s="215" t="s">
        <v>2221</v>
      </c>
      <c r="D1435" s="215" t="s">
        <v>187</v>
      </c>
      <c r="E1435" s="216" t="s">
        <v>1950</v>
      </c>
      <c r="F1435" s="217" t="s">
        <v>1951</v>
      </c>
      <c r="G1435" s="218" t="s">
        <v>1314</v>
      </c>
      <c r="H1435" s="219">
        <v>2</v>
      </c>
      <c r="I1435" s="220"/>
      <c r="J1435" s="221">
        <f>ROUND(I1435*H1435,2)</f>
        <v>0</v>
      </c>
      <c r="K1435" s="217" t="s">
        <v>449</v>
      </c>
      <c r="L1435" s="46"/>
      <c r="M1435" s="222" t="s">
        <v>19</v>
      </c>
      <c r="N1435" s="223" t="s">
        <v>44</v>
      </c>
      <c r="O1435" s="86"/>
      <c r="P1435" s="224">
        <f>O1435*H1435</f>
        <v>0</v>
      </c>
      <c r="Q1435" s="224">
        <v>0</v>
      </c>
      <c r="R1435" s="224">
        <f>Q1435*H1435</f>
        <v>0</v>
      </c>
      <c r="S1435" s="224">
        <v>0</v>
      </c>
      <c r="T1435" s="225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6" t="s">
        <v>339</v>
      </c>
      <c r="AT1435" s="226" t="s">
        <v>187</v>
      </c>
      <c r="AU1435" s="226" t="s">
        <v>82</v>
      </c>
      <c r="AY1435" s="19" t="s">
        <v>185</v>
      </c>
      <c r="BE1435" s="227">
        <f>IF(N1435="základní",J1435,0)</f>
        <v>0</v>
      </c>
      <c r="BF1435" s="227">
        <f>IF(N1435="snížená",J1435,0)</f>
        <v>0</v>
      </c>
      <c r="BG1435" s="227">
        <f>IF(N1435="zákl. přenesená",J1435,0)</f>
        <v>0</v>
      </c>
      <c r="BH1435" s="227">
        <f>IF(N1435="sníž. přenesená",J1435,0)</f>
        <v>0</v>
      </c>
      <c r="BI1435" s="227">
        <f>IF(N1435="nulová",J1435,0)</f>
        <v>0</v>
      </c>
      <c r="BJ1435" s="19" t="s">
        <v>80</v>
      </c>
      <c r="BK1435" s="227">
        <f>ROUND(I1435*H1435,2)</f>
        <v>0</v>
      </c>
      <c r="BL1435" s="19" t="s">
        <v>339</v>
      </c>
      <c r="BM1435" s="226" t="s">
        <v>2779</v>
      </c>
    </row>
    <row r="1436" s="13" customFormat="1">
      <c r="A1436" s="13"/>
      <c r="B1436" s="233"/>
      <c r="C1436" s="234"/>
      <c r="D1436" s="235" t="s">
        <v>195</v>
      </c>
      <c r="E1436" s="236" t="s">
        <v>19</v>
      </c>
      <c r="F1436" s="237" t="s">
        <v>1953</v>
      </c>
      <c r="G1436" s="234"/>
      <c r="H1436" s="236" t="s">
        <v>19</v>
      </c>
      <c r="I1436" s="238"/>
      <c r="J1436" s="234"/>
      <c r="K1436" s="234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195</v>
      </c>
      <c r="AU1436" s="243" t="s">
        <v>82</v>
      </c>
      <c r="AV1436" s="13" t="s">
        <v>80</v>
      </c>
      <c r="AW1436" s="13" t="s">
        <v>35</v>
      </c>
      <c r="AX1436" s="13" t="s">
        <v>73</v>
      </c>
      <c r="AY1436" s="243" t="s">
        <v>185</v>
      </c>
    </row>
    <row r="1437" s="13" customFormat="1">
      <c r="A1437" s="13"/>
      <c r="B1437" s="233"/>
      <c r="C1437" s="234"/>
      <c r="D1437" s="235" t="s">
        <v>195</v>
      </c>
      <c r="E1437" s="236" t="s">
        <v>19</v>
      </c>
      <c r="F1437" s="237" t="s">
        <v>1941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195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185</v>
      </c>
    </row>
    <row r="1438" s="14" customFormat="1">
      <c r="A1438" s="14"/>
      <c r="B1438" s="244"/>
      <c r="C1438" s="245"/>
      <c r="D1438" s="235" t="s">
        <v>195</v>
      </c>
      <c r="E1438" s="246" t="s">
        <v>19</v>
      </c>
      <c r="F1438" s="247" t="s">
        <v>1707</v>
      </c>
      <c r="G1438" s="245"/>
      <c r="H1438" s="248">
        <v>2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195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185</v>
      </c>
    </row>
    <row r="1439" s="15" customFormat="1">
      <c r="A1439" s="15"/>
      <c r="B1439" s="255"/>
      <c r="C1439" s="256"/>
      <c r="D1439" s="235" t="s">
        <v>195</v>
      </c>
      <c r="E1439" s="257" t="s">
        <v>19</v>
      </c>
      <c r="F1439" s="258" t="s">
        <v>226</v>
      </c>
      <c r="G1439" s="256"/>
      <c r="H1439" s="259">
        <v>2</v>
      </c>
      <c r="I1439" s="260"/>
      <c r="J1439" s="256"/>
      <c r="K1439" s="256"/>
      <c r="L1439" s="261"/>
      <c r="M1439" s="262"/>
      <c r="N1439" s="263"/>
      <c r="O1439" s="263"/>
      <c r="P1439" s="263"/>
      <c r="Q1439" s="263"/>
      <c r="R1439" s="263"/>
      <c r="S1439" s="263"/>
      <c r="T1439" s="264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5" t="s">
        <v>195</v>
      </c>
      <c r="AU1439" s="265" t="s">
        <v>82</v>
      </c>
      <c r="AV1439" s="15" t="s">
        <v>135</v>
      </c>
      <c r="AW1439" s="15" t="s">
        <v>35</v>
      </c>
      <c r="AX1439" s="15" t="s">
        <v>80</v>
      </c>
      <c r="AY1439" s="265" t="s">
        <v>185</v>
      </c>
    </row>
    <row r="1440" s="2" customFormat="1" ht="24.15" customHeight="1">
      <c r="A1440" s="40"/>
      <c r="B1440" s="41"/>
      <c r="C1440" s="215" t="s">
        <v>2229</v>
      </c>
      <c r="D1440" s="215" t="s">
        <v>187</v>
      </c>
      <c r="E1440" s="216" t="s">
        <v>1956</v>
      </c>
      <c r="F1440" s="217" t="s">
        <v>1957</v>
      </c>
      <c r="G1440" s="218" t="s">
        <v>1314</v>
      </c>
      <c r="H1440" s="219">
        <v>3</v>
      </c>
      <c r="I1440" s="220"/>
      <c r="J1440" s="221">
        <f>ROUND(I1440*H1440,2)</f>
        <v>0</v>
      </c>
      <c r="K1440" s="217" t="s">
        <v>449</v>
      </c>
      <c r="L1440" s="46"/>
      <c r="M1440" s="222" t="s">
        <v>19</v>
      </c>
      <c r="N1440" s="223" t="s">
        <v>44</v>
      </c>
      <c r="O1440" s="86"/>
      <c r="P1440" s="224">
        <f>O1440*H1440</f>
        <v>0</v>
      </c>
      <c r="Q1440" s="224">
        <v>0</v>
      </c>
      <c r="R1440" s="224">
        <f>Q1440*H1440</f>
        <v>0</v>
      </c>
      <c r="S1440" s="224">
        <v>0</v>
      </c>
      <c r="T1440" s="225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6" t="s">
        <v>339</v>
      </c>
      <c r="AT1440" s="226" t="s">
        <v>187</v>
      </c>
      <c r="AU1440" s="226" t="s">
        <v>82</v>
      </c>
      <c r="AY1440" s="19" t="s">
        <v>185</v>
      </c>
      <c r="BE1440" s="227">
        <f>IF(N1440="základní",J1440,0)</f>
        <v>0</v>
      </c>
      <c r="BF1440" s="227">
        <f>IF(N1440="snížená",J1440,0)</f>
        <v>0</v>
      </c>
      <c r="BG1440" s="227">
        <f>IF(N1440="zákl. přenesená",J1440,0)</f>
        <v>0</v>
      </c>
      <c r="BH1440" s="227">
        <f>IF(N1440="sníž. přenesená",J1440,0)</f>
        <v>0</v>
      </c>
      <c r="BI1440" s="227">
        <f>IF(N1440="nulová",J1440,0)</f>
        <v>0</v>
      </c>
      <c r="BJ1440" s="19" t="s">
        <v>80</v>
      </c>
      <c r="BK1440" s="227">
        <f>ROUND(I1440*H1440,2)</f>
        <v>0</v>
      </c>
      <c r="BL1440" s="19" t="s">
        <v>339</v>
      </c>
      <c r="BM1440" s="226" t="s">
        <v>2780</v>
      </c>
    </row>
    <row r="1441" s="13" customFormat="1">
      <c r="A1441" s="13"/>
      <c r="B1441" s="233"/>
      <c r="C1441" s="234"/>
      <c r="D1441" s="235" t="s">
        <v>195</v>
      </c>
      <c r="E1441" s="236" t="s">
        <v>19</v>
      </c>
      <c r="F1441" s="237" t="s">
        <v>1953</v>
      </c>
      <c r="G1441" s="234"/>
      <c r="H1441" s="236" t="s">
        <v>19</v>
      </c>
      <c r="I1441" s="238"/>
      <c r="J1441" s="234"/>
      <c r="K1441" s="234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195</v>
      </c>
      <c r="AU1441" s="243" t="s">
        <v>82</v>
      </c>
      <c r="AV1441" s="13" t="s">
        <v>80</v>
      </c>
      <c r="AW1441" s="13" t="s">
        <v>35</v>
      </c>
      <c r="AX1441" s="13" t="s">
        <v>73</v>
      </c>
      <c r="AY1441" s="243" t="s">
        <v>185</v>
      </c>
    </row>
    <row r="1442" s="13" customFormat="1">
      <c r="A1442" s="13"/>
      <c r="B1442" s="233"/>
      <c r="C1442" s="234"/>
      <c r="D1442" s="235" t="s">
        <v>195</v>
      </c>
      <c r="E1442" s="236" t="s">
        <v>19</v>
      </c>
      <c r="F1442" s="237" t="s">
        <v>1959</v>
      </c>
      <c r="G1442" s="234"/>
      <c r="H1442" s="236" t="s">
        <v>19</v>
      </c>
      <c r="I1442" s="238"/>
      <c r="J1442" s="234"/>
      <c r="K1442" s="234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195</v>
      </c>
      <c r="AU1442" s="243" t="s">
        <v>82</v>
      </c>
      <c r="AV1442" s="13" t="s">
        <v>80</v>
      </c>
      <c r="AW1442" s="13" t="s">
        <v>35</v>
      </c>
      <c r="AX1442" s="13" t="s">
        <v>73</v>
      </c>
      <c r="AY1442" s="243" t="s">
        <v>185</v>
      </c>
    </row>
    <row r="1443" s="14" customFormat="1">
      <c r="A1443" s="14"/>
      <c r="B1443" s="244"/>
      <c r="C1443" s="245"/>
      <c r="D1443" s="235" t="s">
        <v>195</v>
      </c>
      <c r="E1443" s="246" t="s">
        <v>19</v>
      </c>
      <c r="F1443" s="247" t="s">
        <v>1960</v>
      </c>
      <c r="G1443" s="245"/>
      <c r="H1443" s="248">
        <v>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195</v>
      </c>
      <c r="AU1443" s="254" t="s">
        <v>82</v>
      </c>
      <c r="AV1443" s="14" t="s">
        <v>82</v>
      </c>
      <c r="AW1443" s="14" t="s">
        <v>35</v>
      </c>
      <c r="AX1443" s="14" t="s">
        <v>73</v>
      </c>
      <c r="AY1443" s="254" t="s">
        <v>185</v>
      </c>
    </row>
    <row r="1444" s="15" customFormat="1">
      <c r="A1444" s="15"/>
      <c r="B1444" s="255"/>
      <c r="C1444" s="256"/>
      <c r="D1444" s="235" t="s">
        <v>195</v>
      </c>
      <c r="E1444" s="257" t="s">
        <v>19</v>
      </c>
      <c r="F1444" s="258" t="s">
        <v>226</v>
      </c>
      <c r="G1444" s="256"/>
      <c r="H1444" s="259">
        <v>3</v>
      </c>
      <c r="I1444" s="260"/>
      <c r="J1444" s="256"/>
      <c r="K1444" s="256"/>
      <c r="L1444" s="261"/>
      <c r="M1444" s="262"/>
      <c r="N1444" s="263"/>
      <c r="O1444" s="263"/>
      <c r="P1444" s="263"/>
      <c r="Q1444" s="263"/>
      <c r="R1444" s="263"/>
      <c r="S1444" s="263"/>
      <c r="T1444" s="264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5" t="s">
        <v>195</v>
      </c>
      <c r="AU1444" s="265" t="s">
        <v>82</v>
      </c>
      <c r="AV1444" s="15" t="s">
        <v>135</v>
      </c>
      <c r="AW1444" s="15" t="s">
        <v>35</v>
      </c>
      <c r="AX1444" s="15" t="s">
        <v>80</v>
      </c>
      <c r="AY1444" s="265" t="s">
        <v>185</v>
      </c>
    </row>
    <row r="1445" s="2" customFormat="1" ht="24.15" customHeight="1">
      <c r="A1445" s="40"/>
      <c r="B1445" s="41"/>
      <c r="C1445" s="215" t="s">
        <v>2234</v>
      </c>
      <c r="D1445" s="215" t="s">
        <v>187</v>
      </c>
      <c r="E1445" s="216" t="s">
        <v>1962</v>
      </c>
      <c r="F1445" s="217" t="s">
        <v>1963</v>
      </c>
      <c r="G1445" s="218" t="s">
        <v>1314</v>
      </c>
      <c r="H1445" s="219">
        <v>5</v>
      </c>
      <c r="I1445" s="220"/>
      <c r="J1445" s="221">
        <f>ROUND(I1445*H1445,2)</f>
        <v>0</v>
      </c>
      <c r="K1445" s="217" t="s">
        <v>449</v>
      </c>
      <c r="L1445" s="46"/>
      <c r="M1445" s="222" t="s">
        <v>19</v>
      </c>
      <c r="N1445" s="223" t="s">
        <v>44</v>
      </c>
      <c r="O1445" s="86"/>
      <c r="P1445" s="224">
        <f>O1445*H1445</f>
        <v>0</v>
      </c>
      <c r="Q1445" s="224">
        <v>0</v>
      </c>
      <c r="R1445" s="224">
        <f>Q1445*H1445</f>
        <v>0</v>
      </c>
      <c r="S1445" s="224">
        <v>0</v>
      </c>
      <c r="T1445" s="225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339</v>
      </c>
      <c r="AT1445" s="226" t="s">
        <v>187</v>
      </c>
      <c r="AU1445" s="226" t="s">
        <v>82</v>
      </c>
      <c r="AY1445" s="19" t="s">
        <v>185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80</v>
      </c>
      <c r="BK1445" s="227">
        <f>ROUND(I1445*H1445,2)</f>
        <v>0</v>
      </c>
      <c r="BL1445" s="19" t="s">
        <v>339</v>
      </c>
      <c r="BM1445" s="226" t="s">
        <v>2781</v>
      </c>
    </row>
    <row r="1446" s="13" customFormat="1">
      <c r="A1446" s="13"/>
      <c r="B1446" s="233"/>
      <c r="C1446" s="234"/>
      <c r="D1446" s="235" t="s">
        <v>195</v>
      </c>
      <c r="E1446" s="236" t="s">
        <v>19</v>
      </c>
      <c r="F1446" s="237" t="s">
        <v>1953</v>
      </c>
      <c r="G1446" s="234"/>
      <c r="H1446" s="236" t="s">
        <v>19</v>
      </c>
      <c r="I1446" s="238"/>
      <c r="J1446" s="234"/>
      <c r="K1446" s="234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195</v>
      </c>
      <c r="AU1446" s="243" t="s">
        <v>82</v>
      </c>
      <c r="AV1446" s="13" t="s">
        <v>80</v>
      </c>
      <c r="AW1446" s="13" t="s">
        <v>35</v>
      </c>
      <c r="AX1446" s="13" t="s">
        <v>73</v>
      </c>
      <c r="AY1446" s="243" t="s">
        <v>185</v>
      </c>
    </row>
    <row r="1447" s="13" customFormat="1">
      <c r="A1447" s="13"/>
      <c r="B1447" s="233"/>
      <c r="C1447" s="234"/>
      <c r="D1447" s="235" t="s">
        <v>195</v>
      </c>
      <c r="E1447" s="236" t="s">
        <v>19</v>
      </c>
      <c r="F1447" s="237" t="s">
        <v>1965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195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185</v>
      </c>
    </row>
    <row r="1448" s="14" customFormat="1">
      <c r="A1448" s="14"/>
      <c r="B1448" s="244"/>
      <c r="C1448" s="245"/>
      <c r="D1448" s="235" t="s">
        <v>195</v>
      </c>
      <c r="E1448" s="246" t="s">
        <v>19</v>
      </c>
      <c r="F1448" s="247" t="s">
        <v>2782</v>
      </c>
      <c r="G1448" s="245"/>
      <c r="H1448" s="248">
        <v>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195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185</v>
      </c>
    </row>
    <row r="1449" s="15" customFormat="1">
      <c r="A1449" s="15"/>
      <c r="B1449" s="255"/>
      <c r="C1449" s="256"/>
      <c r="D1449" s="235" t="s">
        <v>195</v>
      </c>
      <c r="E1449" s="257" t="s">
        <v>19</v>
      </c>
      <c r="F1449" s="258" t="s">
        <v>226</v>
      </c>
      <c r="G1449" s="256"/>
      <c r="H1449" s="259">
        <v>5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195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185</v>
      </c>
    </row>
    <row r="1450" s="2" customFormat="1" ht="24.15" customHeight="1">
      <c r="A1450" s="40"/>
      <c r="B1450" s="41"/>
      <c r="C1450" s="215" t="s">
        <v>2240</v>
      </c>
      <c r="D1450" s="215" t="s">
        <v>187</v>
      </c>
      <c r="E1450" s="216" t="s">
        <v>1968</v>
      </c>
      <c r="F1450" s="217" t="s">
        <v>1969</v>
      </c>
      <c r="G1450" s="218" t="s">
        <v>1314</v>
      </c>
      <c r="H1450" s="219">
        <v>1</v>
      </c>
      <c r="I1450" s="220"/>
      <c r="J1450" s="221">
        <f>ROUND(I1450*H1450,2)</f>
        <v>0</v>
      </c>
      <c r="K1450" s="217" t="s">
        <v>449</v>
      </c>
      <c r="L1450" s="46"/>
      <c r="M1450" s="222" t="s">
        <v>19</v>
      </c>
      <c r="N1450" s="223" t="s">
        <v>44</v>
      </c>
      <c r="O1450" s="86"/>
      <c r="P1450" s="224">
        <f>O1450*H1450</f>
        <v>0</v>
      </c>
      <c r="Q1450" s="224">
        <v>0</v>
      </c>
      <c r="R1450" s="224">
        <f>Q1450*H1450</f>
        <v>0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339</v>
      </c>
      <c r="AT1450" s="226" t="s">
        <v>187</v>
      </c>
      <c r="AU1450" s="226" t="s">
        <v>82</v>
      </c>
      <c r="AY1450" s="19" t="s">
        <v>185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339</v>
      </c>
      <c r="BM1450" s="226" t="s">
        <v>2783</v>
      </c>
    </row>
    <row r="1451" s="13" customFormat="1">
      <c r="A1451" s="13"/>
      <c r="B1451" s="233"/>
      <c r="C1451" s="234"/>
      <c r="D1451" s="235" t="s">
        <v>195</v>
      </c>
      <c r="E1451" s="236" t="s">
        <v>19</v>
      </c>
      <c r="F1451" s="237" t="s">
        <v>1953</v>
      </c>
      <c r="G1451" s="234"/>
      <c r="H1451" s="236" t="s">
        <v>19</v>
      </c>
      <c r="I1451" s="238"/>
      <c r="J1451" s="234"/>
      <c r="K1451" s="234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195</v>
      </c>
      <c r="AU1451" s="243" t="s">
        <v>82</v>
      </c>
      <c r="AV1451" s="13" t="s">
        <v>80</v>
      </c>
      <c r="AW1451" s="13" t="s">
        <v>35</v>
      </c>
      <c r="AX1451" s="13" t="s">
        <v>73</v>
      </c>
      <c r="AY1451" s="243" t="s">
        <v>185</v>
      </c>
    </row>
    <row r="1452" s="13" customFormat="1">
      <c r="A1452" s="13"/>
      <c r="B1452" s="233"/>
      <c r="C1452" s="234"/>
      <c r="D1452" s="235" t="s">
        <v>195</v>
      </c>
      <c r="E1452" s="236" t="s">
        <v>19</v>
      </c>
      <c r="F1452" s="237" t="s">
        <v>1971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195</v>
      </c>
      <c r="AU1452" s="243" t="s">
        <v>82</v>
      </c>
      <c r="AV1452" s="13" t="s">
        <v>80</v>
      </c>
      <c r="AW1452" s="13" t="s">
        <v>35</v>
      </c>
      <c r="AX1452" s="13" t="s">
        <v>73</v>
      </c>
      <c r="AY1452" s="243" t="s">
        <v>185</v>
      </c>
    </row>
    <row r="1453" s="14" customFormat="1">
      <c r="A1453" s="14"/>
      <c r="B1453" s="244"/>
      <c r="C1453" s="245"/>
      <c r="D1453" s="235" t="s">
        <v>195</v>
      </c>
      <c r="E1453" s="246" t="s">
        <v>19</v>
      </c>
      <c r="F1453" s="247" t="s">
        <v>80</v>
      </c>
      <c r="G1453" s="245"/>
      <c r="H1453" s="248">
        <v>1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195</v>
      </c>
      <c r="AU1453" s="254" t="s">
        <v>82</v>
      </c>
      <c r="AV1453" s="14" t="s">
        <v>82</v>
      </c>
      <c r="AW1453" s="14" t="s">
        <v>35</v>
      </c>
      <c r="AX1453" s="14" t="s">
        <v>73</v>
      </c>
      <c r="AY1453" s="254" t="s">
        <v>185</v>
      </c>
    </row>
    <row r="1454" s="15" customFormat="1">
      <c r="A1454" s="15"/>
      <c r="B1454" s="255"/>
      <c r="C1454" s="256"/>
      <c r="D1454" s="235" t="s">
        <v>195</v>
      </c>
      <c r="E1454" s="257" t="s">
        <v>19</v>
      </c>
      <c r="F1454" s="258" t="s">
        <v>226</v>
      </c>
      <c r="G1454" s="256"/>
      <c r="H1454" s="259">
        <v>1</v>
      </c>
      <c r="I1454" s="260"/>
      <c r="J1454" s="256"/>
      <c r="K1454" s="256"/>
      <c r="L1454" s="261"/>
      <c r="M1454" s="262"/>
      <c r="N1454" s="263"/>
      <c r="O1454" s="263"/>
      <c r="P1454" s="263"/>
      <c r="Q1454" s="263"/>
      <c r="R1454" s="263"/>
      <c r="S1454" s="263"/>
      <c r="T1454" s="264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65" t="s">
        <v>195</v>
      </c>
      <c r="AU1454" s="265" t="s">
        <v>82</v>
      </c>
      <c r="AV1454" s="15" t="s">
        <v>135</v>
      </c>
      <c r="AW1454" s="15" t="s">
        <v>35</v>
      </c>
      <c r="AX1454" s="15" t="s">
        <v>80</v>
      </c>
      <c r="AY1454" s="265" t="s">
        <v>185</v>
      </c>
    </row>
    <row r="1455" s="2" customFormat="1" ht="55.5" customHeight="1">
      <c r="A1455" s="40"/>
      <c r="B1455" s="41"/>
      <c r="C1455" s="215" t="s">
        <v>2244</v>
      </c>
      <c r="D1455" s="215" t="s">
        <v>187</v>
      </c>
      <c r="E1455" s="216" t="s">
        <v>1973</v>
      </c>
      <c r="F1455" s="217" t="s">
        <v>2784</v>
      </c>
      <c r="G1455" s="218" t="s">
        <v>1314</v>
      </c>
      <c r="H1455" s="219">
        <v>1</v>
      </c>
      <c r="I1455" s="220"/>
      <c r="J1455" s="221">
        <f>ROUND(I1455*H1455,2)</f>
        <v>0</v>
      </c>
      <c r="K1455" s="217" t="s">
        <v>449</v>
      </c>
      <c r="L1455" s="46"/>
      <c r="M1455" s="222" t="s">
        <v>19</v>
      </c>
      <c r="N1455" s="223" t="s">
        <v>44</v>
      </c>
      <c r="O1455" s="86"/>
      <c r="P1455" s="224">
        <f>O1455*H1455</f>
        <v>0</v>
      </c>
      <c r="Q1455" s="224">
        <v>0</v>
      </c>
      <c r="R1455" s="224">
        <f>Q1455*H1455</f>
        <v>0</v>
      </c>
      <c r="S1455" s="224">
        <v>0</v>
      </c>
      <c r="T1455" s="225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6" t="s">
        <v>339</v>
      </c>
      <c r="AT1455" s="226" t="s">
        <v>187</v>
      </c>
      <c r="AU1455" s="226" t="s">
        <v>82</v>
      </c>
      <c r="AY1455" s="19" t="s">
        <v>185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9" t="s">
        <v>80</v>
      </c>
      <c r="BK1455" s="227">
        <f>ROUND(I1455*H1455,2)</f>
        <v>0</v>
      </c>
      <c r="BL1455" s="19" t="s">
        <v>339</v>
      </c>
      <c r="BM1455" s="226" t="s">
        <v>2785</v>
      </c>
    </row>
    <row r="1456" s="13" customFormat="1">
      <c r="A1456" s="13"/>
      <c r="B1456" s="233"/>
      <c r="C1456" s="234"/>
      <c r="D1456" s="235" t="s">
        <v>195</v>
      </c>
      <c r="E1456" s="236" t="s">
        <v>19</v>
      </c>
      <c r="F1456" s="237" t="s">
        <v>2786</v>
      </c>
      <c r="G1456" s="234"/>
      <c r="H1456" s="236" t="s">
        <v>19</v>
      </c>
      <c r="I1456" s="238"/>
      <c r="J1456" s="234"/>
      <c r="K1456" s="234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3" t="s">
        <v>195</v>
      </c>
      <c r="AU1456" s="243" t="s">
        <v>82</v>
      </c>
      <c r="AV1456" s="13" t="s">
        <v>80</v>
      </c>
      <c r="AW1456" s="13" t="s">
        <v>35</v>
      </c>
      <c r="AX1456" s="13" t="s">
        <v>73</v>
      </c>
      <c r="AY1456" s="243" t="s">
        <v>185</v>
      </c>
    </row>
    <row r="1457" s="14" customFormat="1">
      <c r="A1457" s="14"/>
      <c r="B1457" s="244"/>
      <c r="C1457" s="245"/>
      <c r="D1457" s="235" t="s">
        <v>195</v>
      </c>
      <c r="E1457" s="246" t="s">
        <v>19</v>
      </c>
      <c r="F1457" s="247" t="s">
        <v>80</v>
      </c>
      <c r="G1457" s="245"/>
      <c r="H1457" s="248">
        <v>1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195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185</v>
      </c>
    </row>
    <row r="1458" s="15" customFormat="1">
      <c r="A1458" s="15"/>
      <c r="B1458" s="255"/>
      <c r="C1458" s="256"/>
      <c r="D1458" s="235" t="s">
        <v>195</v>
      </c>
      <c r="E1458" s="257" t="s">
        <v>19</v>
      </c>
      <c r="F1458" s="258" t="s">
        <v>226</v>
      </c>
      <c r="G1458" s="256"/>
      <c r="H1458" s="259">
        <v>1</v>
      </c>
      <c r="I1458" s="260"/>
      <c r="J1458" s="256"/>
      <c r="K1458" s="256"/>
      <c r="L1458" s="261"/>
      <c r="M1458" s="262"/>
      <c r="N1458" s="263"/>
      <c r="O1458" s="263"/>
      <c r="P1458" s="263"/>
      <c r="Q1458" s="263"/>
      <c r="R1458" s="263"/>
      <c r="S1458" s="263"/>
      <c r="T1458" s="264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5" t="s">
        <v>195</v>
      </c>
      <c r="AU1458" s="265" t="s">
        <v>82</v>
      </c>
      <c r="AV1458" s="15" t="s">
        <v>135</v>
      </c>
      <c r="AW1458" s="15" t="s">
        <v>35</v>
      </c>
      <c r="AX1458" s="15" t="s">
        <v>80</v>
      </c>
      <c r="AY1458" s="265" t="s">
        <v>185</v>
      </c>
    </row>
    <row r="1459" s="2" customFormat="1" ht="16.5" customHeight="1">
      <c r="A1459" s="40"/>
      <c r="B1459" s="41"/>
      <c r="C1459" s="215" t="s">
        <v>2250</v>
      </c>
      <c r="D1459" s="215" t="s">
        <v>187</v>
      </c>
      <c r="E1459" s="216" t="s">
        <v>1978</v>
      </c>
      <c r="F1459" s="217" t="s">
        <v>2787</v>
      </c>
      <c r="G1459" s="218" t="s">
        <v>1314</v>
      </c>
      <c r="H1459" s="219">
        <v>2</v>
      </c>
      <c r="I1459" s="220"/>
      <c r="J1459" s="221">
        <f>ROUND(I1459*H1459,2)</f>
        <v>0</v>
      </c>
      <c r="K1459" s="217" t="s">
        <v>449</v>
      </c>
      <c r="L1459" s="46"/>
      <c r="M1459" s="222" t="s">
        <v>19</v>
      </c>
      <c r="N1459" s="223" t="s">
        <v>44</v>
      </c>
      <c r="O1459" s="86"/>
      <c r="P1459" s="224">
        <f>O1459*H1459</f>
        <v>0</v>
      </c>
      <c r="Q1459" s="224">
        <v>0</v>
      </c>
      <c r="R1459" s="224">
        <f>Q1459*H1459</f>
        <v>0</v>
      </c>
      <c r="S1459" s="224">
        <v>0</v>
      </c>
      <c r="T1459" s="225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6" t="s">
        <v>339</v>
      </c>
      <c r="AT1459" s="226" t="s">
        <v>187</v>
      </c>
      <c r="AU1459" s="226" t="s">
        <v>82</v>
      </c>
      <c r="AY1459" s="19" t="s">
        <v>185</v>
      </c>
      <c r="BE1459" s="227">
        <f>IF(N1459="základní",J1459,0)</f>
        <v>0</v>
      </c>
      <c r="BF1459" s="227">
        <f>IF(N1459="snížená",J1459,0)</f>
        <v>0</v>
      </c>
      <c r="BG1459" s="227">
        <f>IF(N1459="zákl. přenesená",J1459,0)</f>
        <v>0</v>
      </c>
      <c r="BH1459" s="227">
        <f>IF(N1459="sníž. přenesená",J1459,0)</f>
        <v>0</v>
      </c>
      <c r="BI1459" s="227">
        <f>IF(N1459="nulová",J1459,0)</f>
        <v>0</v>
      </c>
      <c r="BJ1459" s="19" t="s">
        <v>80</v>
      </c>
      <c r="BK1459" s="227">
        <f>ROUND(I1459*H1459,2)</f>
        <v>0</v>
      </c>
      <c r="BL1459" s="19" t="s">
        <v>339</v>
      </c>
      <c r="BM1459" s="226" t="s">
        <v>2788</v>
      </c>
    </row>
    <row r="1460" s="13" customFormat="1">
      <c r="A1460" s="13"/>
      <c r="B1460" s="233"/>
      <c r="C1460" s="234"/>
      <c r="D1460" s="235" t="s">
        <v>195</v>
      </c>
      <c r="E1460" s="236" t="s">
        <v>19</v>
      </c>
      <c r="F1460" s="237" t="s">
        <v>1953</v>
      </c>
      <c r="G1460" s="234"/>
      <c r="H1460" s="236" t="s">
        <v>19</v>
      </c>
      <c r="I1460" s="238"/>
      <c r="J1460" s="234"/>
      <c r="K1460" s="234"/>
      <c r="L1460" s="239"/>
      <c r="M1460" s="240"/>
      <c r="N1460" s="241"/>
      <c r="O1460" s="241"/>
      <c r="P1460" s="241"/>
      <c r="Q1460" s="241"/>
      <c r="R1460" s="241"/>
      <c r="S1460" s="241"/>
      <c r="T1460" s="24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3" t="s">
        <v>195</v>
      </c>
      <c r="AU1460" s="243" t="s">
        <v>82</v>
      </c>
      <c r="AV1460" s="13" t="s">
        <v>80</v>
      </c>
      <c r="AW1460" s="13" t="s">
        <v>35</v>
      </c>
      <c r="AX1460" s="13" t="s">
        <v>73</v>
      </c>
      <c r="AY1460" s="243" t="s">
        <v>185</v>
      </c>
    </row>
    <row r="1461" s="13" customFormat="1">
      <c r="A1461" s="13"/>
      <c r="B1461" s="233"/>
      <c r="C1461" s="234"/>
      <c r="D1461" s="235" t="s">
        <v>195</v>
      </c>
      <c r="E1461" s="236" t="s">
        <v>19</v>
      </c>
      <c r="F1461" s="237" t="s">
        <v>2767</v>
      </c>
      <c r="G1461" s="234"/>
      <c r="H1461" s="236" t="s">
        <v>19</v>
      </c>
      <c r="I1461" s="238"/>
      <c r="J1461" s="234"/>
      <c r="K1461" s="234"/>
      <c r="L1461" s="239"/>
      <c r="M1461" s="240"/>
      <c r="N1461" s="241"/>
      <c r="O1461" s="241"/>
      <c r="P1461" s="241"/>
      <c r="Q1461" s="241"/>
      <c r="R1461" s="241"/>
      <c r="S1461" s="241"/>
      <c r="T1461" s="24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3" t="s">
        <v>195</v>
      </c>
      <c r="AU1461" s="243" t="s">
        <v>82</v>
      </c>
      <c r="AV1461" s="13" t="s">
        <v>80</v>
      </c>
      <c r="AW1461" s="13" t="s">
        <v>35</v>
      </c>
      <c r="AX1461" s="13" t="s">
        <v>73</v>
      </c>
      <c r="AY1461" s="243" t="s">
        <v>185</v>
      </c>
    </row>
    <row r="1462" s="14" customFormat="1">
      <c r="A1462" s="14"/>
      <c r="B1462" s="244"/>
      <c r="C1462" s="245"/>
      <c r="D1462" s="235" t="s">
        <v>195</v>
      </c>
      <c r="E1462" s="246" t="s">
        <v>19</v>
      </c>
      <c r="F1462" s="247" t="s">
        <v>1707</v>
      </c>
      <c r="G1462" s="245"/>
      <c r="H1462" s="248">
        <v>2</v>
      </c>
      <c r="I1462" s="249"/>
      <c r="J1462" s="245"/>
      <c r="K1462" s="245"/>
      <c r="L1462" s="250"/>
      <c r="M1462" s="251"/>
      <c r="N1462" s="252"/>
      <c r="O1462" s="252"/>
      <c r="P1462" s="252"/>
      <c r="Q1462" s="252"/>
      <c r="R1462" s="252"/>
      <c r="S1462" s="252"/>
      <c r="T1462" s="253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4" t="s">
        <v>195</v>
      </c>
      <c r="AU1462" s="254" t="s">
        <v>82</v>
      </c>
      <c r="AV1462" s="14" t="s">
        <v>82</v>
      </c>
      <c r="AW1462" s="14" t="s">
        <v>35</v>
      </c>
      <c r="AX1462" s="14" t="s">
        <v>73</v>
      </c>
      <c r="AY1462" s="254" t="s">
        <v>185</v>
      </c>
    </row>
    <row r="1463" s="15" customFormat="1">
      <c r="A1463" s="15"/>
      <c r="B1463" s="255"/>
      <c r="C1463" s="256"/>
      <c r="D1463" s="235" t="s">
        <v>195</v>
      </c>
      <c r="E1463" s="257" t="s">
        <v>19</v>
      </c>
      <c r="F1463" s="258" t="s">
        <v>226</v>
      </c>
      <c r="G1463" s="256"/>
      <c r="H1463" s="259">
        <v>2</v>
      </c>
      <c r="I1463" s="260"/>
      <c r="J1463" s="256"/>
      <c r="K1463" s="256"/>
      <c r="L1463" s="261"/>
      <c r="M1463" s="262"/>
      <c r="N1463" s="263"/>
      <c r="O1463" s="263"/>
      <c r="P1463" s="263"/>
      <c r="Q1463" s="263"/>
      <c r="R1463" s="263"/>
      <c r="S1463" s="263"/>
      <c r="T1463" s="264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65" t="s">
        <v>195</v>
      </c>
      <c r="AU1463" s="265" t="s">
        <v>82</v>
      </c>
      <c r="AV1463" s="15" t="s">
        <v>135</v>
      </c>
      <c r="AW1463" s="15" t="s">
        <v>35</v>
      </c>
      <c r="AX1463" s="15" t="s">
        <v>80</v>
      </c>
      <c r="AY1463" s="265" t="s">
        <v>185</v>
      </c>
    </row>
    <row r="1464" s="2" customFormat="1" ht="24.15" customHeight="1">
      <c r="A1464" s="40"/>
      <c r="B1464" s="41"/>
      <c r="C1464" s="215" t="s">
        <v>2255</v>
      </c>
      <c r="D1464" s="215" t="s">
        <v>187</v>
      </c>
      <c r="E1464" s="216" t="s">
        <v>2789</v>
      </c>
      <c r="F1464" s="217" t="s">
        <v>2790</v>
      </c>
      <c r="G1464" s="218" t="s">
        <v>1314</v>
      </c>
      <c r="H1464" s="219">
        <v>1</v>
      </c>
      <c r="I1464" s="220"/>
      <c r="J1464" s="221">
        <f>ROUND(I1464*H1464,2)</f>
        <v>0</v>
      </c>
      <c r="K1464" s="217" t="s">
        <v>449</v>
      </c>
      <c r="L1464" s="46"/>
      <c r="M1464" s="222" t="s">
        <v>19</v>
      </c>
      <c r="N1464" s="223" t="s">
        <v>44</v>
      </c>
      <c r="O1464" s="86"/>
      <c r="P1464" s="224">
        <f>O1464*H1464</f>
        <v>0</v>
      </c>
      <c r="Q1464" s="224">
        <v>0</v>
      </c>
      <c r="R1464" s="224">
        <f>Q1464*H1464</f>
        <v>0</v>
      </c>
      <c r="S1464" s="224">
        <v>0</v>
      </c>
      <c r="T1464" s="225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26" t="s">
        <v>339</v>
      </c>
      <c r="AT1464" s="226" t="s">
        <v>187</v>
      </c>
      <c r="AU1464" s="226" t="s">
        <v>82</v>
      </c>
      <c r="AY1464" s="19" t="s">
        <v>185</v>
      </c>
      <c r="BE1464" s="227">
        <f>IF(N1464="základní",J1464,0)</f>
        <v>0</v>
      </c>
      <c r="BF1464" s="227">
        <f>IF(N1464="snížená",J1464,0)</f>
        <v>0</v>
      </c>
      <c r="BG1464" s="227">
        <f>IF(N1464="zákl. přenesená",J1464,0)</f>
        <v>0</v>
      </c>
      <c r="BH1464" s="227">
        <f>IF(N1464="sníž. přenesená",J1464,0)</f>
        <v>0</v>
      </c>
      <c r="BI1464" s="227">
        <f>IF(N1464="nulová",J1464,0)</f>
        <v>0</v>
      </c>
      <c r="BJ1464" s="19" t="s">
        <v>80</v>
      </c>
      <c r="BK1464" s="227">
        <f>ROUND(I1464*H1464,2)</f>
        <v>0</v>
      </c>
      <c r="BL1464" s="19" t="s">
        <v>339</v>
      </c>
      <c r="BM1464" s="226" t="s">
        <v>2791</v>
      </c>
    </row>
    <row r="1465" s="13" customFormat="1">
      <c r="A1465" s="13"/>
      <c r="B1465" s="233"/>
      <c r="C1465" s="234"/>
      <c r="D1465" s="235" t="s">
        <v>195</v>
      </c>
      <c r="E1465" s="236" t="s">
        <v>19</v>
      </c>
      <c r="F1465" s="237" t="s">
        <v>1953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195</v>
      </c>
      <c r="AU1465" s="243" t="s">
        <v>82</v>
      </c>
      <c r="AV1465" s="13" t="s">
        <v>80</v>
      </c>
      <c r="AW1465" s="13" t="s">
        <v>35</v>
      </c>
      <c r="AX1465" s="13" t="s">
        <v>73</v>
      </c>
      <c r="AY1465" s="243" t="s">
        <v>185</v>
      </c>
    </row>
    <row r="1466" s="13" customFormat="1">
      <c r="A1466" s="13"/>
      <c r="B1466" s="233"/>
      <c r="C1466" s="234"/>
      <c r="D1466" s="235" t="s">
        <v>195</v>
      </c>
      <c r="E1466" s="236" t="s">
        <v>19</v>
      </c>
      <c r="F1466" s="237" t="s">
        <v>2773</v>
      </c>
      <c r="G1466" s="234"/>
      <c r="H1466" s="236" t="s">
        <v>19</v>
      </c>
      <c r="I1466" s="238"/>
      <c r="J1466" s="234"/>
      <c r="K1466" s="234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3" t="s">
        <v>195</v>
      </c>
      <c r="AU1466" s="243" t="s">
        <v>82</v>
      </c>
      <c r="AV1466" s="13" t="s">
        <v>80</v>
      </c>
      <c r="AW1466" s="13" t="s">
        <v>35</v>
      </c>
      <c r="AX1466" s="13" t="s">
        <v>73</v>
      </c>
      <c r="AY1466" s="243" t="s">
        <v>185</v>
      </c>
    </row>
    <row r="1467" s="14" customFormat="1">
      <c r="A1467" s="14"/>
      <c r="B1467" s="244"/>
      <c r="C1467" s="245"/>
      <c r="D1467" s="235" t="s">
        <v>195</v>
      </c>
      <c r="E1467" s="246" t="s">
        <v>19</v>
      </c>
      <c r="F1467" s="247" t="s">
        <v>80</v>
      </c>
      <c r="G1467" s="245"/>
      <c r="H1467" s="248">
        <v>1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195</v>
      </c>
      <c r="AU1467" s="254" t="s">
        <v>82</v>
      </c>
      <c r="AV1467" s="14" t="s">
        <v>82</v>
      </c>
      <c r="AW1467" s="14" t="s">
        <v>35</v>
      </c>
      <c r="AX1467" s="14" t="s">
        <v>73</v>
      </c>
      <c r="AY1467" s="254" t="s">
        <v>185</v>
      </c>
    </row>
    <row r="1468" s="15" customFormat="1">
      <c r="A1468" s="15"/>
      <c r="B1468" s="255"/>
      <c r="C1468" s="256"/>
      <c r="D1468" s="235" t="s">
        <v>195</v>
      </c>
      <c r="E1468" s="257" t="s">
        <v>19</v>
      </c>
      <c r="F1468" s="258" t="s">
        <v>226</v>
      </c>
      <c r="G1468" s="256"/>
      <c r="H1468" s="259">
        <v>1</v>
      </c>
      <c r="I1468" s="260"/>
      <c r="J1468" s="256"/>
      <c r="K1468" s="256"/>
      <c r="L1468" s="261"/>
      <c r="M1468" s="262"/>
      <c r="N1468" s="263"/>
      <c r="O1468" s="263"/>
      <c r="P1468" s="263"/>
      <c r="Q1468" s="263"/>
      <c r="R1468" s="263"/>
      <c r="S1468" s="263"/>
      <c r="T1468" s="264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5" t="s">
        <v>195</v>
      </c>
      <c r="AU1468" s="265" t="s">
        <v>82</v>
      </c>
      <c r="AV1468" s="15" t="s">
        <v>135</v>
      </c>
      <c r="AW1468" s="15" t="s">
        <v>35</v>
      </c>
      <c r="AX1468" s="15" t="s">
        <v>80</v>
      </c>
      <c r="AY1468" s="265" t="s">
        <v>185</v>
      </c>
    </row>
    <row r="1469" s="2" customFormat="1" ht="24.15" customHeight="1">
      <c r="A1469" s="40"/>
      <c r="B1469" s="41"/>
      <c r="C1469" s="215" t="s">
        <v>2260</v>
      </c>
      <c r="D1469" s="215" t="s">
        <v>187</v>
      </c>
      <c r="E1469" s="216" t="s">
        <v>2792</v>
      </c>
      <c r="F1469" s="217" t="s">
        <v>2793</v>
      </c>
      <c r="G1469" s="218" t="s">
        <v>1314</v>
      </c>
      <c r="H1469" s="219">
        <v>1</v>
      </c>
      <c r="I1469" s="220"/>
      <c r="J1469" s="221">
        <f>ROUND(I1469*H1469,2)</f>
        <v>0</v>
      </c>
      <c r="K1469" s="217" t="s">
        <v>449</v>
      </c>
      <c r="L1469" s="46"/>
      <c r="M1469" s="222" t="s">
        <v>19</v>
      </c>
      <c r="N1469" s="223" t="s">
        <v>44</v>
      </c>
      <c r="O1469" s="86"/>
      <c r="P1469" s="224">
        <f>O1469*H1469</f>
        <v>0</v>
      </c>
      <c r="Q1469" s="224">
        <v>0</v>
      </c>
      <c r="R1469" s="224">
        <f>Q1469*H1469</f>
        <v>0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339</v>
      </c>
      <c r="AT1469" s="226" t="s">
        <v>187</v>
      </c>
      <c r="AU1469" s="226" t="s">
        <v>82</v>
      </c>
      <c r="AY1469" s="19" t="s">
        <v>185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80</v>
      </c>
      <c r="BK1469" s="227">
        <f>ROUND(I1469*H1469,2)</f>
        <v>0</v>
      </c>
      <c r="BL1469" s="19" t="s">
        <v>339</v>
      </c>
      <c r="BM1469" s="226" t="s">
        <v>2794</v>
      </c>
    </row>
    <row r="1470" s="13" customFormat="1">
      <c r="A1470" s="13"/>
      <c r="B1470" s="233"/>
      <c r="C1470" s="234"/>
      <c r="D1470" s="235" t="s">
        <v>195</v>
      </c>
      <c r="E1470" s="236" t="s">
        <v>19</v>
      </c>
      <c r="F1470" s="237" t="s">
        <v>1953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195</v>
      </c>
      <c r="AU1470" s="243" t="s">
        <v>82</v>
      </c>
      <c r="AV1470" s="13" t="s">
        <v>80</v>
      </c>
      <c r="AW1470" s="13" t="s">
        <v>35</v>
      </c>
      <c r="AX1470" s="13" t="s">
        <v>73</v>
      </c>
      <c r="AY1470" s="243" t="s">
        <v>185</v>
      </c>
    </row>
    <row r="1471" s="13" customFormat="1">
      <c r="A1471" s="13"/>
      <c r="B1471" s="233"/>
      <c r="C1471" s="234"/>
      <c r="D1471" s="235" t="s">
        <v>195</v>
      </c>
      <c r="E1471" s="236" t="s">
        <v>19</v>
      </c>
      <c r="F1471" s="237" t="s">
        <v>2795</v>
      </c>
      <c r="G1471" s="234"/>
      <c r="H1471" s="236" t="s">
        <v>19</v>
      </c>
      <c r="I1471" s="238"/>
      <c r="J1471" s="234"/>
      <c r="K1471" s="234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195</v>
      </c>
      <c r="AU1471" s="243" t="s">
        <v>82</v>
      </c>
      <c r="AV1471" s="13" t="s">
        <v>80</v>
      </c>
      <c r="AW1471" s="13" t="s">
        <v>35</v>
      </c>
      <c r="AX1471" s="13" t="s">
        <v>73</v>
      </c>
      <c r="AY1471" s="243" t="s">
        <v>185</v>
      </c>
    </row>
    <row r="1472" s="14" customFormat="1">
      <c r="A1472" s="14"/>
      <c r="B1472" s="244"/>
      <c r="C1472" s="245"/>
      <c r="D1472" s="235" t="s">
        <v>195</v>
      </c>
      <c r="E1472" s="246" t="s">
        <v>19</v>
      </c>
      <c r="F1472" s="247" t="s">
        <v>80</v>
      </c>
      <c r="G1472" s="245"/>
      <c r="H1472" s="248">
        <v>1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195</v>
      </c>
      <c r="AU1472" s="254" t="s">
        <v>82</v>
      </c>
      <c r="AV1472" s="14" t="s">
        <v>82</v>
      </c>
      <c r="AW1472" s="14" t="s">
        <v>35</v>
      </c>
      <c r="AX1472" s="14" t="s">
        <v>73</v>
      </c>
      <c r="AY1472" s="254" t="s">
        <v>185</v>
      </c>
    </row>
    <row r="1473" s="15" customFormat="1">
      <c r="A1473" s="15"/>
      <c r="B1473" s="255"/>
      <c r="C1473" s="256"/>
      <c r="D1473" s="235" t="s">
        <v>195</v>
      </c>
      <c r="E1473" s="257" t="s">
        <v>19</v>
      </c>
      <c r="F1473" s="258" t="s">
        <v>226</v>
      </c>
      <c r="G1473" s="256"/>
      <c r="H1473" s="259">
        <v>1</v>
      </c>
      <c r="I1473" s="260"/>
      <c r="J1473" s="256"/>
      <c r="K1473" s="256"/>
      <c r="L1473" s="261"/>
      <c r="M1473" s="262"/>
      <c r="N1473" s="263"/>
      <c r="O1473" s="263"/>
      <c r="P1473" s="263"/>
      <c r="Q1473" s="263"/>
      <c r="R1473" s="263"/>
      <c r="S1473" s="263"/>
      <c r="T1473" s="264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5" t="s">
        <v>195</v>
      </c>
      <c r="AU1473" s="265" t="s">
        <v>82</v>
      </c>
      <c r="AV1473" s="15" t="s">
        <v>135</v>
      </c>
      <c r="AW1473" s="15" t="s">
        <v>35</v>
      </c>
      <c r="AX1473" s="15" t="s">
        <v>80</v>
      </c>
      <c r="AY1473" s="265" t="s">
        <v>185</v>
      </c>
    </row>
    <row r="1474" s="2" customFormat="1" ht="44.25" customHeight="1">
      <c r="A1474" s="40"/>
      <c r="B1474" s="41"/>
      <c r="C1474" s="215" t="s">
        <v>2796</v>
      </c>
      <c r="D1474" s="215" t="s">
        <v>187</v>
      </c>
      <c r="E1474" s="216" t="s">
        <v>2797</v>
      </c>
      <c r="F1474" s="217" t="s">
        <v>2798</v>
      </c>
      <c r="G1474" s="218" t="s">
        <v>1314</v>
      </c>
      <c r="H1474" s="219">
        <v>1</v>
      </c>
      <c r="I1474" s="220"/>
      <c r="J1474" s="221">
        <f>ROUND(I1474*H1474,2)</f>
        <v>0</v>
      </c>
      <c r="K1474" s="217" t="s">
        <v>449</v>
      </c>
      <c r="L1474" s="46"/>
      <c r="M1474" s="222" t="s">
        <v>19</v>
      </c>
      <c r="N1474" s="223" t="s">
        <v>44</v>
      </c>
      <c r="O1474" s="86"/>
      <c r="P1474" s="224">
        <f>O1474*H1474</f>
        <v>0</v>
      </c>
      <c r="Q1474" s="224">
        <v>0</v>
      </c>
      <c r="R1474" s="224">
        <f>Q1474*H1474</f>
        <v>0</v>
      </c>
      <c r="S1474" s="224">
        <v>0</v>
      </c>
      <c r="T1474" s="225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6" t="s">
        <v>339</v>
      </c>
      <c r="AT1474" s="226" t="s">
        <v>187</v>
      </c>
      <c r="AU1474" s="226" t="s">
        <v>82</v>
      </c>
      <c r="AY1474" s="19" t="s">
        <v>185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19" t="s">
        <v>80</v>
      </c>
      <c r="BK1474" s="227">
        <f>ROUND(I1474*H1474,2)</f>
        <v>0</v>
      </c>
      <c r="BL1474" s="19" t="s">
        <v>339</v>
      </c>
      <c r="BM1474" s="226" t="s">
        <v>2799</v>
      </c>
    </row>
    <row r="1475" s="13" customFormat="1">
      <c r="A1475" s="13"/>
      <c r="B1475" s="233"/>
      <c r="C1475" s="234"/>
      <c r="D1475" s="235" t="s">
        <v>195</v>
      </c>
      <c r="E1475" s="236" t="s">
        <v>19</v>
      </c>
      <c r="F1475" s="237" t="s">
        <v>2800</v>
      </c>
      <c r="G1475" s="234"/>
      <c r="H1475" s="236" t="s">
        <v>19</v>
      </c>
      <c r="I1475" s="238"/>
      <c r="J1475" s="234"/>
      <c r="K1475" s="234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195</v>
      </c>
      <c r="AU1475" s="243" t="s">
        <v>82</v>
      </c>
      <c r="AV1475" s="13" t="s">
        <v>80</v>
      </c>
      <c r="AW1475" s="13" t="s">
        <v>35</v>
      </c>
      <c r="AX1475" s="13" t="s">
        <v>73</v>
      </c>
      <c r="AY1475" s="243" t="s">
        <v>185</v>
      </c>
    </row>
    <row r="1476" s="14" customFormat="1">
      <c r="A1476" s="14"/>
      <c r="B1476" s="244"/>
      <c r="C1476" s="245"/>
      <c r="D1476" s="235" t="s">
        <v>195</v>
      </c>
      <c r="E1476" s="246" t="s">
        <v>19</v>
      </c>
      <c r="F1476" s="247" t="s">
        <v>80</v>
      </c>
      <c r="G1476" s="245"/>
      <c r="H1476" s="248">
        <v>1</v>
      </c>
      <c r="I1476" s="249"/>
      <c r="J1476" s="245"/>
      <c r="K1476" s="245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4" t="s">
        <v>195</v>
      </c>
      <c r="AU1476" s="254" t="s">
        <v>82</v>
      </c>
      <c r="AV1476" s="14" t="s">
        <v>82</v>
      </c>
      <c r="AW1476" s="14" t="s">
        <v>35</v>
      </c>
      <c r="AX1476" s="14" t="s">
        <v>73</v>
      </c>
      <c r="AY1476" s="254" t="s">
        <v>185</v>
      </c>
    </row>
    <row r="1477" s="15" customFormat="1">
      <c r="A1477" s="15"/>
      <c r="B1477" s="255"/>
      <c r="C1477" s="256"/>
      <c r="D1477" s="235" t="s">
        <v>195</v>
      </c>
      <c r="E1477" s="257" t="s">
        <v>19</v>
      </c>
      <c r="F1477" s="258" t="s">
        <v>226</v>
      </c>
      <c r="G1477" s="256"/>
      <c r="H1477" s="259">
        <v>1</v>
      </c>
      <c r="I1477" s="260"/>
      <c r="J1477" s="256"/>
      <c r="K1477" s="256"/>
      <c r="L1477" s="261"/>
      <c r="M1477" s="262"/>
      <c r="N1477" s="263"/>
      <c r="O1477" s="263"/>
      <c r="P1477" s="263"/>
      <c r="Q1477" s="263"/>
      <c r="R1477" s="263"/>
      <c r="S1477" s="263"/>
      <c r="T1477" s="264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65" t="s">
        <v>195</v>
      </c>
      <c r="AU1477" s="265" t="s">
        <v>82</v>
      </c>
      <c r="AV1477" s="15" t="s">
        <v>135</v>
      </c>
      <c r="AW1477" s="15" t="s">
        <v>35</v>
      </c>
      <c r="AX1477" s="15" t="s">
        <v>80</v>
      </c>
      <c r="AY1477" s="265" t="s">
        <v>185</v>
      </c>
    </row>
    <row r="1478" s="2" customFormat="1" ht="24.15" customHeight="1">
      <c r="A1478" s="40"/>
      <c r="B1478" s="41"/>
      <c r="C1478" s="215" t="s">
        <v>2801</v>
      </c>
      <c r="D1478" s="215" t="s">
        <v>187</v>
      </c>
      <c r="E1478" s="216" t="s">
        <v>2802</v>
      </c>
      <c r="F1478" s="217" t="s">
        <v>2803</v>
      </c>
      <c r="G1478" s="218" t="s">
        <v>1314</v>
      </c>
      <c r="H1478" s="219">
        <v>1</v>
      </c>
      <c r="I1478" s="220"/>
      <c r="J1478" s="221">
        <f>ROUND(I1478*H1478,2)</f>
        <v>0</v>
      </c>
      <c r="K1478" s="217" t="s">
        <v>449</v>
      </c>
      <c r="L1478" s="46"/>
      <c r="M1478" s="222" t="s">
        <v>19</v>
      </c>
      <c r="N1478" s="223" t="s">
        <v>44</v>
      </c>
      <c r="O1478" s="86"/>
      <c r="P1478" s="224">
        <f>O1478*H1478</f>
        <v>0</v>
      </c>
      <c r="Q1478" s="224">
        <v>0</v>
      </c>
      <c r="R1478" s="224">
        <f>Q1478*H1478</f>
        <v>0</v>
      </c>
      <c r="S1478" s="224">
        <v>0</v>
      </c>
      <c r="T1478" s="225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26" t="s">
        <v>339</v>
      </c>
      <c r="AT1478" s="226" t="s">
        <v>187</v>
      </c>
      <c r="AU1478" s="226" t="s">
        <v>82</v>
      </c>
      <c r="AY1478" s="19" t="s">
        <v>185</v>
      </c>
      <c r="BE1478" s="227">
        <f>IF(N1478="základní",J1478,0)</f>
        <v>0</v>
      </c>
      <c r="BF1478" s="227">
        <f>IF(N1478="snížená",J1478,0)</f>
        <v>0</v>
      </c>
      <c r="BG1478" s="227">
        <f>IF(N1478="zákl. přenesená",J1478,0)</f>
        <v>0</v>
      </c>
      <c r="BH1478" s="227">
        <f>IF(N1478="sníž. přenesená",J1478,0)</f>
        <v>0</v>
      </c>
      <c r="BI1478" s="227">
        <f>IF(N1478="nulová",J1478,0)</f>
        <v>0</v>
      </c>
      <c r="BJ1478" s="19" t="s">
        <v>80</v>
      </c>
      <c r="BK1478" s="227">
        <f>ROUND(I1478*H1478,2)</f>
        <v>0</v>
      </c>
      <c r="BL1478" s="19" t="s">
        <v>339</v>
      </c>
      <c r="BM1478" s="226" t="s">
        <v>2804</v>
      </c>
    </row>
    <row r="1479" s="13" customFormat="1">
      <c r="A1479" s="13"/>
      <c r="B1479" s="233"/>
      <c r="C1479" s="234"/>
      <c r="D1479" s="235" t="s">
        <v>195</v>
      </c>
      <c r="E1479" s="236" t="s">
        <v>19</v>
      </c>
      <c r="F1479" s="237" t="s">
        <v>1953</v>
      </c>
      <c r="G1479" s="234"/>
      <c r="H1479" s="236" t="s">
        <v>19</v>
      </c>
      <c r="I1479" s="238"/>
      <c r="J1479" s="234"/>
      <c r="K1479" s="234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195</v>
      </c>
      <c r="AU1479" s="243" t="s">
        <v>82</v>
      </c>
      <c r="AV1479" s="13" t="s">
        <v>80</v>
      </c>
      <c r="AW1479" s="13" t="s">
        <v>35</v>
      </c>
      <c r="AX1479" s="13" t="s">
        <v>73</v>
      </c>
      <c r="AY1479" s="243" t="s">
        <v>185</v>
      </c>
    </row>
    <row r="1480" s="13" customFormat="1">
      <c r="A1480" s="13"/>
      <c r="B1480" s="233"/>
      <c r="C1480" s="234"/>
      <c r="D1480" s="235" t="s">
        <v>195</v>
      </c>
      <c r="E1480" s="236" t="s">
        <v>19</v>
      </c>
      <c r="F1480" s="237" t="s">
        <v>2805</v>
      </c>
      <c r="G1480" s="234"/>
      <c r="H1480" s="236" t="s">
        <v>19</v>
      </c>
      <c r="I1480" s="238"/>
      <c r="J1480" s="234"/>
      <c r="K1480" s="234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3" t="s">
        <v>195</v>
      </c>
      <c r="AU1480" s="243" t="s">
        <v>82</v>
      </c>
      <c r="AV1480" s="13" t="s">
        <v>80</v>
      </c>
      <c r="AW1480" s="13" t="s">
        <v>35</v>
      </c>
      <c r="AX1480" s="13" t="s">
        <v>73</v>
      </c>
      <c r="AY1480" s="243" t="s">
        <v>185</v>
      </c>
    </row>
    <row r="1481" s="14" customFormat="1">
      <c r="A1481" s="14"/>
      <c r="B1481" s="244"/>
      <c r="C1481" s="245"/>
      <c r="D1481" s="235" t="s">
        <v>195</v>
      </c>
      <c r="E1481" s="246" t="s">
        <v>19</v>
      </c>
      <c r="F1481" s="247" t="s">
        <v>80</v>
      </c>
      <c r="G1481" s="245"/>
      <c r="H1481" s="248">
        <v>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195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185</v>
      </c>
    </row>
    <row r="1482" s="15" customFormat="1">
      <c r="A1482" s="15"/>
      <c r="B1482" s="255"/>
      <c r="C1482" s="256"/>
      <c r="D1482" s="235" t="s">
        <v>195</v>
      </c>
      <c r="E1482" s="257" t="s">
        <v>19</v>
      </c>
      <c r="F1482" s="258" t="s">
        <v>226</v>
      </c>
      <c r="G1482" s="256"/>
      <c r="H1482" s="259">
        <v>1</v>
      </c>
      <c r="I1482" s="260"/>
      <c r="J1482" s="256"/>
      <c r="K1482" s="256"/>
      <c r="L1482" s="261"/>
      <c r="M1482" s="262"/>
      <c r="N1482" s="263"/>
      <c r="O1482" s="263"/>
      <c r="P1482" s="263"/>
      <c r="Q1482" s="263"/>
      <c r="R1482" s="263"/>
      <c r="S1482" s="263"/>
      <c r="T1482" s="264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5" t="s">
        <v>195</v>
      </c>
      <c r="AU1482" s="265" t="s">
        <v>82</v>
      </c>
      <c r="AV1482" s="15" t="s">
        <v>135</v>
      </c>
      <c r="AW1482" s="15" t="s">
        <v>35</v>
      </c>
      <c r="AX1482" s="15" t="s">
        <v>80</v>
      </c>
      <c r="AY1482" s="265" t="s">
        <v>185</v>
      </c>
    </row>
    <row r="1483" s="2" customFormat="1" ht="21.75" customHeight="1">
      <c r="A1483" s="40"/>
      <c r="B1483" s="41"/>
      <c r="C1483" s="215" t="s">
        <v>2806</v>
      </c>
      <c r="D1483" s="215" t="s">
        <v>187</v>
      </c>
      <c r="E1483" s="216" t="s">
        <v>2807</v>
      </c>
      <c r="F1483" s="217" t="s">
        <v>2808</v>
      </c>
      <c r="G1483" s="218" t="s">
        <v>499</v>
      </c>
      <c r="H1483" s="219">
        <v>6.6900000000000004</v>
      </c>
      <c r="I1483" s="220"/>
      <c r="J1483" s="221">
        <f>ROUND(I1483*H1483,2)</f>
        <v>0</v>
      </c>
      <c r="K1483" s="217" t="s">
        <v>191</v>
      </c>
      <c r="L1483" s="46"/>
      <c r="M1483" s="222" t="s">
        <v>19</v>
      </c>
      <c r="N1483" s="223" t="s">
        <v>44</v>
      </c>
      <c r="O1483" s="86"/>
      <c r="P1483" s="224">
        <f>O1483*H1483</f>
        <v>0</v>
      </c>
      <c r="Q1483" s="224">
        <v>0.00040000000000000002</v>
      </c>
      <c r="R1483" s="224">
        <f>Q1483*H1483</f>
        <v>0.0026760000000000004</v>
      </c>
      <c r="S1483" s="224">
        <v>0</v>
      </c>
      <c r="T1483" s="225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6" t="s">
        <v>339</v>
      </c>
      <c r="AT1483" s="226" t="s">
        <v>187</v>
      </c>
      <c r="AU1483" s="226" t="s">
        <v>82</v>
      </c>
      <c r="AY1483" s="19" t="s">
        <v>185</v>
      </c>
      <c r="BE1483" s="227">
        <f>IF(N1483="základní",J1483,0)</f>
        <v>0</v>
      </c>
      <c r="BF1483" s="227">
        <f>IF(N1483="snížená",J1483,0)</f>
        <v>0</v>
      </c>
      <c r="BG1483" s="227">
        <f>IF(N1483="zákl. přenesená",J1483,0)</f>
        <v>0</v>
      </c>
      <c r="BH1483" s="227">
        <f>IF(N1483="sníž. přenesená",J1483,0)</f>
        <v>0</v>
      </c>
      <c r="BI1483" s="227">
        <f>IF(N1483="nulová",J1483,0)</f>
        <v>0</v>
      </c>
      <c r="BJ1483" s="19" t="s">
        <v>80</v>
      </c>
      <c r="BK1483" s="227">
        <f>ROUND(I1483*H1483,2)</f>
        <v>0</v>
      </c>
      <c r="BL1483" s="19" t="s">
        <v>339</v>
      </c>
      <c r="BM1483" s="226" t="s">
        <v>2809</v>
      </c>
    </row>
    <row r="1484" s="2" customFormat="1">
      <c r="A1484" s="40"/>
      <c r="B1484" s="41"/>
      <c r="C1484" s="42"/>
      <c r="D1484" s="228" t="s">
        <v>193</v>
      </c>
      <c r="E1484" s="42"/>
      <c r="F1484" s="229" t="s">
        <v>2810</v>
      </c>
      <c r="G1484" s="42"/>
      <c r="H1484" s="42"/>
      <c r="I1484" s="230"/>
      <c r="J1484" s="42"/>
      <c r="K1484" s="42"/>
      <c r="L1484" s="46"/>
      <c r="M1484" s="231"/>
      <c r="N1484" s="232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193</v>
      </c>
      <c r="AU1484" s="19" t="s">
        <v>82</v>
      </c>
    </row>
    <row r="1485" s="13" customFormat="1">
      <c r="A1485" s="13"/>
      <c r="B1485" s="233"/>
      <c r="C1485" s="234"/>
      <c r="D1485" s="235" t="s">
        <v>195</v>
      </c>
      <c r="E1485" s="236" t="s">
        <v>19</v>
      </c>
      <c r="F1485" s="237" t="s">
        <v>1304</v>
      </c>
      <c r="G1485" s="234"/>
      <c r="H1485" s="236" t="s">
        <v>19</v>
      </c>
      <c r="I1485" s="238"/>
      <c r="J1485" s="234"/>
      <c r="K1485" s="234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3" t="s">
        <v>195</v>
      </c>
      <c r="AU1485" s="243" t="s">
        <v>82</v>
      </c>
      <c r="AV1485" s="13" t="s">
        <v>80</v>
      </c>
      <c r="AW1485" s="13" t="s">
        <v>35</v>
      </c>
      <c r="AX1485" s="13" t="s">
        <v>73</v>
      </c>
      <c r="AY1485" s="243" t="s">
        <v>185</v>
      </c>
    </row>
    <row r="1486" s="13" customFormat="1">
      <c r="A1486" s="13"/>
      <c r="B1486" s="233"/>
      <c r="C1486" s="234"/>
      <c r="D1486" s="235" t="s">
        <v>195</v>
      </c>
      <c r="E1486" s="236" t="s">
        <v>19</v>
      </c>
      <c r="F1486" s="237" t="s">
        <v>2811</v>
      </c>
      <c r="G1486" s="234"/>
      <c r="H1486" s="236" t="s">
        <v>19</v>
      </c>
      <c r="I1486" s="238"/>
      <c r="J1486" s="234"/>
      <c r="K1486" s="234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195</v>
      </c>
      <c r="AU1486" s="243" t="s">
        <v>82</v>
      </c>
      <c r="AV1486" s="13" t="s">
        <v>80</v>
      </c>
      <c r="AW1486" s="13" t="s">
        <v>35</v>
      </c>
      <c r="AX1486" s="13" t="s">
        <v>73</v>
      </c>
      <c r="AY1486" s="243" t="s">
        <v>185</v>
      </c>
    </row>
    <row r="1487" s="14" customFormat="1">
      <c r="A1487" s="14"/>
      <c r="B1487" s="244"/>
      <c r="C1487" s="245"/>
      <c r="D1487" s="235" t="s">
        <v>195</v>
      </c>
      <c r="E1487" s="246" t="s">
        <v>19</v>
      </c>
      <c r="F1487" s="247" t="s">
        <v>2812</v>
      </c>
      <c r="G1487" s="245"/>
      <c r="H1487" s="248">
        <v>1.5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195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185</v>
      </c>
    </row>
    <row r="1488" s="13" customFormat="1">
      <c r="A1488" s="13"/>
      <c r="B1488" s="233"/>
      <c r="C1488" s="234"/>
      <c r="D1488" s="235" t="s">
        <v>195</v>
      </c>
      <c r="E1488" s="236" t="s">
        <v>19</v>
      </c>
      <c r="F1488" s="237" t="s">
        <v>2813</v>
      </c>
      <c r="G1488" s="234"/>
      <c r="H1488" s="236" t="s">
        <v>19</v>
      </c>
      <c r="I1488" s="238"/>
      <c r="J1488" s="234"/>
      <c r="K1488" s="234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195</v>
      </c>
      <c r="AU1488" s="243" t="s">
        <v>82</v>
      </c>
      <c r="AV1488" s="13" t="s">
        <v>80</v>
      </c>
      <c r="AW1488" s="13" t="s">
        <v>35</v>
      </c>
      <c r="AX1488" s="13" t="s">
        <v>73</v>
      </c>
      <c r="AY1488" s="243" t="s">
        <v>185</v>
      </c>
    </row>
    <row r="1489" s="14" customFormat="1">
      <c r="A1489" s="14"/>
      <c r="B1489" s="244"/>
      <c r="C1489" s="245"/>
      <c r="D1489" s="235" t="s">
        <v>195</v>
      </c>
      <c r="E1489" s="246" t="s">
        <v>19</v>
      </c>
      <c r="F1489" s="247" t="s">
        <v>2814</v>
      </c>
      <c r="G1489" s="245"/>
      <c r="H1489" s="248">
        <v>5.1900000000000004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195</v>
      </c>
      <c r="AU1489" s="254" t="s">
        <v>82</v>
      </c>
      <c r="AV1489" s="14" t="s">
        <v>82</v>
      </c>
      <c r="AW1489" s="14" t="s">
        <v>35</v>
      </c>
      <c r="AX1489" s="14" t="s">
        <v>73</v>
      </c>
      <c r="AY1489" s="254" t="s">
        <v>185</v>
      </c>
    </row>
    <row r="1490" s="15" customFormat="1">
      <c r="A1490" s="15"/>
      <c r="B1490" s="255"/>
      <c r="C1490" s="256"/>
      <c r="D1490" s="235" t="s">
        <v>195</v>
      </c>
      <c r="E1490" s="257" t="s">
        <v>19</v>
      </c>
      <c r="F1490" s="258" t="s">
        <v>226</v>
      </c>
      <c r="G1490" s="256"/>
      <c r="H1490" s="259">
        <v>6.6900000000000004</v>
      </c>
      <c r="I1490" s="260"/>
      <c r="J1490" s="256"/>
      <c r="K1490" s="256"/>
      <c r="L1490" s="261"/>
      <c r="M1490" s="262"/>
      <c r="N1490" s="263"/>
      <c r="O1490" s="263"/>
      <c r="P1490" s="263"/>
      <c r="Q1490" s="263"/>
      <c r="R1490" s="263"/>
      <c r="S1490" s="263"/>
      <c r="T1490" s="264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65" t="s">
        <v>195</v>
      </c>
      <c r="AU1490" s="265" t="s">
        <v>82</v>
      </c>
      <c r="AV1490" s="15" t="s">
        <v>135</v>
      </c>
      <c r="AW1490" s="15" t="s">
        <v>35</v>
      </c>
      <c r="AX1490" s="15" t="s">
        <v>80</v>
      </c>
      <c r="AY1490" s="265" t="s">
        <v>185</v>
      </c>
    </row>
    <row r="1491" s="2" customFormat="1" ht="16.5" customHeight="1">
      <c r="A1491" s="40"/>
      <c r="B1491" s="41"/>
      <c r="C1491" s="272" t="s">
        <v>2815</v>
      </c>
      <c r="D1491" s="272" t="s">
        <v>520</v>
      </c>
      <c r="E1491" s="273" t="s">
        <v>2816</v>
      </c>
      <c r="F1491" s="274" t="s">
        <v>2817</v>
      </c>
      <c r="G1491" s="275" t="s">
        <v>499</v>
      </c>
      <c r="H1491" s="276">
        <v>6.6900000000000004</v>
      </c>
      <c r="I1491" s="277"/>
      <c r="J1491" s="278">
        <f>ROUND(I1491*H1491,2)</f>
        <v>0</v>
      </c>
      <c r="K1491" s="274" t="s">
        <v>191</v>
      </c>
      <c r="L1491" s="279"/>
      <c r="M1491" s="280" t="s">
        <v>19</v>
      </c>
      <c r="N1491" s="281" t="s">
        <v>44</v>
      </c>
      <c r="O1491" s="86"/>
      <c r="P1491" s="224">
        <f>O1491*H1491</f>
        <v>0</v>
      </c>
      <c r="Q1491" s="224">
        <v>0</v>
      </c>
      <c r="R1491" s="224">
        <f>Q1491*H1491</f>
        <v>0</v>
      </c>
      <c r="S1491" s="224">
        <v>0</v>
      </c>
      <c r="T1491" s="225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6" t="s">
        <v>627</v>
      </c>
      <c r="AT1491" s="226" t="s">
        <v>520</v>
      </c>
      <c r="AU1491" s="226" t="s">
        <v>82</v>
      </c>
      <c r="AY1491" s="19" t="s">
        <v>185</v>
      </c>
      <c r="BE1491" s="227">
        <f>IF(N1491="základní",J1491,0)</f>
        <v>0</v>
      </c>
      <c r="BF1491" s="227">
        <f>IF(N1491="snížená",J1491,0)</f>
        <v>0</v>
      </c>
      <c r="BG1491" s="227">
        <f>IF(N1491="zákl. přenesená",J1491,0)</f>
        <v>0</v>
      </c>
      <c r="BH1491" s="227">
        <f>IF(N1491="sníž. přenesená",J1491,0)</f>
        <v>0</v>
      </c>
      <c r="BI1491" s="227">
        <f>IF(N1491="nulová",J1491,0)</f>
        <v>0</v>
      </c>
      <c r="BJ1491" s="19" t="s">
        <v>80</v>
      </c>
      <c r="BK1491" s="227">
        <f>ROUND(I1491*H1491,2)</f>
        <v>0</v>
      </c>
      <c r="BL1491" s="19" t="s">
        <v>339</v>
      </c>
      <c r="BM1491" s="226" t="s">
        <v>2818</v>
      </c>
    </row>
    <row r="1492" s="13" customFormat="1">
      <c r="A1492" s="13"/>
      <c r="B1492" s="233"/>
      <c r="C1492" s="234"/>
      <c r="D1492" s="235" t="s">
        <v>195</v>
      </c>
      <c r="E1492" s="236" t="s">
        <v>19</v>
      </c>
      <c r="F1492" s="237" t="s">
        <v>1304</v>
      </c>
      <c r="G1492" s="234"/>
      <c r="H1492" s="236" t="s">
        <v>19</v>
      </c>
      <c r="I1492" s="238"/>
      <c r="J1492" s="234"/>
      <c r="K1492" s="234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195</v>
      </c>
      <c r="AU1492" s="243" t="s">
        <v>82</v>
      </c>
      <c r="AV1492" s="13" t="s">
        <v>80</v>
      </c>
      <c r="AW1492" s="13" t="s">
        <v>35</v>
      </c>
      <c r="AX1492" s="13" t="s">
        <v>73</v>
      </c>
      <c r="AY1492" s="243" t="s">
        <v>185</v>
      </c>
    </row>
    <row r="1493" s="13" customFormat="1">
      <c r="A1493" s="13"/>
      <c r="B1493" s="233"/>
      <c r="C1493" s="234"/>
      <c r="D1493" s="235" t="s">
        <v>195</v>
      </c>
      <c r="E1493" s="236" t="s">
        <v>19</v>
      </c>
      <c r="F1493" s="237" t="s">
        <v>2811</v>
      </c>
      <c r="G1493" s="234"/>
      <c r="H1493" s="236" t="s">
        <v>19</v>
      </c>
      <c r="I1493" s="238"/>
      <c r="J1493" s="234"/>
      <c r="K1493" s="234"/>
      <c r="L1493" s="239"/>
      <c r="M1493" s="240"/>
      <c r="N1493" s="241"/>
      <c r="O1493" s="241"/>
      <c r="P1493" s="241"/>
      <c r="Q1493" s="241"/>
      <c r="R1493" s="241"/>
      <c r="S1493" s="241"/>
      <c r="T1493" s="24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3" t="s">
        <v>195</v>
      </c>
      <c r="AU1493" s="243" t="s">
        <v>82</v>
      </c>
      <c r="AV1493" s="13" t="s">
        <v>80</v>
      </c>
      <c r="AW1493" s="13" t="s">
        <v>35</v>
      </c>
      <c r="AX1493" s="13" t="s">
        <v>73</v>
      </c>
      <c r="AY1493" s="243" t="s">
        <v>185</v>
      </c>
    </row>
    <row r="1494" s="14" customFormat="1">
      <c r="A1494" s="14"/>
      <c r="B1494" s="244"/>
      <c r="C1494" s="245"/>
      <c r="D1494" s="235" t="s">
        <v>195</v>
      </c>
      <c r="E1494" s="246" t="s">
        <v>19</v>
      </c>
      <c r="F1494" s="247" t="s">
        <v>2812</v>
      </c>
      <c r="G1494" s="245"/>
      <c r="H1494" s="248">
        <v>1.5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195</v>
      </c>
      <c r="AU1494" s="254" t="s">
        <v>82</v>
      </c>
      <c r="AV1494" s="14" t="s">
        <v>82</v>
      </c>
      <c r="AW1494" s="14" t="s">
        <v>35</v>
      </c>
      <c r="AX1494" s="14" t="s">
        <v>73</v>
      </c>
      <c r="AY1494" s="254" t="s">
        <v>185</v>
      </c>
    </row>
    <row r="1495" s="13" customFormat="1">
      <c r="A1495" s="13"/>
      <c r="B1495" s="233"/>
      <c r="C1495" s="234"/>
      <c r="D1495" s="235" t="s">
        <v>195</v>
      </c>
      <c r="E1495" s="236" t="s">
        <v>19</v>
      </c>
      <c r="F1495" s="237" t="s">
        <v>2813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195</v>
      </c>
      <c r="AU1495" s="243" t="s">
        <v>82</v>
      </c>
      <c r="AV1495" s="13" t="s">
        <v>80</v>
      </c>
      <c r="AW1495" s="13" t="s">
        <v>35</v>
      </c>
      <c r="AX1495" s="13" t="s">
        <v>73</v>
      </c>
      <c r="AY1495" s="243" t="s">
        <v>185</v>
      </c>
    </row>
    <row r="1496" s="14" customFormat="1">
      <c r="A1496" s="14"/>
      <c r="B1496" s="244"/>
      <c r="C1496" s="245"/>
      <c r="D1496" s="235" t="s">
        <v>195</v>
      </c>
      <c r="E1496" s="246" t="s">
        <v>19</v>
      </c>
      <c r="F1496" s="247" t="s">
        <v>2814</v>
      </c>
      <c r="G1496" s="245"/>
      <c r="H1496" s="248">
        <v>5.1900000000000004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195</v>
      </c>
      <c r="AU1496" s="254" t="s">
        <v>82</v>
      </c>
      <c r="AV1496" s="14" t="s">
        <v>82</v>
      </c>
      <c r="AW1496" s="14" t="s">
        <v>35</v>
      </c>
      <c r="AX1496" s="14" t="s">
        <v>73</v>
      </c>
      <c r="AY1496" s="254" t="s">
        <v>185</v>
      </c>
    </row>
    <row r="1497" s="15" customFormat="1">
      <c r="A1497" s="15"/>
      <c r="B1497" s="255"/>
      <c r="C1497" s="256"/>
      <c r="D1497" s="235" t="s">
        <v>195</v>
      </c>
      <c r="E1497" s="257" t="s">
        <v>19</v>
      </c>
      <c r="F1497" s="258" t="s">
        <v>226</v>
      </c>
      <c r="G1497" s="256"/>
      <c r="H1497" s="259">
        <v>6.6900000000000004</v>
      </c>
      <c r="I1497" s="260"/>
      <c r="J1497" s="256"/>
      <c r="K1497" s="256"/>
      <c r="L1497" s="261"/>
      <c r="M1497" s="262"/>
      <c r="N1497" s="263"/>
      <c r="O1497" s="263"/>
      <c r="P1497" s="263"/>
      <c r="Q1497" s="263"/>
      <c r="R1497" s="263"/>
      <c r="S1497" s="263"/>
      <c r="T1497" s="264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5" t="s">
        <v>195</v>
      </c>
      <c r="AU1497" s="265" t="s">
        <v>82</v>
      </c>
      <c r="AV1497" s="15" t="s">
        <v>135</v>
      </c>
      <c r="AW1497" s="15" t="s">
        <v>35</v>
      </c>
      <c r="AX1497" s="15" t="s">
        <v>80</v>
      </c>
      <c r="AY1497" s="265" t="s">
        <v>185</v>
      </c>
    </row>
    <row r="1498" s="2" customFormat="1" ht="16.5" customHeight="1">
      <c r="A1498" s="40"/>
      <c r="B1498" s="41"/>
      <c r="C1498" s="215" t="s">
        <v>2819</v>
      </c>
      <c r="D1498" s="215" t="s">
        <v>187</v>
      </c>
      <c r="E1498" s="216" t="s">
        <v>1343</v>
      </c>
      <c r="F1498" s="217" t="s">
        <v>1344</v>
      </c>
      <c r="G1498" s="218" t="s">
        <v>499</v>
      </c>
      <c r="H1498" s="219">
        <v>7.2640000000000002</v>
      </c>
      <c r="I1498" s="220"/>
      <c r="J1498" s="221">
        <f>ROUND(I1498*H1498,2)</f>
        <v>0</v>
      </c>
      <c r="K1498" s="217" t="s">
        <v>191</v>
      </c>
      <c r="L1498" s="46"/>
      <c r="M1498" s="222" t="s">
        <v>19</v>
      </c>
      <c r="N1498" s="223" t="s">
        <v>44</v>
      </c>
      <c r="O1498" s="86"/>
      <c r="P1498" s="224">
        <f>O1498*H1498</f>
        <v>0</v>
      </c>
      <c r="Q1498" s="224">
        <v>0.00040000000000000002</v>
      </c>
      <c r="R1498" s="224">
        <f>Q1498*H1498</f>
        <v>0.0029056000000000004</v>
      </c>
      <c r="S1498" s="224">
        <v>0</v>
      </c>
      <c r="T1498" s="225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26" t="s">
        <v>339</v>
      </c>
      <c r="AT1498" s="226" t="s">
        <v>187</v>
      </c>
      <c r="AU1498" s="226" t="s">
        <v>82</v>
      </c>
      <c r="AY1498" s="19" t="s">
        <v>185</v>
      </c>
      <c r="BE1498" s="227">
        <f>IF(N1498="základní",J1498,0)</f>
        <v>0</v>
      </c>
      <c r="BF1498" s="227">
        <f>IF(N1498="snížená",J1498,0)</f>
        <v>0</v>
      </c>
      <c r="BG1498" s="227">
        <f>IF(N1498="zákl. přenesená",J1498,0)</f>
        <v>0</v>
      </c>
      <c r="BH1498" s="227">
        <f>IF(N1498="sníž. přenesená",J1498,0)</f>
        <v>0</v>
      </c>
      <c r="BI1498" s="227">
        <f>IF(N1498="nulová",J1498,0)</f>
        <v>0</v>
      </c>
      <c r="BJ1498" s="19" t="s">
        <v>80</v>
      </c>
      <c r="BK1498" s="227">
        <f>ROUND(I1498*H1498,2)</f>
        <v>0</v>
      </c>
      <c r="BL1498" s="19" t="s">
        <v>339</v>
      </c>
      <c r="BM1498" s="226" t="s">
        <v>2820</v>
      </c>
    </row>
    <row r="1499" s="2" customFormat="1">
      <c r="A1499" s="40"/>
      <c r="B1499" s="41"/>
      <c r="C1499" s="42"/>
      <c r="D1499" s="228" t="s">
        <v>193</v>
      </c>
      <c r="E1499" s="42"/>
      <c r="F1499" s="229" t="s">
        <v>1346</v>
      </c>
      <c r="G1499" s="42"/>
      <c r="H1499" s="42"/>
      <c r="I1499" s="230"/>
      <c r="J1499" s="42"/>
      <c r="K1499" s="42"/>
      <c r="L1499" s="46"/>
      <c r="M1499" s="231"/>
      <c r="N1499" s="232"/>
      <c r="O1499" s="86"/>
      <c r="P1499" s="86"/>
      <c r="Q1499" s="86"/>
      <c r="R1499" s="86"/>
      <c r="S1499" s="86"/>
      <c r="T1499" s="87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T1499" s="19" t="s">
        <v>193</v>
      </c>
      <c r="AU1499" s="19" t="s">
        <v>82</v>
      </c>
    </row>
    <row r="1500" s="13" customFormat="1">
      <c r="A1500" s="13"/>
      <c r="B1500" s="233"/>
      <c r="C1500" s="234"/>
      <c r="D1500" s="235" t="s">
        <v>195</v>
      </c>
      <c r="E1500" s="236" t="s">
        <v>19</v>
      </c>
      <c r="F1500" s="237" t="s">
        <v>1304</v>
      </c>
      <c r="G1500" s="234"/>
      <c r="H1500" s="236" t="s">
        <v>19</v>
      </c>
      <c r="I1500" s="238"/>
      <c r="J1500" s="234"/>
      <c r="K1500" s="234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195</v>
      </c>
      <c r="AU1500" s="243" t="s">
        <v>82</v>
      </c>
      <c r="AV1500" s="13" t="s">
        <v>80</v>
      </c>
      <c r="AW1500" s="13" t="s">
        <v>35</v>
      </c>
      <c r="AX1500" s="13" t="s">
        <v>73</v>
      </c>
      <c r="AY1500" s="243" t="s">
        <v>185</v>
      </c>
    </row>
    <row r="1501" s="13" customFormat="1">
      <c r="A1501" s="13"/>
      <c r="B1501" s="233"/>
      <c r="C1501" s="234"/>
      <c r="D1501" s="235" t="s">
        <v>195</v>
      </c>
      <c r="E1501" s="236" t="s">
        <v>19</v>
      </c>
      <c r="F1501" s="237" t="s">
        <v>2821</v>
      </c>
      <c r="G1501" s="234"/>
      <c r="H1501" s="236" t="s">
        <v>19</v>
      </c>
      <c r="I1501" s="238"/>
      <c r="J1501" s="234"/>
      <c r="K1501" s="234"/>
      <c r="L1501" s="239"/>
      <c r="M1501" s="240"/>
      <c r="N1501" s="241"/>
      <c r="O1501" s="241"/>
      <c r="P1501" s="241"/>
      <c r="Q1501" s="241"/>
      <c r="R1501" s="241"/>
      <c r="S1501" s="241"/>
      <c r="T1501" s="242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3" t="s">
        <v>195</v>
      </c>
      <c r="AU1501" s="243" t="s">
        <v>82</v>
      </c>
      <c r="AV1501" s="13" t="s">
        <v>80</v>
      </c>
      <c r="AW1501" s="13" t="s">
        <v>35</v>
      </c>
      <c r="AX1501" s="13" t="s">
        <v>73</v>
      </c>
      <c r="AY1501" s="243" t="s">
        <v>185</v>
      </c>
    </row>
    <row r="1502" s="14" customFormat="1">
      <c r="A1502" s="14"/>
      <c r="B1502" s="244"/>
      <c r="C1502" s="245"/>
      <c r="D1502" s="235" t="s">
        <v>195</v>
      </c>
      <c r="E1502" s="246" t="s">
        <v>19</v>
      </c>
      <c r="F1502" s="247" t="s">
        <v>2822</v>
      </c>
      <c r="G1502" s="245"/>
      <c r="H1502" s="248">
        <v>3.6469999999999998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195</v>
      </c>
      <c r="AU1502" s="254" t="s">
        <v>82</v>
      </c>
      <c r="AV1502" s="14" t="s">
        <v>82</v>
      </c>
      <c r="AW1502" s="14" t="s">
        <v>35</v>
      </c>
      <c r="AX1502" s="14" t="s">
        <v>73</v>
      </c>
      <c r="AY1502" s="254" t="s">
        <v>185</v>
      </c>
    </row>
    <row r="1503" s="13" customFormat="1">
      <c r="A1503" s="13"/>
      <c r="B1503" s="233"/>
      <c r="C1503" s="234"/>
      <c r="D1503" s="235" t="s">
        <v>195</v>
      </c>
      <c r="E1503" s="236" t="s">
        <v>19</v>
      </c>
      <c r="F1503" s="237" t="s">
        <v>2823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195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185</v>
      </c>
    </row>
    <row r="1504" s="14" customFormat="1">
      <c r="A1504" s="14"/>
      <c r="B1504" s="244"/>
      <c r="C1504" s="245"/>
      <c r="D1504" s="235" t="s">
        <v>195</v>
      </c>
      <c r="E1504" s="246" t="s">
        <v>19</v>
      </c>
      <c r="F1504" s="247" t="s">
        <v>2824</v>
      </c>
      <c r="G1504" s="245"/>
      <c r="H1504" s="248">
        <v>3.617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195</v>
      </c>
      <c r="AU1504" s="254" t="s">
        <v>82</v>
      </c>
      <c r="AV1504" s="14" t="s">
        <v>82</v>
      </c>
      <c r="AW1504" s="14" t="s">
        <v>35</v>
      </c>
      <c r="AX1504" s="14" t="s">
        <v>73</v>
      </c>
      <c r="AY1504" s="254" t="s">
        <v>185</v>
      </c>
    </row>
    <row r="1505" s="15" customFormat="1">
      <c r="A1505" s="15"/>
      <c r="B1505" s="255"/>
      <c r="C1505" s="256"/>
      <c r="D1505" s="235" t="s">
        <v>195</v>
      </c>
      <c r="E1505" s="257" t="s">
        <v>19</v>
      </c>
      <c r="F1505" s="258" t="s">
        <v>226</v>
      </c>
      <c r="G1505" s="256"/>
      <c r="H1505" s="259">
        <v>7.2639999999999993</v>
      </c>
      <c r="I1505" s="260"/>
      <c r="J1505" s="256"/>
      <c r="K1505" s="256"/>
      <c r="L1505" s="261"/>
      <c r="M1505" s="262"/>
      <c r="N1505" s="263"/>
      <c r="O1505" s="263"/>
      <c r="P1505" s="263"/>
      <c r="Q1505" s="263"/>
      <c r="R1505" s="263"/>
      <c r="S1505" s="263"/>
      <c r="T1505" s="264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5" t="s">
        <v>195</v>
      </c>
      <c r="AU1505" s="265" t="s">
        <v>82</v>
      </c>
      <c r="AV1505" s="15" t="s">
        <v>135</v>
      </c>
      <c r="AW1505" s="15" t="s">
        <v>35</v>
      </c>
      <c r="AX1505" s="15" t="s">
        <v>80</v>
      </c>
      <c r="AY1505" s="265" t="s">
        <v>185</v>
      </c>
    </row>
    <row r="1506" s="2" customFormat="1" ht="16.5" customHeight="1">
      <c r="A1506" s="40"/>
      <c r="B1506" s="41"/>
      <c r="C1506" s="272" t="s">
        <v>2825</v>
      </c>
      <c r="D1506" s="272" t="s">
        <v>520</v>
      </c>
      <c r="E1506" s="273" t="s">
        <v>1352</v>
      </c>
      <c r="F1506" s="274" t="s">
        <v>1353</v>
      </c>
      <c r="G1506" s="275" t="s">
        <v>499</v>
      </c>
      <c r="H1506" s="276">
        <v>7.2640000000000002</v>
      </c>
      <c r="I1506" s="277"/>
      <c r="J1506" s="278">
        <f>ROUND(I1506*H1506,2)</f>
        <v>0</v>
      </c>
      <c r="K1506" s="274" t="s">
        <v>191</v>
      </c>
      <c r="L1506" s="279"/>
      <c r="M1506" s="280" t="s">
        <v>19</v>
      </c>
      <c r="N1506" s="281" t="s">
        <v>44</v>
      </c>
      <c r="O1506" s="86"/>
      <c r="P1506" s="224">
        <f>O1506*H1506</f>
        <v>0</v>
      </c>
      <c r="Q1506" s="224">
        <v>0</v>
      </c>
      <c r="R1506" s="224">
        <f>Q1506*H1506</f>
        <v>0</v>
      </c>
      <c r="S1506" s="224">
        <v>0</v>
      </c>
      <c r="T1506" s="225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6" t="s">
        <v>627</v>
      </c>
      <c r="AT1506" s="226" t="s">
        <v>520</v>
      </c>
      <c r="AU1506" s="226" t="s">
        <v>82</v>
      </c>
      <c r="AY1506" s="19" t="s">
        <v>185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9" t="s">
        <v>80</v>
      </c>
      <c r="BK1506" s="227">
        <f>ROUND(I1506*H1506,2)</f>
        <v>0</v>
      </c>
      <c r="BL1506" s="19" t="s">
        <v>339</v>
      </c>
      <c r="BM1506" s="226" t="s">
        <v>2826</v>
      </c>
    </row>
    <row r="1507" s="13" customFormat="1">
      <c r="A1507" s="13"/>
      <c r="B1507" s="233"/>
      <c r="C1507" s="234"/>
      <c r="D1507" s="235" t="s">
        <v>195</v>
      </c>
      <c r="E1507" s="236" t="s">
        <v>19</v>
      </c>
      <c r="F1507" s="237" t="s">
        <v>1304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195</v>
      </c>
      <c r="AU1507" s="243" t="s">
        <v>82</v>
      </c>
      <c r="AV1507" s="13" t="s">
        <v>80</v>
      </c>
      <c r="AW1507" s="13" t="s">
        <v>35</v>
      </c>
      <c r="AX1507" s="13" t="s">
        <v>73</v>
      </c>
      <c r="AY1507" s="243" t="s">
        <v>185</v>
      </c>
    </row>
    <row r="1508" s="13" customFormat="1">
      <c r="A1508" s="13"/>
      <c r="B1508" s="233"/>
      <c r="C1508" s="234"/>
      <c r="D1508" s="235" t="s">
        <v>195</v>
      </c>
      <c r="E1508" s="236" t="s">
        <v>19</v>
      </c>
      <c r="F1508" s="237" t="s">
        <v>2821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195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185</v>
      </c>
    </row>
    <row r="1509" s="14" customFormat="1">
      <c r="A1509" s="14"/>
      <c r="B1509" s="244"/>
      <c r="C1509" s="245"/>
      <c r="D1509" s="235" t="s">
        <v>195</v>
      </c>
      <c r="E1509" s="246" t="s">
        <v>19</v>
      </c>
      <c r="F1509" s="247" t="s">
        <v>2822</v>
      </c>
      <c r="G1509" s="245"/>
      <c r="H1509" s="248">
        <v>3.6469999999999998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195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185</v>
      </c>
    </row>
    <row r="1510" s="13" customFormat="1">
      <c r="A1510" s="13"/>
      <c r="B1510" s="233"/>
      <c r="C1510" s="234"/>
      <c r="D1510" s="235" t="s">
        <v>195</v>
      </c>
      <c r="E1510" s="236" t="s">
        <v>19</v>
      </c>
      <c r="F1510" s="237" t="s">
        <v>2823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195</v>
      </c>
      <c r="AU1510" s="243" t="s">
        <v>82</v>
      </c>
      <c r="AV1510" s="13" t="s">
        <v>80</v>
      </c>
      <c r="AW1510" s="13" t="s">
        <v>35</v>
      </c>
      <c r="AX1510" s="13" t="s">
        <v>73</v>
      </c>
      <c r="AY1510" s="243" t="s">
        <v>185</v>
      </c>
    </row>
    <row r="1511" s="14" customFormat="1">
      <c r="A1511" s="14"/>
      <c r="B1511" s="244"/>
      <c r="C1511" s="245"/>
      <c r="D1511" s="235" t="s">
        <v>195</v>
      </c>
      <c r="E1511" s="246" t="s">
        <v>19</v>
      </c>
      <c r="F1511" s="247" t="s">
        <v>2824</v>
      </c>
      <c r="G1511" s="245"/>
      <c r="H1511" s="248">
        <v>3.617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195</v>
      </c>
      <c r="AU1511" s="254" t="s">
        <v>82</v>
      </c>
      <c r="AV1511" s="14" t="s">
        <v>82</v>
      </c>
      <c r="AW1511" s="14" t="s">
        <v>35</v>
      </c>
      <c r="AX1511" s="14" t="s">
        <v>73</v>
      </c>
      <c r="AY1511" s="254" t="s">
        <v>185</v>
      </c>
    </row>
    <row r="1512" s="15" customFormat="1">
      <c r="A1512" s="15"/>
      <c r="B1512" s="255"/>
      <c r="C1512" s="256"/>
      <c r="D1512" s="235" t="s">
        <v>195</v>
      </c>
      <c r="E1512" s="257" t="s">
        <v>19</v>
      </c>
      <c r="F1512" s="258" t="s">
        <v>226</v>
      </c>
      <c r="G1512" s="256"/>
      <c r="H1512" s="259">
        <v>7.2639999999999993</v>
      </c>
      <c r="I1512" s="260"/>
      <c r="J1512" s="256"/>
      <c r="K1512" s="256"/>
      <c r="L1512" s="261"/>
      <c r="M1512" s="262"/>
      <c r="N1512" s="263"/>
      <c r="O1512" s="263"/>
      <c r="P1512" s="263"/>
      <c r="Q1512" s="263"/>
      <c r="R1512" s="263"/>
      <c r="S1512" s="263"/>
      <c r="T1512" s="264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65" t="s">
        <v>195</v>
      </c>
      <c r="AU1512" s="265" t="s">
        <v>82</v>
      </c>
      <c r="AV1512" s="15" t="s">
        <v>135</v>
      </c>
      <c r="AW1512" s="15" t="s">
        <v>35</v>
      </c>
      <c r="AX1512" s="15" t="s">
        <v>80</v>
      </c>
      <c r="AY1512" s="265" t="s">
        <v>185</v>
      </c>
    </row>
    <row r="1513" s="2" customFormat="1" ht="16.5" customHeight="1">
      <c r="A1513" s="40"/>
      <c r="B1513" s="41"/>
      <c r="C1513" s="215" t="s">
        <v>2827</v>
      </c>
      <c r="D1513" s="215" t="s">
        <v>187</v>
      </c>
      <c r="E1513" s="216" t="s">
        <v>1356</v>
      </c>
      <c r="F1513" s="217" t="s">
        <v>1357</v>
      </c>
      <c r="G1513" s="218" t="s">
        <v>1358</v>
      </c>
      <c r="H1513" s="219">
        <v>646.44799999999998</v>
      </c>
      <c r="I1513" s="220"/>
      <c r="J1513" s="221">
        <f>ROUND(I1513*H1513,2)</f>
        <v>0</v>
      </c>
      <c r="K1513" s="217" t="s">
        <v>191</v>
      </c>
      <c r="L1513" s="46"/>
      <c r="M1513" s="222" t="s">
        <v>19</v>
      </c>
      <c r="N1513" s="223" t="s">
        <v>44</v>
      </c>
      <c r="O1513" s="86"/>
      <c r="P1513" s="224">
        <f>O1513*H1513</f>
        <v>0</v>
      </c>
      <c r="Q1513" s="224">
        <v>6.9999999999999994E-05</v>
      </c>
      <c r="R1513" s="224">
        <f>Q1513*H1513</f>
        <v>0.045251359999999997</v>
      </c>
      <c r="S1513" s="224">
        <v>0</v>
      </c>
      <c r="T1513" s="225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26" t="s">
        <v>339</v>
      </c>
      <c r="AT1513" s="226" t="s">
        <v>187</v>
      </c>
      <c r="AU1513" s="226" t="s">
        <v>82</v>
      </c>
      <c r="AY1513" s="19" t="s">
        <v>185</v>
      </c>
      <c r="BE1513" s="227">
        <f>IF(N1513="základní",J1513,0)</f>
        <v>0</v>
      </c>
      <c r="BF1513" s="227">
        <f>IF(N1513="snížená",J1513,0)</f>
        <v>0</v>
      </c>
      <c r="BG1513" s="227">
        <f>IF(N1513="zákl. přenesená",J1513,0)</f>
        <v>0</v>
      </c>
      <c r="BH1513" s="227">
        <f>IF(N1513="sníž. přenesená",J1513,0)</f>
        <v>0</v>
      </c>
      <c r="BI1513" s="227">
        <f>IF(N1513="nulová",J1513,0)</f>
        <v>0</v>
      </c>
      <c r="BJ1513" s="19" t="s">
        <v>80</v>
      </c>
      <c r="BK1513" s="227">
        <f>ROUND(I1513*H1513,2)</f>
        <v>0</v>
      </c>
      <c r="BL1513" s="19" t="s">
        <v>339</v>
      </c>
      <c r="BM1513" s="226" t="s">
        <v>2828</v>
      </c>
    </row>
    <row r="1514" s="2" customFormat="1">
      <c r="A1514" s="40"/>
      <c r="B1514" s="41"/>
      <c r="C1514" s="42"/>
      <c r="D1514" s="228" t="s">
        <v>193</v>
      </c>
      <c r="E1514" s="42"/>
      <c r="F1514" s="229" t="s">
        <v>1360</v>
      </c>
      <c r="G1514" s="42"/>
      <c r="H1514" s="42"/>
      <c r="I1514" s="230"/>
      <c r="J1514" s="42"/>
      <c r="K1514" s="42"/>
      <c r="L1514" s="46"/>
      <c r="M1514" s="231"/>
      <c r="N1514" s="232"/>
      <c r="O1514" s="86"/>
      <c r="P1514" s="86"/>
      <c r="Q1514" s="86"/>
      <c r="R1514" s="86"/>
      <c r="S1514" s="86"/>
      <c r="T1514" s="87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193</v>
      </c>
      <c r="AU1514" s="19" t="s">
        <v>82</v>
      </c>
    </row>
    <row r="1515" s="13" customFormat="1">
      <c r="A1515" s="13"/>
      <c r="B1515" s="233"/>
      <c r="C1515" s="234"/>
      <c r="D1515" s="235" t="s">
        <v>195</v>
      </c>
      <c r="E1515" s="236" t="s">
        <v>19</v>
      </c>
      <c r="F1515" s="237" t="s">
        <v>1304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195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185</v>
      </c>
    </row>
    <row r="1516" s="13" customFormat="1">
      <c r="A1516" s="13"/>
      <c r="B1516" s="233"/>
      <c r="C1516" s="234"/>
      <c r="D1516" s="235" t="s">
        <v>195</v>
      </c>
      <c r="E1516" s="236" t="s">
        <v>19</v>
      </c>
      <c r="F1516" s="237" t="s">
        <v>1361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195</v>
      </c>
      <c r="AU1516" s="243" t="s">
        <v>82</v>
      </c>
      <c r="AV1516" s="13" t="s">
        <v>80</v>
      </c>
      <c r="AW1516" s="13" t="s">
        <v>35</v>
      </c>
      <c r="AX1516" s="13" t="s">
        <v>73</v>
      </c>
      <c r="AY1516" s="243" t="s">
        <v>185</v>
      </c>
    </row>
    <row r="1517" s="13" customFormat="1">
      <c r="A1517" s="13"/>
      <c r="B1517" s="233"/>
      <c r="C1517" s="234"/>
      <c r="D1517" s="235" t="s">
        <v>195</v>
      </c>
      <c r="E1517" s="236" t="s">
        <v>19</v>
      </c>
      <c r="F1517" s="237" t="s">
        <v>1362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195</v>
      </c>
      <c r="AU1517" s="243" t="s">
        <v>82</v>
      </c>
      <c r="AV1517" s="13" t="s">
        <v>80</v>
      </c>
      <c r="AW1517" s="13" t="s">
        <v>35</v>
      </c>
      <c r="AX1517" s="13" t="s">
        <v>73</v>
      </c>
      <c r="AY1517" s="243" t="s">
        <v>185</v>
      </c>
    </row>
    <row r="1518" s="14" customFormat="1">
      <c r="A1518" s="14"/>
      <c r="B1518" s="244"/>
      <c r="C1518" s="245"/>
      <c r="D1518" s="235" t="s">
        <v>195</v>
      </c>
      <c r="E1518" s="246" t="s">
        <v>19</v>
      </c>
      <c r="F1518" s="247" t="s">
        <v>2829</v>
      </c>
      <c r="G1518" s="245"/>
      <c r="H1518" s="248">
        <v>394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195</v>
      </c>
      <c r="AU1518" s="254" t="s">
        <v>82</v>
      </c>
      <c r="AV1518" s="14" t="s">
        <v>82</v>
      </c>
      <c r="AW1518" s="14" t="s">
        <v>35</v>
      </c>
      <c r="AX1518" s="14" t="s">
        <v>73</v>
      </c>
      <c r="AY1518" s="254" t="s">
        <v>185</v>
      </c>
    </row>
    <row r="1519" s="13" customFormat="1">
      <c r="A1519" s="13"/>
      <c r="B1519" s="233"/>
      <c r="C1519" s="234"/>
      <c r="D1519" s="235" t="s">
        <v>195</v>
      </c>
      <c r="E1519" s="236" t="s">
        <v>19</v>
      </c>
      <c r="F1519" s="237" t="s">
        <v>1364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195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185</v>
      </c>
    </row>
    <row r="1520" s="14" customFormat="1">
      <c r="A1520" s="14"/>
      <c r="B1520" s="244"/>
      <c r="C1520" s="245"/>
      <c r="D1520" s="235" t="s">
        <v>195</v>
      </c>
      <c r="E1520" s="246" t="s">
        <v>19</v>
      </c>
      <c r="F1520" s="247" t="s">
        <v>2830</v>
      </c>
      <c r="G1520" s="245"/>
      <c r="H1520" s="248">
        <v>123.08799999999999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195</v>
      </c>
      <c r="AU1520" s="254" t="s">
        <v>82</v>
      </c>
      <c r="AV1520" s="14" t="s">
        <v>82</v>
      </c>
      <c r="AW1520" s="14" t="s">
        <v>35</v>
      </c>
      <c r="AX1520" s="14" t="s">
        <v>73</v>
      </c>
      <c r="AY1520" s="254" t="s">
        <v>185</v>
      </c>
    </row>
    <row r="1521" s="13" customFormat="1">
      <c r="A1521" s="13"/>
      <c r="B1521" s="233"/>
      <c r="C1521" s="234"/>
      <c r="D1521" s="235" t="s">
        <v>195</v>
      </c>
      <c r="E1521" s="236" t="s">
        <v>19</v>
      </c>
      <c r="F1521" s="237" t="s">
        <v>1366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195</v>
      </c>
      <c r="AU1521" s="243" t="s">
        <v>82</v>
      </c>
      <c r="AV1521" s="13" t="s">
        <v>80</v>
      </c>
      <c r="AW1521" s="13" t="s">
        <v>35</v>
      </c>
      <c r="AX1521" s="13" t="s">
        <v>73</v>
      </c>
      <c r="AY1521" s="243" t="s">
        <v>185</v>
      </c>
    </row>
    <row r="1522" s="13" customFormat="1">
      <c r="A1522" s="13"/>
      <c r="B1522" s="233"/>
      <c r="C1522" s="234"/>
      <c r="D1522" s="235" t="s">
        <v>195</v>
      </c>
      <c r="E1522" s="236" t="s">
        <v>19</v>
      </c>
      <c r="F1522" s="237" t="s">
        <v>1367</v>
      </c>
      <c r="G1522" s="234"/>
      <c r="H1522" s="236" t="s">
        <v>19</v>
      </c>
      <c r="I1522" s="238"/>
      <c r="J1522" s="234"/>
      <c r="K1522" s="234"/>
      <c r="L1522" s="239"/>
      <c r="M1522" s="240"/>
      <c r="N1522" s="241"/>
      <c r="O1522" s="241"/>
      <c r="P1522" s="241"/>
      <c r="Q1522" s="241"/>
      <c r="R1522" s="241"/>
      <c r="S1522" s="241"/>
      <c r="T1522" s="24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3" t="s">
        <v>195</v>
      </c>
      <c r="AU1522" s="243" t="s">
        <v>82</v>
      </c>
      <c r="AV1522" s="13" t="s">
        <v>80</v>
      </c>
      <c r="AW1522" s="13" t="s">
        <v>35</v>
      </c>
      <c r="AX1522" s="13" t="s">
        <v>73</v>
      </c>
      <c r="AY1522" s="243" t="s">
        <v>185</v>
      </c>
    </row>
    <row r="1523" s="14" customFormat="1">
      <c r="A1523" s="14"/>
      <c r="B1523" s="244"/>
      <c r="C1523" s="245"/>
      <c r="D1523" s="235" t="s">
        <v>195</v>
      </c>
      <c r="E1523" s="246" t="s">
        <v>19</v>
      </c>
      <c r="F1523" s="247" t="s">
        <v>2831</v>
      </c>
      <c r="G1523" s="245"/>
      <c r="H1523" s="248">
        <v>129.36000000000001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195</v>
      </c>
      <c r="AU1523" s="254" t="s">
        <v>82</v>
      </c>
      <c r="AV1523" s="14" t="s">
        <v>82</v>
      </c>
      <c r="AW1523" s="14" t="s">
        <v>35</v>
      </c>
      <c r="AX1523" s="14" t="s">
        <v>73</v>
      </c>
      <c r="AY1523" s="254" t="s">
        <v>185</v>
      </c>
    </row>
    <row r="1524" s="15" customFormat="1">
      <c r="A1524" s="15"/>
      <c r="B1524" s="255"/>
      <c r="C1524" s="256"/>
      <c r="D1524" s="235" t="s">
        <v>195</v>
      </c>
      <c r="E1524" s="257" t="s">
        <v>19</v>
      </c>
      <c r="F1524" s="258" t="s">
        <v>226</v>
      </c>
      <c r="G1524" s="256"/>
      <c r="H1524" s="259">
        <v>646.44799999999998</v>
      </c>
      <c r="I1524" s="260"/>
      <c r="J1524" s="256"/>
      <c r="K1524" s="256"/>
      <c r="L1524" s="261"/>
      <c r="M1524" s="262"/>
      <c r="N1524" s="263"/>
      <c r="O1524" s="263"/>
      <c r="P1524" s="263"/>
      <c r="Q1524" s="263"/>
      <c r="R1524" s="263"/>
      <c r="S1524" s="263"/>
      <c r="T1524" s="264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5" t="s">
        <v>195</v>
      </c>
      <c r="AU1524" s="265" t="s">
        <v>82</v>
      </c>
      <c r="AV1524" s="15" t="s">
        <v>135</v>
      </c>
      <c r="AW1524" s="15" t="s">
        <v>35</v>
      </c>
      <c r="AX1524" s="15" t="s">
        <v>80</v>
      </c>
      <c r="AY1524" s="265" t="s">
        <v>185</v>
      </c>
    </row>
    <row r="1525" s="2" customFormat="1" ht="16.5" customHeight="1">
      <c r="A1525" s="40"/>
      <c r="B1525" s="41"/>
      <c r="C1525" s="272" t="s">
        <v>2832</v>
      </c>
      <c r="D1525" s="272" t="s">
        <v>520</v>
      </c>
      <c r="E1525" s="273" t="s">
        <v>1370</v>
      </c>
      <c r="F1525" s="274" t="s">
        <v>1371</v>
      </c>
      <c r="G1525" s="275" t="s">
        <v>342</v>
      </c>
      <c r="H1525" s="276">
        <v>0.39400000000000002</v>
      </c>
      <c r="I1525" s="277"/>
      <c r="J1525" s="278">
        <f>ROUND(I1525*H1525,2)</f>
        <v>0</v>
      </c>
      <c r="K1525" s="274" t="s">
        <v>449</v>
      </c>
      <c r="L1525" s="279"/>
      <c r="M1525" s="280" t="s">
        <v>19</v>
      </c>
      <c r="N1525" s="281" t="s">
        <v>44</v>
      </c>
      <c r="O1525" s="86"/>
      <c r="P1525" s="224">
        <f>O1525*H1525</f>
        <v>0</v>
      </c>
      <c r="Q1525" s="224">
        <v>1</v>
      </c>
      <c r="R1525" s="224">
        <f>Q1525*H1525</f>
        <v>0.39400000000000002</v>
      </c>
      <c r="S1525" s="224">
        <v>0</v>
      </c>
      <c r="T1525" s="225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6" t="s">
        <v>627</v>
      </c>
      <c r="AT1525" s="226" t="s">
        <v>520</v>
      </c>
      <c r="AU1525" s="226" t="s">
        <v>82</v>
      </c>
      <c r="AY1525" s="19" t="s">
        <v>185</v>
      </c>
      <c r="BE1525" s="227">
        <f>IF(N1525="základní",J1525,0)</f>
        <v>0</v>
      </c>
      <c r="BF1525" s="227">
        <f>IF(N1525="snížená",J1525,0)</f>
        <v>0</v>
      </c>
      <c r="BG1525" s="227">
        <f>IF(N1525="zákl. přenesená",J1525,0)</f>
        <v>0</v>
      </c>
      <c r="BH1525" s="227">
        <f>IF(N1525="sníž. přenesená",J1525,0)</f>
        <v>0</v>
      </c>
      <c r="BI1525" s="227">
        <f>IF(N1525="nulová",J1525,0)</f>
        <v>0</v>
      </c>
      <c r="BJ1525" s="19" t="s">
        <v>80</v>
      </c>
      <c r="BK1525" s="227">
        <f>ROUND(I1525*H1525,2)</f>
        <v>0</v>
      </c>
      <c r="BL1525" s="19" t="s">
        <v>339</v>
      </c>
      <c r="BM1525" s="226" t="s">
        <v>2833</v>
      </c>
    </row>
    <row r="1526" s="13" customFormat="1">
      <c r="A1526" s="13"/>
      <c r="B1526" s="233"/>
      <c r="C1526" s="234"/>
      <c r="D1526" s="235" t="s">
        <v>195</v>
      </c>
      <c r="E1526" s="236" t="s">
        <v>19</v>
      </c>
      <c r="F1526" s="237" t="s">
        <v>1304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195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185</v>
      </c>
    </row>
    <row r="1527" s="13" customFormat="1">
      <c r="A1527" s="13"/>
      <c r="B1527" s="233"/>
      <c r="C1527" s="234"/>
      <c r="D1527" s="235" t="s">
        <v>195</v>
      </c>
      <c r="E1527" s="236" t="s">
        <v>19</v>
      </c>
      <c r="F1527" s="237" t="s">
        <v>1361</v>
      </c>
      <c r="G1527" s="234"/>
      <c r="H1527" s="236" t="s">
        <v>19</v>
      </c>
      <c r="I1527" s="238"/>
      <c r="J1527" s="234"/>
      <c r="K1527" s="234"/>
      <c r="L1527" s="239"/>
      <c r="M1527" s="240"/>
      <c r="N1527" s="241"/>
      <c r="O1527" s="241"/>
      <c r="P1527" s="241"/>
      <c r="Q1527" s="241"/>
      <c r="R1527" s="241"/>
      <c r="S1527" s="241"/>
      <c r="T1527" s="24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3" t="s">
        <v>195</v>
      </c>
      <c r="AU1527" s="243" t="s">
        <v>82</v>
      </c>
      <c r="AV1527" s="13" t="s">
        <v>80</v>
      </c>
      <c r="AW1527" s="13" t="s">
        <v>35</v>
      </c>
      <c r="AX1527" s="13" t="s">
        <v>73</v>
      </c>
      <c r="AY1527" s="243" t="s">
        <v>185</v>
      </c>
    </row>
    <row r="1528" s="13" customFormat="1">
      <c r="A1528" s="13"/>
      <c r="B1528" s="233"/>
      <c r="C1528" s="234"/>
      <c r="D1528" s="235" t="s">
        <v>195</v>
      </c>
      <c r="E1528" s="236" t="s">
        <v>19</v>
      </c>
      <c r="F1528" s="237" t="s">
        <v>1362</v>
      </c>
      <c r="G1528" s="234"/>
      <c r="H1528" s="236" t="s">
        <v>19</v>
      </c>
      <c r="I1528" s="238"/>
      <c r="J1528" s="234"/>
      <c r="K1528" s="234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195</v>
      </c>
      <c r="AU1528" s="243" t="s">
        <v>82</v>
      </c>
      <c r="AV1528" s="13" t="s">
        <v>80</v>
      </c>
      <c r="AW1528" s="13" t="s">
        <v>35</v>
      </c>
      <c r="AX1528" s="13" t="s">
        <v>73</v>
      </c>
      <c r="AY1528" s="243" t="s">
        <v>185</v>
      </c>
    </row>
    <row r="1529" s="14" customFormat="1">
      <c r="A1529" s="14"/>
      <c r="B1529" s="244"/>
      <c r="C1529" s="245"/>
      <c r="D1529" s="235" t="s">
        <v>195</v>
      </c>
      <c r="E1529" s="246" t="s">
        <v>19</v>
      </c>
      <c r="F1529" s="247" t="s">
        <v>2834</v>
      </c>
      <c r="G1529" s="245"/>
      <c r="H1529" s="248">
        <v>0.39400000000000002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195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185</v>
      </c>
    </row>
    <row r="1530" s="15" customFormat="1">
      <c r="A1530" s="15"/>
      <c r="B1530" s="255"/>
      <c r="C1530" s="256"/>
      <c r="D1530" s="235" t="s">
        <v>195</v>
      </c>
      <c r="E1530" s="257" t="s">
        <v>19</v>
      </c>
      <c r="F1530" s="258" t="s">
        <v>226</v>
      </c>
      <c r="G1530" s="256"/>
      <c r="H1530" s="259">
        <v>0.39400000000000002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195</v>
      </c>
      <c r="AU1530" s="265" t="s">
        <v>82</v>
      </c>
      <c r="AV1530" s="15" t="s">
        <v>135</v>
      </c>
      <c r="AW1530" s="15" t="s">
        <v>35</v>
      </c>
      <c r="AX1530" s="15" t="s">
        <v>80</v>
      </c>
      <c r="AY1530" s="265" t="s">
        <v>185</v>
      </c>
    </row>
    <row r="1531" s="2" customFormat="1" ht="16.5" customHeight="1">
      <c r="A1531" s="40"/>
      <c r="B1531" s="41"/>
      <c r="C1531" s="272" t="s">
        <v>2835</v>
      </c>
      <c r="D1531" s="272" t="s">
        <v>520</v>
      </c>
      <c r="E1531" s="273" t="s">
        <v>1375</v>
      </c>
      <c r="F1531" s="274" t="s">
        <v>1376</v>
      </c>
      <c r="G1531" s="275" t="s">
        <v>342</v>
      </c>
      <c r="H1531" s="276">
        <v>0.123</v>
      </c>
      <c r="I1531" s="277"/>
      <c r="J1531" s="278">
        <f>ROUND(I1531*H1531,2)</f>
        <v>0</v>
      </c>
      <c r="K1531" s="274" t="s">
        <v>449</v>
      </c>
      <c r="L1531" s="279"/>
      <c r="M1531" s="280" t="s">
        <v>19</v>
      </c>
      <c r="N1531" s="281" t="s">
        <v>44</v>
      </c>
      <c r="O1531" s="86"/>
      <c r="P1531" s="224">
        <f>O1531*H1531</f>
        <v>0</v>
      </c>
      <c r="Q1531" s="224">
        <v>1</v>
      </c>
      <c r="R1531" s="224">
        <f>Q1531*H1531</f>
        <v>0.123</v>
      </c>
      <c r="S1531" s="224">
        <v>0</v>
      </c>
      <c r="T1531" s="225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6" t="s">
        <v>627</v>
      </c>
      <c r="AT1531" s="226" t="s">
        <v>520</v>
      </c>
      <c r="AU1531" s="226" t="s">
        <v>82</v>
      </c>
      <c r="AY1531" s="19" t="s">
        <v>185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19" t="s">
        <v>80</v>
      </c>
      <c r="BK1531" s="227">
        <f>ROUND(I1531*H1531,2)</f>
        <v>0</v>
      </c>
      <c r="BL1531" s="19" t="s">
        <v>339</v>
      </c>
      <c r="BM1531" s="226" t="s">
        <v>2836</v>
      </c>
    </row>
    <row r="1532" s="13" customFormat="1">
      <c r="A1532" s="13"/>
      <c r="B1532" s="233"/>
      <c r="C1532" s="234"/>
      <c r="D1532" s="235" t="s">
        <v>195</v>
      </c>
      <c r="E1532" s="236" t="s">
        <v>19</v>
      </c>
      <c r="F1532" s="237" t="s">
        <v>1304</v>
      </c>
      <c r="G1532" s="234"/>
      <c r="H1532" s="236" t="s">
        <v>19</v>
      </c>
      <c r="I1532" s="238"/>
      <c r="J1532" s="234"/>
      <c r="K1532" s="234"/>
      <c r="L1532" s="239"/>
      <c r="M1532" s="240"/>
      <c r="N1532" s="241"/>
      <c r="O1532" s="241"/>
      <c r="P1532" s="241"/>
      <c r="Q1532" s="241"/>
      <c r="R1532" s="241"/>
      <c r="S1532" s="241"/>
      <c r="T1532" s="24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3" t="s">
        <v>195</v>
      </c>
      <c r="AU1532" s="243" t="s">
        <v>82</v>
      </c>
      <c r="AV1532" s="13" t="s">
        <v>80</v>
      </c>
      <c r="AW1532" s="13" t="s">
        <v>35</v>
      </c>
      <c r="AX1532" s="13" t="s">
        <v>73</v>
      </c>
      <c r="AY1532" s="243" t="s">
        <v>185</v>
      </c>
    </row>
    <row r="1533" s="13" customFormat="1">
      <c r="A1533" s="13"/>
      <c r="B1533" s="233"/>
      <c r="C1533" s="234"/>
      <c r="D1533" s="235" t="s">
        <v>195</v>
      </c>
      <c r="E1533" s="236" t="s">
        <v>19</v>
      </c>
      <c r="F1533" s="237" t="s">
        <v>1361</v>
      </c>
      <c r="G1533" s="234"/>
      <c r="H1533" s="236" t="s">
        <v>19</v>
      </c>
      <c r="I1533" s="238"/>
      <c r="J1533" s="234"/>
      <c r="K1533" s="234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195</v>
      </c>
      <c r="AU1533" s="243" t="s">
        <v>82</v>
      </c>
      <c r="AV1533" s="13" t="s">
        <v>80</v>
      </c>
      <c r="AW1533" s="13" t="s">
        <v>35</v>
      </c>
      <c r="AX1533" s="13" t="s">
        <v>73</v>
      </c>
      <c r="AY1533" s="243" t="s">
        <v>185</v>
      </c>
    </row>
    <row r="1534" s="13" customFormat="1">
      <c r="A1534" s="13"/>
      <c r="B1534" s="233"/>
      <c r="C1534" s="234"/>
      <c r="D1534" s="235" t="s">
        <v>195</v>
      </c>
      <c r="E1534" s="236" t="s">
        <v>19</v>
      </c>
      <c r="F1534" s="237" t="s">
        <v>1364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195</v>
      </c>
      <c r="AU1534" s="243" t="s">
        <v>82</v>
      </c>
      <c r="AV1534" s="13" t="s">
        <v>80</v>
      </c>
      <c r="AW1534" s="13" t="s">
        <v>35</v>
      </c>
      <c r="AX1534" s="13" t="s">
        <v>73</v>
      </c>
      <c r="AY1534" s="243" t="s">
        <v>185</v>
      </c>
    </row>
    <row r="1535" s="14" customFormat="1">
      <c r="A1535" s="14"/>
      <c r="B1535" s="244"/>
      <c r="C1535" s="245"/>
      <c r="D1535" s="235" t="s">
        <v>195</v>
      </c>
      <c r="E1535" s="246" t="s">
        <v>19</v>
      </c>
      <c r="F1535" s="247" t="s">
        <v>2837</v>
      </c>
      <c r="G1535" s="245"/>
      <c r="H1535" s="248">
        <v>0.123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195</v>
      </c>
      <c r="AU1535" s="254" t="s">
        <v>82</v>
      </c>
      <c r="AV1535" s="14" t="s">
        <v>82</v>
      </c>
      <c r="AW1535" s="14" t="s">
        <v>35</v>
      </c>
      <c r="AX1535" s="14" t="s">
        <v>73</v>
      </c>
      <c r="AY1535" s="254" t="s">
        <v>185</v>
      </c>
    </row>
    <row r="1536" s="15" customFormat="1">
      <c r="A1536" s="15"/>
      <c r="B1536" s="255"/>
      <c r="C1536" s="256"/>
      <c r="D1536" s="235" t="s">
        <v>195</v>
      </c>
      <c r="E1536" s="257" t="s">
        <v>19</v>
      </c>
      <c r="F1536" s="258" t="s">
        <v>226</v>
      </c>
      <c r="G1536" s="256"/>
      <c r="H1536" s="259">
        <v>0.123</v>
      </c>
      <c r="I1536" s="260"/>
      <c r="J1536" s="256"/>
      <c r="K1536" s="256"/>
      <c r="L1536" s="261"/>
      <c r="M1536" s="262"/>
      <c r="N1536" s="263"/>
      <c r="O1536" s="263"/>
      <c r="P1536" s="263"/>
      <c r="Q1536" s="263"/>
      <c r="R1536" s="263"/>
      <c r="S1536" s="263"/>
      <c r="T1536" s="264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5" t="s">
        <v>195</v>
      </c>
      <c r="AU1536" s="265" t="s">
        <v>82</v>
      </c>
      <c r="AV1536" s="15" t="s">
        <v>135</v>
      </c>
      <c r="AW1536" s="15" t="s">
        <v>35</v>
      </c>
      <c r="AX1536" s="15" t="s">
        <v>80</v>
      </c>
      <c r="AY1536" s="265" t="s">
        <v>185</v>
      </c>
    </row>
    <row r="1537" s="2" customFormat="1" ht="16.5" customHeight="1">
      <c r="A1537" s="40"/>
      <c r="B1537" s="41"/>
      <c r="C1537" s="272" t="s">
        <v>2838</v>
      </c>
      <c r="D1537" s="272" t="s">
        <v>520</v>
      </c>
      <c r="E1537" s="273" t="s">
        <v>1380</v>
      </c>
      <c r="F1537" s="274" t="s">
        <v>1381</v>
      </c>
      <c r="G1537" s="275" t="s">
        <v>342</v>
      </c>
      <c r="H1537" s="276">
        <v>0.129</v>
      </c>
      <c r="I1537" s="277"/>
      <c r="J1537" s="278">
        <f>ROUND(I1537*H1537,2)</f>
        <v>0</v>
      </c>
      <c r="K1537" s="274" t="s">
        <v>191</v>
      </c>
      <c r="L1537" s="279"/>
      <c r="M1537" s="280" t="s">
        <v>19</v>
      </c>
      <c r="N1537" s="281" t="s">
        <v>44</v>
      </c>
      <c r="O1537" s="86"/>
      <c r="P1537" s="224">
        <f>O1537*H1537</f>
        <v>0</v>
      </c>
      <c r="Q1537" s="224">
        <v>1</v>
      </c>
      <c r="R1537" s="224">
        <f>Q1537*H1537</f>
        <v>0.129</v>
      </c>
      <c r="S1537" s="224">
        <v>0</v>
      </c>
      <c r="T1537" s="225">
        <f>S1537*H1537</f>
        <v>0</v>
      </c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R1537" s="226" t="s">
        <v>627</v>
      </c>
      <c r="AT1537" s="226" t="s">
        <v>520</v>
      </c>
      <c r="AU1537" s="226" t="s">
        <v>82</v>
      </c>
      <c r="AY1537" s="19" t="s">
        <v>185</v>
      </c>
      <c r="BE1537" s="227">
        <f>IF(N1537="základní",J1537,0)</f>
        <v>0</v>
      </c>
      <c r="BF1537" s="227">
        <f>IF(N1537="snížená",J1537,0)</f>
        <v>0</v>
      </c>
      <c r="BG1537" s="227">
        <f>IF(N1537="zákl. přenesená",J1537,0)</f>
        <v>0</v>
      </c>
      <c r="BH1537" s="227">
        <f>IF(N1537="sníž. přenesená",J1537,0)</f>
        <v>0</v>
      </c>
      <c r="BI1537" s="227">
        <f>IF(N1537="nulová",J1537,0)</f>
        <v>0</v>
      </c>
      <c r="BJ1537" s="19" t="s">
        <v>80</v>
      </c>
      <c r="BK1537" s="227">
        <f>ROUND(I1537*H1537,2)</f>
        <v>0</v>
      </c>
      <c r="BL1537" s="19" t="s">
        <v>339</v>
      </c>
      <c r="BM1537" s="226" t="s">
        <v>2839</v>
      </c>
    </row>
    <row r="1538" s="13" customFormat="1">
      <c r="A1538" s="13"/>
      <c r="B1538" s="233"/>
      <c r="C1538" s="234"/>
      <c r="D1538" s="235" t="s">
        <v>195</v>
      </c>
      <c r="E1538" s="236" t="s">
        <v>19</v>
      </c>
      <c r="F1538" s="237" t="s">
        <v>1304</v>
      </c>
      <c r="G1538" s="234"/>
      <c r="H1538" s="236" t="s">
        <v>19</v>
      </c>
      <c r="I1538" s="238"/>
      <c r="J1538" s="234"/>
      <c r="K1538" s="234"/>
      <c r="L1538" s="239"/>
      <c r="M1538" s="240"/>
      <c r="N1538" s="241"/>
      <c r="O1538" s="241"/>
      <c r="P1538" s="241"/>
      <c r="Q1538" s="241"/>
      <c r="R1538" s="241"/>
      <c r="S1538" s="241"/>
      <c r="T1538" s="24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3" t="s">
        <v>195</v>
      </c>
      <c r="AU1538" s="243" t="s">
        <v>82</v>
      </c>
      <c r="AV1538" s="13" t="s">
        <v>80</v>
      </c>
      <c r="AW1538" s="13" t="s">
        <v>35</v>
      </c>
      <c r="AX1538" s="13" t="s">
        <v>73</v>
      </c>
      <c r="AY1538" s="243" t="s">
        <v>185</v>
      </c>
    </row>
    <row r="1539" s="13" customFormat="1">
      <c r="A1539" s="13"/>
      <c r="B1539" s="233"/>
      <c r="C1539" s="234"/>
      <c r="D1539" s="235" t="s">
        <v>195</v>
      </c>
      <c r="E1539" s="236" t="s">
        <v>19</v>
      </c>
      <c r="F1539" s="237" t="s">
        <v>1366</v>
      </c>
      <c r="G1539" s="234"/>
      <c r="H1539" s="236" t="s">
        <v>19</v>
      </c>
      <c r="I1539" s="238"/>
      <c r="J1539" s="234"/>
      <c r="K1539" s="234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195</v>
      </c>
      <c r="AU1539" s="243" t="s">
        <v>82</v>
      </c>
      <c r="AV1539" s="13" t="s">
        <v>80</v>
      </c>
      <c r="AW1539" s="13" t="s">
        <v>35</v>
      </c>
      <c r="AX1539" s="13" t="s">
        <v>73</v>
      </c>
      <c r="AY1539" s="243" t="s">
        <v>185</v>
      </c>
    </row>
    <row r="1540" s="13" customFormat="1">
      <c r="A1540" s="13"/>
      <c r="B1540" s="233"/>
      <c r="C1540" s="234"/>
      <c r="D1540" s="235" t="s">
        <v>195</v>
      </c>
      <c r="E1540" s="236" t="s">
        <v>19</v>
      </c>
      <c r="F1540" s="237" t="s">
        <v>1367</v>
      </c>
      <c r="G1540" s="234"/>
      <c r="H1540" s="236" t="s">
        <v>19</v>
      </c>
      <c r="I1540" s="238"/>
      <c r="J1540" s="234"/>
      <c r="K1540" s="234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195</v>
      </c>
      <c r="AU1540" s="243" t="s">
        <v>82</v>
      </c>
      <c r="AV1540" s="13" t="s">
        <v>80</v>
      </c>
      <c r="AW1540" s="13" t="s">
        <v>35</v>
      </c>
      <c r="AX1540" s="13" t="s">
        <v>73</v>
      </c>
      <c r="AY1540" s="243" t="s">
        <v>185</v>
      </c>
    </row>
    <row r="1541" s="14" customFormat="1">
      <c r="A1541" s="14"/>
      <c r="B1541" s="244"/>
      <c r="C1541" s="245"/>
      <c r="D1541" s="235" t="s">
        <v>195</v>
      </c>
      <c r="E1541" s="246" t="s">
        <v>19</v>
      </c>
      <c r="F1541" s="247" t="s">
        <v>2840</v>
      </c>
      <c r="G1541" s="245"/>
      <c r="H1541" s="248">
        <v>0.129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195</v>
      </c>
      <c r="AU1541" s="254" t="s">
        <v>82</v>
      </c>
      <c r="AV1541" s="14" t="s">
        <v>82</v>
      </c>
      <c r="AW1541" s="14" t="s">
        <v>35</v>
      </c>
      <c r="AX1541" s="14" t="s">
        <v>73</v>
      </c>
      <c r="AY1541" s="254" t="s">
        <v>185</v>
      </c>
    </row>
    <row r="1542" s="15" customFormat="1">
      <c r="A1542" s="15"/>
      <c r="B1542" s="255"/>
      <c r="C1542" s="256"/>
      <c r="D1542" s="235" t="s">
        <v>195</v>
      </c>
      <c r="E1542" s="257" t="s">
        <v>19</v>
      </c>
      <c r="F1542" s="258" t="s">
        <v>226</v>
      </c>
      <c r="G1542" s="256"/>
      <c r="H1542" s="259">
        <v>0.129</v>
      </c>
      <c r="I1542" s="260"/>
      <c r="J1542" s="256"/>
      <c r="K1542" s="256"/>
      <c r="L1542" s="261"/>
      <c r="M1542" s="262"/>
      <c r="N1542" s="263"/>
      <c r="O1542" s="263"/>
      <c r="P1542" s="263"/>
      <c r="Q1542" s="263"/>
      <c r="R1542" s="263"/>
      <c r="S1542" s="263"/>
      <c r="T1542" s="264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65" t="s">
        <v>195</v>
      </c>
      <c r="AU1542" s="265" t="s">
        <v>82</v>
      </c>
      <c r="AV1542" s="15" t="s">
        <v>135</v>
      </c>
      <c r="AW1542" s="15" t="s">
        <v>35</v>
      </c>
      <c r="AX1542" s="15" t="s">
        <v>80</v>
      </c>
      <c r="AY1542" s="265" t="s">
        <v>185</v>
      </c>
    </row>
    <row r="1543" s="2" customFormat="1" ht="16.5" customHeight="1">
      <c r="A1543" s="40"/>
      <c r="B1543" s="41"/>
      <c r="C1543" s="215" t="s">
        <v>2841</v>
      </c>
      <c r="D1543" s="215" t="s">
        <v>187</v>
      </c>
      <c r="E1543" s="216" t="s">
        <v>1385</v>
      </c>
      <c r="F1543" s="217" t="s">
        <v>1386</v>
      </c>
      <c r="G1543" s="218" t="s">
        <v>1358</v>
      </c>
      <c r="H1543" s="219">
        <v>618.36500000000001</v>
      </c>
      <c r="I1543" s="220"/>
      <c r="J1543" s="221">
        <f>ROUND(I1543*H1543,2)</f>
        <v>0</v>
      </c>
      <c r="K1543" s="217" t="s">
        <v>191</v>
      </c>
      <c r="L1543" s="46"/>
      <c r="M1543" s="222" t="s">
        <v>19</v>
      </c>
      <c r="N1543" s="223" t="s">
        <v>44</v>
      </c>
      <c r="O1543" s="86"/>
      <c r="P1543" s="224">
        <f>O1543*H1543</f>
        <v>0</v>
      </c>
      <c r="Q1543" s="224">
        <v>6.0000000000000002E-05</v>
      </c>
      <c r="R1543" s="224">
        <f>Q1543*H1543</f>
        <v>0.0371019</v>
      </c>
      <c r="S1543" s="224">
        <v>0</v>
      </c>
      <c r="T1543" s="225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26" t="s">
        <v>339</v>
      </c>
      <c r="AT1543" s="226" t="s">
        <v>187</v>
      </c>
      <c r="AU1543" s="226" t="s">
        <v>82</v>
      </c>
      <c r="AY1543" s="19" t="s">
        <v>185</v>
      </c>
      <c r="BE1543" s="227">
        <f>IF(N1543="základní",J1543,0)</f>
        <v>0</v>
      </c>
      <c r="BF1543" s="227">
        <f>IF(N1543="snížená",J1543,0)</f>
        <v>0</v>
      </c>
      <c r="BG1543" s="227">
        <f>IF(N1543="zákl. přenesená",J1543,0)</f>
        <v>0</v>
      </c>
      <c r="BH1543" s="227">
        <f>IF(N1543="sníž. přenesená",J1543,0)</f>
        <v>0</v>
      </c>
      <c r="BI1543" s="227">
        <f>IF(N1543="nulová",J1543,0)</f>
        <v>0</v>
      </c>
      <c r="BJ1543" s="19" t="s">
        <v>80</v>
      </c>
      <c r="BK1543" s="227">
        <f>ROUND(I1543*H1543,2)</f>
        <v>0</v>
      </c>
      <c r="BL1543" s="19" t="s">
        <v>339</v>
      </c>
      <c r="BM1543" s="226" t="s">
        <v>2842</v>
      </c>
    </row>
    <row r="1544" s="2" customFormat="1">
      <c r="A1544" s="40"/>
      <c r="B1544" s="41"/>
      <c r="C1544" s="42"/>
      <c r="D1544" s="228" t="s">
        <v>193</v>
      </c>
      <c r="E1544" s="42"/>
      <c r="F1544" s="229" t="s">
        <v>1388</v>
      </c>
      <c r="G1544" s="42"/>
      <c r="H1544" s="42"/>
      <c r="I1544" s="230"/>
      <c r="J1544" s="42"/>
      <c r="K1544" s="42"/>
      <c r="L1544" s="46"/>
      <c r="M1544" s="231"/>
      <c r="N1544" s="232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193</v>
      </c>
      <c r="AU1544" s="19" t="s">
        <v>82</v>
      </c>
    </row>
    <row r="1545" s="13" customFormat="1">
      <c r="A1545" s="13"/>
      <c r="B1545" s="233"/>
      <c r="C1545" s="234"/>
      <c r="D1545" s="235" t="s">
        <v>195</v>
      </c>
      <c r="E1545" s="236" t="s">
        <v>19</v>
      </c>
      <c r="F1545" s="237" t="s">
        <v>1304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195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185</v>
      </c>
    </row>
    <row r="1546" s="13" customFormat="1">
      <c r="A1546" s="13"/>
      <c r="B1546" s="233"/>
      <c r="C1546" s="234"/>
      <c r="D1546" s="235" t="s">
        <v>195</v>
      </c>
      <c r="E1546" s="236" t="s">
        <v>19</v>
      </c>
      <c r="F1546" s="237" t="s">
        <v>1361</v>
      </c>
      <c r="G1546" s="234"/>
      <c r="H1546" s="236" t="s">
        <v>19</v>
      </c>
      <c r="I1546" s="238"/>
      <c r="J1546" s="234"/>
      <c r="K1546" s="234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195</v>
      </c>
      <c r="AU1546" s="243" t="s">
        <v>82</v>
      </c>
      <c r="AV1546" s="13" t="s">
        <v>80</v>
      </c>
      <c r="AW1546" s="13" t="s">
        <v>35</v>
      </c>
      <c r="AX1546" s="13" t="s">
        <v>73</v>
      </c>
      <c r="AY1546" s="243" t="s">
        <v>185</v>
      </c>
    </row>
    <row r="1547" s="13" customFormat="1">
      <c r="A1547" s="13"/>
      <c r="B1547" s="233"/>
      <c r="C1547" s="234"/>
      <c r="D1547" s="235" t="s">
        <v>195</v>
      </c>
      <c r="E1547" s="236" t="s">
        <v>19</v>
      </c>
      <c r="F1547" s="237" t="s">
        <v>1389</v>
      </c>
      <c r="G1547" s="234"/>
      <c r="H1547" s="236" t="s">
        <v>19</v>
      </c>
      <c r="I1547" s="238"/>
      <c r="J1547" s="234"/>
      <c r="K1547" s="234"/>
      <c r="L1547" s="239"/>
      <c r="M1547" s="240"/>
      <c r="N1547" s="241"/>
      <c r="O1547" s="241"/>
      <c r="P1547" s="241"/>
      <c r="Q1547" s="241"/>
      <c r="R1547" s="241"/>
      <c r="S1547" s="241"/>
      <c r="T1547" s="24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3" t="s">
        <v>195</v>
      </c>
      <c r="AU1547" s="243" t="s">
        <v>82</v>
      </c>
      <c r="AV1547" s="13" t="s">
        <v>80</v>
      </c>
      <c r="AW1547" s="13" t="s">
        <v>35</v>
      </c>
      <c r="AX1547" s="13" t="s">
        <v>73</v>
      </c>
      <c r="AY1547" s="243" t="s">
        <v>185</v>
      </c>
    </row>
    <row r="1548" s="14" customFormat="1">
      <c r="A1548" s="14"/>
      <c r="B1548" s="244"/>
      <c r="C1548" s="245"/>
      <c r="D1548" s="235" t="s">
        <v>195</v>
      </c>
      <c r="E1548" s="246" t="s">
        <v>19</v>
      </c>
      <c r="F1548" s="247" t="s">
        <v>2843</v>
      </c>
      <c r="G1548" s="245"/>
      <c r="H1548" s="248">
        <v>618.36500000000001</v>
      </c>
      <c r="I1548" s="249"/>
      <c r="J1548" s="245"/>
      <c r="K1548" s="245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4" t="s">
        <v>195</v>
      </c>
      <c r="AU1548" s="254" t="s">
        <v>82</v>
      </c>
      <c r="AV1548" s="14" t="s">
        <v>82</v>
      </c>
      <c r="AW1548" s="14" t="s">
        <v>35</v>
      </c>
      <c r="AX1548" s="14" t="s">
        <v>73</v>
      </c>
      <c r="AY1548" s="254" t="s">
        <v>185</v>
      </c>
    </row>
    <row r="1549" s="15" customFormat="1">
      <c r="A1549" s="15"/>
      <c r="B1549" s="255"/>
      <c r="C1549" s="256"/>
      <c r="D1549" s="235" t="s">
        <v>195</v>
      </c>
      <c r="E1549" s="257" t="s">
        <v>19</v>
      </c>
      <c r="F1549" s="258" t="s">
        <v>226</v>
      </c>
      <c r="G1549" s="256"/>
      <c r="H1549" s="259">
        <v>618.36500000000001</v>
      </c>
      <c r="I1549" s="260"/>
      <c r="J1549" s="256"/>
      <c r="K1549" s="256"/>
      <c r="L1549" s="261"/>
      <c r="M1549" s="262"/>
      <c r="N1549" s="263"/>
      <c r="O1549" s="263"/>
      <c r="P1549" s="263"/>
      <c r="Q1549" s="263"/>
      <c r="R1549" s="263"/>
      <c r="S1549" s="263"/>
      <c r="T1549" s="264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65" t="s">
        <v>195</v>
      </c>
      <c r="AU1549" s="265" t="s">
        <v>82</v>
      </c>
      <c r="AV1549" s="15" t="s">
        <v>135</v>
      </c>
      <c r="AW1549" s="15" t="s">
        <v>35</v>
      </c>
      <c r="AX1549" s="15" t="s">
        <v>80</v>
      </c>
      <c r="AY1549" s="265" t="s">
        <v>185</v>
      </c>
    </row>
    <row r="1550" s="2" customFormat="1" ht="16.5" customHeight="1">
      <c r="A1550" s="40"/>
      <c r="B1550" s="41"/>
      <c r="C1550" s="272" t="s">
        <v>2844</v>
      </c>
      <c r="D1550" s="272" t="s">
        <v>520</v>
      </c>
      <c r="E1550" s="273" t="s">
        <v>1392</v>
      </c>
      <c r="F1550" s="274" t="s">
        <v>1393</v>
      </c>
      <c r="G1550" s="275" t="s">
        <v>342</v>
      </c>
      <c r="H1550" s="276">
        <v>0.61799999999999999</v>
      </c>
      <c r="I1550" s="277"/>
      <c r="J1550" s="278">
        <f>ROUND(I1550*H1550,2)</f>
        <v>0</v>
      </c>
      <c r="K1550" s="274" t="s">
        <v>191</v>
      </c>
      <c r="L1550" s="279"/>
      <c r="M1550" s="280" t="s">
        <v>19</v>
      </c>
      <c r="N1550" s="281" t="s">
        <v>44</v>
      </c>
      <c r="O1550" s="86"/>
      <c r="P1550" s="224">
        <f>O1550*H1550</f>
        <v>0</v>
      </c>
      <c r="Q1550" s="224">
        <v>1</v>
      </c>
      <c r="R1550" s="224">
        <f>Q1550*H1550</f>
        <v>0.61799999999999999</v>
      </c>
      <c r="S1550" s="224">
        <v>0</v>
      </c>
      <c r="T1550" s="225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26" t="s">
        <v>627</v>
      </c>
      <c r="AT1550" s="226" t="s">
        <v>520</v>
      </c>
      <c r="AU1550" s="226" t="s">
        <v>82</v>
      </c>
      <c r="AY1550" s="19" t="s">
        <v>185</v>
      </c>
      <c r="BE1550" s="227">
        <f>IF(N1550="základní",J1550,0)</f>
        <v>0</v>
      </c>
      <c r="BF1550" s="227">
        <f>IF(N1550="snížená",J1550,0)</f>
        <v>0</v>
      </c>
      <c r="BG1550" s="227">
        <f>IF(N1550="zákl. přenesená",J1550,0)</f>
        <v>0</v>
      </c>
      <c r="BH1550" s="227">
        <f>IF(N1550="sníž. přenesená",J1550,0)</f>
        <v>0</v>
      </c>
      <c r="BI1550" s="227">
        <f>IF(N1550="nulová",J1550,0)</f>
        <v>0</v>
      </c>
      <c r="BJ1550" s="19" t="s">
        <v>80</v>
      </c>
      <c r="BK1550" s="227">
        <f>ROUND(I1550*H1550,2)</f>
        <v>0</v>
      </c>
      <c r="BL1550" s="19" t="s">
        <v>339</v>
      </c>
      <c r="BM1550" s="226" t="s">
        <v>2845</v>
      </c>
    </row>
    <row r="1551" s="13" customFormat="1">
      <c r="A1551" s="13"/>
      <c r="B1551" s="233"/>
      <c r="C1551" s="234"/>
      <c r="D1551" s="235" t="s">
        <v>195</v>
      </c>
      <c r="E1551" s="236" t="s">
        <v>19</v>
      </c>
      <c r="F1551" s="237" t="s">
        <v>1304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195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185</v>
      </c>
    </row>
    <row r="1552" s="13" customFormat="1">
      <c r="A1552" s="13"/>
      <c r="B1552" s="233"/>
      <c r="C1552" s="234"/>
      <c r="D1552" s="235" t="s">
        <v>195</v>
      </c>
      <c r="E1552" s="236" t="s">
        <v>19</v>
      </c>
      <c r="F1552" s="237" t="s">
        <v>1361</v>
      </c>
      <c r="G1552" s="234"/>
      <c r="H1552" s="236" t="s">
        <v>19</v>
      </c>
      <c r="I1552" s="238"/>
      <c r="J1552" s="234"/>
      <c r="K1552" s="234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195</v>
      </c>
      <c r="AU1552" s="243" t="s">
        <v>82</v>
      </c>
      <c r="AV1552" s="13" t="s">
        <v>80</v>
      </c>
      <c r="AW1552" s="13" t="s">
        <v>35</v>
      </c>
      <c r="AX1552" s="13" t="s">
        <v>73</v>
      </c>
      <c r="AY1552" s="243" t="s">
        <v>185</v>
      </c>
    </row>
    <row r="1553" s="13" customFormat="1">
      <c r="A1553" s="13"/>
      <c r="B1553" s="233"/>
      <c r="C1553" s="234"/>
      <c r="D1553" s="235" t="s">
        <v>195</v>
      </c>
      <c r="E1553" s="236" t="s">
        <v>19</v>
      </c>
      <c r="F1553" s="237" t="s">
        <v>1389</v>
      </c>
      <c r="G1553" s="234"/>
      <c r="H1553" s="236" t="s">
        <v>19</v>
      </c>
      <c r="I1553" s="238"/>
      <c r="J1553" s="234"/>
      <c r="K1553" s="234"/>
      <c r="L1553" s="239"/>
      <c r="M1553" s="240"/>
      <c r="N1553" s="241"/>
      <c r="O1553" s="241"/>
      <c r="P1553" s="241"/>
      <c r="Q1553" s="241"/>
      <c r="R1553" s="241"/>
      <c r="S1553" s="241"/>
      <c r="T1553" s="24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3" t="s">
        <v>195</v>
      </c>
      <c r="AU1553" s="243" t="s">
        <v>82</v>
      </c>
      <c r="AV1553" s="13" t="s">
        <v>80</v>
      </c>
      <c r="AW1553" s="13" t="s">
        <v>35</v>
      </c>
      <c r="AX1553" s="13" t="s">
        <v>73</v>
      </c>
      <c r="AY1553" s="243" t="s">
        <v>185</v>
      </c>
    </row>
    <row r="1554" s="14" customFormat="1">
      <c r="A1554" s="14"/>
      <c r="B1554" s="244"/>
      <c r="C1554" s="245"/>
      <c r="D1554" s="235" t="s">
        <v>195</v>
      </c>
      <c r="E1554" s="246" t="s">
        <v>19</v>
      </c>
      <c r="F1554" s="247" t="s">
        <v>2846</v>
      </c>
      <c r="G1554" s="245"/>
      <c r="H1554" s="248">
        <v>0.61799999999999999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195</v>
      </c>
      <c r="AU1554" s="254" t="s">
        <v>82</v>
      </c>
      <c r="AV1554" s="14" t="s">
        <v>82</v>
      </c>
      <c r="AW1554" s="14" t="s">
        <v>35</v>
      </c>
      <c r="AX1554" s="14" t="s">
        <v>73</v>
      </c>
      <c r="AY1554" s="254" t="s">
        <v>185</v>
      </c>
    </row>
    <row r="1555" s="15" customFormat="1">
      <c r="A1555" s="15"/>
      <c r="B1555" s="255"/>
      <c r="C1555" s="256"/>
      <c r="D1555" s="235" t="s">
        <v>195</v>
      </c>
      <c r="E1555" s="257" t="s">
        <v>19</v>
      </c>
      <c r="F1555" s="258" t="s">
        <v>226</v>
      </c>
      <c r="G1555" s="256"/>
      <c r="H1555" s="259">
        <v>0.61799999999999999</v>
      </c>
      <c r="I1555" s="260"/>
      <c r="J1555" s="256"/>
      <c r="K1555" s="256"/>
      <c r="L1555" s="261"/>
      <c r="M1555" s="262"/>
      <c r="N1555" s="263"/>
      <c r="O1555" s="263"/>
      <c r="P1555" s="263"/>
      <c r="Q1555" s="263"/>
      <c r="R1555" s="263"/>
      <c r="S1555" s="263"/>
      <c r="T1555" s="264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5" t="s">
        <v>195</v>
      </c>
      <c r="AU1555" s="265" t="s">
        <v>82</v>
      </c>
      <c r="AV1555" s="15" t="s">
        <v>135</v>
      </c>
      <c r="AW1555" s="15" t="s">
        <v>35</v>
      </c>
      <c r="AX1555" s="15" t="s">
        <v>80</v>
      </c>
      <c r="AY1555" s="265" t="s">
        <v>185</v>
      </c>
    </row>
    <row r="1556" s="2" customFormat="1" ht="21.75" customHeight="1">
      <c r="A1556" s="40"/>
      <c r="B1556" s="41"/>
      <c r="C1556" s="215" t="s">
        <v>2847</v>
      </c>
      <c r="D1556" s="215" t="s">
        <v>187</v>
      </c>
      <c r="E1556" s="216" t="s">
        <v>1397</v>
      </c>
      <c r="F1556" s="217" t="s">
        <v>1398</v>
      </c>
      <c r="G1556" s="218" t="s">
        <v>439</v>
      </c>
      <c r="H1556" s="219">
        <v>600</v>
      </c>
      <c r="I1556" s="220"/>
      <c r="J1556" s="221">
        <f>ROUND(I1556*H1556,2)</f>
        <v>0</v>
      </c>
      <c r="K1556" s="217" t="s">
        <v>191</v>
      </c>
      <c r="L1556" s="46"/>
      <c r="M1556" s="222" t="s">
        <v>19</v>
      </c>
      <c r="N1556" s="223" t="s">
        <v>44</v>
      </c>
      <c r="O1556" s="86"/>
      <c r="P1556" s="224">
        <f>O1556*H1556</f>
        <v>0</v>
      </c>
      <c r="Q1556" s="224">
        <v>0.00036999999999999999</v>
      </c>
      <c r="R1556" s="224">
        <f>Q1556*H1556</f>
        <v>0.222</v>
      </c>
      <c r="S1556" s="224">
        <v>0</v>
      </c>
      <c r="T1556" s="225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26" t="s">
        <v>135</v>
      </c>
      <c r="AT1556" s="226" t="s">
        <v>187</v>
      </c>
      <c r="AU1556" s="226" t="s">
        <v>82</v>
      </c>
      <c r="AY1556" s="19" t="s">
        <v>185</v>
      </c>
      <c r="BE1556" s="227">
        <f>IF(N1556="základní",J1556,0)</f>
        <v>0</v>
      </c>
      <c r="BF1556" s="227">
        <f>IF(N1556="snížená",J1556,0)</f>
        <v>0</v>
      </c>
      <c r="BG1556" s="227">
        <f>IF(N1556="zákl. přenesená",J1556,0)</f>
        <v>0</v>
      </c>
      <c r="BH1556" s="227">
        <f>IF(N1556="sníž. přenesená",J1556,0)</f>
        <v>0</v>
      </c>
      <c r="BI1556" s="227">
        <f>IF(N1556="nulová",J1556,0)</f>
        <v>0</v>
      </c>
      <c r="BJ1556" s="19" t="s">
        <v>80</v>
      </c>
      <c r="BK1556" s="227">
        <f>ROUND(I1556*H1556,2)</f>
        <v>0</v>
      </c>
      <c r="BL1556" s="19" t="s">
        <v>135</v>
      </c>
      <c r="BM1556" s="226" t="s">
        <v>2848</v>
      </c>
    </row>
    <row r="1557" s="2" customFormat="1">
      <c r="A1557" s="40"/>
      <c r="B1557" s="41"/>
      <c r="C1557" s="42"/>
      <c r="D1557" s="228" t="s">
        <v>193</v>
      </c>
      <c r="E1557" s="42"/>
      <c r="F1557" s="229" t="s">
        <v>1400</v>
      </c>
      <c r="G1557" s="42"/>
      <c r="H1557" s="42"/>
      <c r="I1557" s="230"/>
      <c r="J1557" s="42"/>
      <c r="K1557" s="42"/>
      <c r="L1557" s="46"/>
      <c r="M1557" s="231"/>
      <c r="N1557" s="232"/>
      <c r="O1557" s="86"/>
      <c r="P1557" s="86"/>
      <c r="Q1557" s="86"/>
      <c r="R1557" s="86"/>
      <c r="S1557" s="86"/>
      <c r="T1557" s="87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T1557" s="19" t="s">
        <v>193</v>
      </c>
      <c r="AU1557" s="19" t="s">
        <v>82</v>
      </c>
    </row>
    <row r="1558" s="13" customFormat="1">
      <c r="A1558" s="13"/>
      <c r="B1558" s="233"/>
      <c r="C1558" s="234"/>
      <c r="D1558" s="235" t="s">
        <v>195</v>
      </c>
      <c r="E1558" s="236" t="s">
        <v>19</v>
      </c>
      <c r="F1558" s="237" t="s">
        <v>1304</v>
      </c>
      <c r="G1558" s="234"/>
      <c r="H1558" s="236" t="s">
        <v>19</v>
      </c>
      <c r="I1558" s="238"/>
      <c r="J1558" s="234"/>
      <c r="K1558" s="234"/>
      <c r="L1558" s="239"/>
      <c r="M1558" s="240"/>
      <c r="N1558" s="241"/>
      <c r="O1558" s="241"/>
      <c r="P1558" s="241"/>
      <c r="Q1558" s="241"/>
      <c r="R1558" s="241"/>
      <c r="S1558" s="241"/>
      <c r="T1558" s="24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3" t="s">
        <v>195</v>
      </c>
      <c r="AU1558" s="243" t="s">
        <v>82</v>
      </c>
      <c r="AV1558" s="13" t="s">
        <v>80</v>
      </c>
      <c r="AW1558" s="13" t="s">
        <v>35</v>
      </c>
      <c r="AX1558" s="13" t="s">
        <v>73</v>
      </c>
      <c r="AY1558" s="243" t="s">
        <v>185</v>
      </c>
    </row>
    <row r="1559" s="13" customFormat="1">
      <c r="A1559" s="13"/>
      <c r="B1559" s="233"/>
      <c r="C1559" s="234"/>
      <c r="D1559" s="235" t="s">
        <v>195</v>
      </c>
      <c r="E1559" s="236" t="s">
        <v>19</v>
      </c>
      <c r="F1559" s="237" t="s">
        <v>1361</v>
      </c>
      <c r="G1559" s="234"/>
      <c r="H1559" s="236" t="s">
        <v>19</v>
      </c>
      <c r="I1559" s="238"/>
      <c r="J1559" s="234"/>
      <c r="K1559" s="234"/>
      <c r="L1559" s="239"/>
      <c r="M1559" s="240"/>
      <c r="N1559" s="241"/>
      <c r="O1559" s="241"/>
      <c r="P1559" s="241"/>
      <c r="Q1559" s="241"/>
      <c r="R1559" s="241"/>
      <c r="S1559" s="241"/>
      <c r="T1559" s="24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3" t="s">
        <v>195</v>
      </c>
      <c r="AU1559" s="243" t="s">
        <v>82</v>
      </c>
      <c r="AV1559" s="13" t="s">
        <v>80</v>
      </c>
      <c r="AW1559" s="13" t="s">
        <v>35</v>
      </c>
      <c r="AX1559" s="13" t="s">
        <v>73</v>
      </c>
      <c r="AY1559" s="243" t="s">
        <v>185</v>
      </c>
    </row>
    <row r="1560" s="13" customFormat="1">
      <c r="A1560" s="13"/>
      <c r="B1560" s="233"/>
      <c r="C1560" s="234"/>
      <c r="D1560" s="235" t="s">
        <v>195</v>
      </c>
      <c r="E1560" s="236" t="s">
        <v>19</v>
      </c>
      <c r="F1560" s="237" t="s">
        <v>1362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195</v>
      </c>
      <c r="AU1560" s="243" t="s">
        <v>82</v>
      </c>
      <c r="AV1560" s="13" t="s">
        <v>80</v>
      </c>
      <c r="AW1560" s="13" t="s">
        <v>35</v>
      </c>
      <c r="AX1560" s="13" t="s">
        <v>73</v>
      </c>
      <c r="AY1560" s="243" t="s">
        <v>185</v>
      </c>
    </row>
    <row r="1561" s="14" customFormat="1">
      <c r="A1561" s="14"/>
      <c r="B1561" s="244"/>
      <c r="C1561" s="245"/>
      <c r="D1561" s="235" t="s">
        <v>195</v>
      </c>
      <c r="E1561" s="246" t="s">
        <v>19</v>
      </c>
      <c r="F1561" s="247" t="s">
        <v>2849</v>
      </c>
      <c r="G1561" s="245"/>
      <c r="H1561" s="248">
        <v>400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195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185</v>
      </c>
    </row>
    <row r="1562" s="13" customFormat="1">
      <c r="A1562" s="13"/>
      <c r="B1562" s="233"/>
      <c r="C1562" s="234"/>
      <c r="D1562" s="235" t="s">
        <v>195</v>
      </c>
      <c r="E1562" s="236" t="s">
        <v>19</v>
      </c>
      <c r="F1562" s="237" t="s">
        <v>1367</v>
      </c>
      <c r="G1562" s="234"/>
      <c r="H1562" s="236" t="s">
        <v>19</v>
      </c>
      <c r="I1562" s="238"/>
      <c r="J1562" s="234"/>
      <c r="K1562" s="234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195</v>
      </c>
      <c r="AU1562" s="243" t="s">
        <v>82</v>
      </c>
      <c r="AV1562" s="13" t="s">
        <v>80</v>
      </c>
      <c r="AW1562" s="13" t="s">
        <v>35</v>
      </c>
      <c r="AX1562" s="13" t="s">
        <v>73</v>
      </c>
      <c r="AY1562" s="243" t="s">
        <v>185</v>
      </c>
    </row>
    <row r="1563" s="14" customFormat="1">
      <c r="A1563" s="14"/>
      <c r="B1563" s="244"/>
      <c r="C1563" s="245"/>
      <c r="D1563" s="235" t="s">
        <v>195</v>
      </c>
      <c r="E1563" s="246" t="s">
        <v>19</v>
      </c>
      <c r="F1563" s="247" t="s">
        <v>2850</v>
      </c>
      <c r="G1563" s="245"/>
      <c r="H1563" s="248">
        <v>200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195</v>
      </c>
      <c r="AU1563" s="254" t="s">
        <v>82</v>
      </c>
      <c r="AV1563" s="14" t="s">
        <v>82</v>
      </c>
      <c r="AW1563" s="14" t="s">
        <v>35</v>
      </c>
      <c r="AX1563" s="14" t="s">
        <v>73</v>
      </c>
      <c r="AY1563" s="254" t="s">
        <v>185</v>
      </c>
    </row>
    <row r="1564" s="15" customFormat="1">
      <c r="A1564" s="15"/>
      <c r="B1564" s="255"/>
      <c r="C1564" s="256"/>
      <c r="D1564" s="235" t="s">
        <v>195</v>
      </c>
      <c r="E1564" s="257" t="s">
        <v>19</v>
      </c>
      <c r="F1564" s="258" t="s">
        <v>226</v>
      </c>
      <c r="G1564" s="256"/>
      <c r="H1564" s="259">
        <v>600</v>
      </c>
      <c r="I1564" s="260"/>
      <c r="J1564" s="256"/>
      <c r="K1564" s="256"/>
      <c r="L1564" s="261"/>
      <c r="M1564" s="262"/>
      <c r="N1564" s="263"/>
      <c r="O1564" s="263"/>
      <c r="P1564" s="263"/>
      <c r="Q1564" s="263"/>
      <c r="R1564" s="263"/>
      <c r="S1564" s="263"/>
      <c r="T1564" s="264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65" t="s">
        <v>195</v>
      </c>
      <c r="AU1564" s="265" t="s">
        <v>82</v>
      </c>
      <c r="AV1564" s="15" t="s">
        <v>135</v>
      </c>
      <c r="AW1564" s="15" t="s">
        <v>35</v>
      </c>
      <c r="AX1564" s="15" t="s">
        <v>80</v>
      </c>
      <c r="AY1564" s="265" t="s">
        <v>185</v>
      </c>
    </row>
    <row r="1565" s="2" customFormat="1" ht="24.15" customHeight="1">
      <c r="A1565" s="40"/>
      <c r="B1565" s="41"/>
      <c r="C1565" s="215" t="s">
        <v>2851</v>
      </c>
      <c r="D1565" s="215" t="s">
        <v>187</v>
      </c>
      <c r="E1565" s="216" t="s">
        <v>1404</v>
      </c>
      <c r="F1565" s="217" t="s">
        <v>1405</v>
      </c>
      <c r="G1565" s="218" t="s">
        <v>457</v>
      </c>
      <c r="H1565" s="266"/>
      <c r="I1565" s="220"/>
      <c r="J1565" s="221">
        <f>ROUND(I1565*H1565,2)</f>
        <v>0</v>
      </c>
      <c r="K1565" s="217" t="s">
        <v>191</v>
      </c>
      <c r="L1565" s="46"/>
      <c r="M1565" s="222" t="s">
        <v>19</v>
      </c>
      <c r="N1565" s="223" t="s">
        <v>44</v>
      </c>
      <c r="O1565" s="86"/>
      <c r="P1565" s="224">
        <f>O1565*H1565</f>
        <v>0</v>
      </c>
      <c r="Q1565" s="224">
        <v>0</v>
      </c>
      <c r="R1565" s="224">
        <f>Q1565*H1565</f>
        <v>0</v>
      </c>
      <c r="S1565" s="224">
        <v>0</v>
      </c>
      <c r="T1565" s="225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26" t="s">
        <v>339</v>
      </c>
      <c r="AT1565" s="226" t="s">
        <v>187</v>
      </c>
      <c r="AU1565" s="226" t="s">
        <v>82</v>
      </c>
      <c r="AY1565" s="19" t="s">
        <v>185</v>
      </c>
      <c r="BE1565" s="227">
        <f>IF(N1565="základní",J1565,0)</f>
        <v>0</v>
      </c>
      <c r="BF1565" s="227">
        <f>IF(N1565="snížená",J1565,0)</f>
        <v>0</v>
      </c>
      <c r="BG1565" s="227">
        <f>IF(N1565="zákl. přenesená",J1565,0)</f>
        <v>0</v>
      </c>
      <c r="BH1565" s="227">
        <f>IF(N1565="sníž. přenesená",J1565,0)</f>
        <v>0</v>
      </c>
      <c r="BI1565" s="227">
        <f>IF(N1565="nulová",J1565,0)</f>
        <v>0</v>
      </c>
      <c r="BJ1565" s="19" t="s">
        <v>80</v>
      </c>
      <c r="BK1565" s="227">
        <f>ROUND(I1565*H1565,2)</f>
        <v>0</v>
      </c>
      <c r="BL1565" s="19" t="s">
        <v>339</v>
      </c>
      <c r="BM1565" s="226" t="s">
        <v>2852</v>
      </c>
    </row>
    <row r="1566" s="2" customFormat="1">
      <c r="A1566" s="40"/>
      <c r="B1566" s="41"/>
      <c r="C1566" s="42"/>
      <c r="D1566" s="228" t="s">
        <v>193</v>
      </c>
      <c r="E1566" s="42"/>
      <c r="F1566" s="229" t="s">
        <v>1407</v>
      </c>
      <c r="G1566" s="42"/>
      <c r="H1566" s="42"/>
      <c r="I1566" s="230"/>
      <c r="J1566" s="42"/>
      <c r="K1566" s="42"/>
      <c r="L1566" s="46"/>
      <c r="M1566" s="231"/>
      <c r="N1566" s="232"/>
      <c r="O1566" s="86"/>
      <c r="P1566" s="86"/>
      <c r="Q1566" s="86"/>
      <c r="R1566" s="86"/>
      <c r="S1566" s="86"/>
      <c r="T1566" s="87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T1566" s="19" t="s">
        <v>193</v>
      </c>
      <c r="AU1566" s="19" t="s">
        <v>82</v>
      </c>
    </row>
    <row r="1567" s="12" customFormat="1" ht="22.8" customHeight="1">
      <c r="A1567" s="12"/>
      <c r="B1567" s="199"/>
      <c r="C1567" s="200"/>
      <c r="D1567" s="201" t="s">
        <v>72</v>
      </c>
      <c r="E1567" s="213" t="s">
        <v>2015</v>
      </c>
      <c r="F1567" s="213" t="s">
        <v>2016</v>
      </c>
      <c r="G1567" s="200"/>
      <c r="H1567" s="200"/>
      <c r="I1567" s="203"/>
      <c r="J1567" s="214">
        <f>BK1567</f>
        <v>0</v>
      </c>
      <c r="K1567" s="200"/>
      <c r="L1567" s="205"/>
      <c r="M1567" s="206"/>
      <c r="N1567" s="207"/>
      <c r="O1567" s="207"/>
      <c r="P1567" s="208">
        <f>SUM(P1568:P1599)</f>
        <v>0</v>
      </c>
      <c r="Q1567" s="207"/>
      <c r="R1567" s="208">
        <f>SUM(R1568:R1599)</f>
        <v>0.9532489999999999</v>
      </c>
      <c r="S1567" s="207"/>
      <c r="T1567" s="209">
        <f>SUM(T1568:T1599)</f>
        <v>0</v>
      </c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R1567" s="210" t="s">
        <v>82</v>
      </c>
      <c r="AT1567" s="211" t="s">
        <v>72</v>
      </c>
      <c r="AU1567" s="211" t="s">
        <v>80</v>
      </c>
      <c r="AY1567" s="210" t="s">
        <v>185</v>
      </c>
      <c r="BK1567" s="212">
        <f>SUM(BK1568:BK1599)</f>
        <v>0</v>
      </c>
    </row>
    <row r="1568" s="2" customFormat="1" ht="24.15" customHeight="1">
      <c r="A1568" s="40"/>
      <c r="B1568" s="41"/>
      <c r="C1568" s="215" t="s">
        <v>2853</v>
      </c>
      <c r="D1568" s="215" t="s">
        <v>187</v>
      </c>
      <c r="E1568" s="216" t="s">
        <v>2018</v>
      </c>
      <c r="F1568" s="217" t="s">
        <v>2019</v>
      </c>
      <c r="G1568" s="218" t="s">
        <v>240</v>
      </c>
      <c r="H1568" s="219">
        <v>19.899999999999999</v>
      </c>
      <c r="I1568" s="220"/>
      <c r="J1568" s="221">
        <f>ROUND(I1568*H1568,2)</f>
        <v>0</v>
      </c>
      <c r="K1568" s="217" t="s">
        <v>191</v>
      </c>
      <c r="L1568" s="46"/>
      <c r="M1568" s="222" t="s">
        <v>19</v>
      </c>
      <c r="N1568" s="223" t="s">
        <v>44</v>
      </c>
      <c r="O1568" s="86"/>
      <c r="P1568" s="224">
        <f>O1568*H1568</f>
        <v>0</v>
      </c>
      <c r="Q1568" s="224">
        <v>0.0074999999999999997</v>
      </c>
      <c r="R1568" s="224">
        <f>Q1568*H1568</f>
        <v>0.14924999999999999</v>
      </c>
      <c r="S1568" s="224">
        <v>0</v>
      </c>
      <c r="T1568" s="225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26" t="s">
        <v>339</v>
      </c>
      <c r="AT1568" s="226" t="s">
        <v>187</v>
      </c>
      <c r="AU1568" s="226" t="s">
        <v>82</v>
      </c>
      <c r="AY1568" s="19" t="s">
        <v>185</v>
      </c>
      <c r="BE1568" s="227">
        <f>IF(N1568="základní",J1568,0)</f>
        <v>0</v>
      </c>
      <c r="BF1568" s="227">
        <f>IF(N1568="snížená",J1568,0)</f>
        <v>0</v>
      </c>
      <c r="BG1568" s="227">
        <f>IF(N1568="zákl. přenesená",J1568,0)</f>
        <v>0</v>
      </c>
      <c r="BH1568" s="227">
        <f>IF(N1568="sníž. přenesená",J1568,0)</f>
        <v>0</v>
      </c>
      <c r="BI1568" s="227">
        <f>IF(N1568="nulová",J1568,0)</f>
        <v>0</v>
      </c>
      <c r="BJ1568" s="19" t="s">
        <v>80</v>
      </c>
      <c r="BK1568" s="227">
        <f>ROUND(I1568*H1568,2)</f>
        <v>0</v>
      </c>
      <c r="BL1568" s="19" t="s">
        <v>339</v>
      </c>
      <c r="BM1568" s="226" t="s">
        <v>2854</v>
      </c>
    </row>
    <row r="1569" s="2" customFormat="1">
      <c r="A1569" s="40"/>
      <c r="B1569" s="41"/>
      <c r="C1569" s="42"/>
      <c r="D1569" s="228" t="s">
        <v>193</v>
      </c>
      <c r="E1569" s="42"/>
      <c r="F1569" s="229" t="s">
        <v>2021</v>
      </c>
      <c r="G1569" s="42"/>
      <c r="H1569" s="42"/>
      <c r="I1569" s="230"/>
      <c r="J1569" s="42"/>
      <c r="K1569" s="42"/>
      <c r="L1569" s="46"/>
      <c r="M1569" s="231"/>
      <c r="N1569" s="232"/>
      <c r="O1569" s="86"/>
      <c r="P1569" s="86"/>
      <c r="Q1569" s="86"/>
      <c r="R1569" s="86"/>
      <c r="S1569" s="86"/>
      <c r="T1569" s="87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193</v>
      </c>
      <c r="AU1569" s="19" t="s">
        <v>82</v>
      </c>
    </row>
    <row r="1570" s="13" customFormat="1">
      <c r="A1570" s="13"/>
      <c r="B1570" s="233"/>
      <c r="C1570" s="234"/>
      <c r="D1570" s="235" t="s">
        <v>195</v>
      </c>
      <c r="E1570" s="236" t="s">
        <v>19</v>
      </c>
      <c r="F1570" s="237" t="s">
        <v>2421</v>
      </c>
      <c r="G1570" s="234"/>
      <c r="H1570" s="236" t="s">
        <v>19</v>
      </c>
      <c r="I1570" s="238"/>
      <c r="J1570" s="234"/>
      <c r="K1570" s="234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195</v>
      </c>
      <c r="AU1570" s="243" t="s">
        <v>82</v>
      </c>
      <c r="AV1570" s="13" t="s">
        <v>80</v>
      </c>
      <c r="AW1570" s="13" t="s">
        <v>35</v>
      </c>
      <c r="AX1570" s="13" t="s">
        <v>73</v>
      </c>
      <c r="AY1570" s="243" t="s">
        <v>185</v>
      </c>
    </row>
    <row r="1571" s="14" customFormat="1">
      <c r="A1571" s="14"/>
      <c r="B1571" s="244"/>
      <c r="C1571" s="245"/>
      <c r="D1571" s="235" t="s">
        <v>195</v>
      </c>
      <c r="E1571" s="246" t="s">
        <v>19</v>
      </c>
      <c r="F1571" s="247" t="s">
        <v>2478</v>
      </c>
      <c r="G1571" s="245"/>
      <c r="H1571" s="248">
        <v>19.899999999999999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195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185</v>
      </c>
    </row>
    <row r="1572" s="15" customFormat="1">
      <c r="A1572" s="15"/>
      <c r="B1572" s="255"/>
      <c r="C1572" s="256"/>
      <c r="D1572" s="235" t="s">
        <v>195</v>
      </c>
      <c r="E1572" s="257" t="s">
        <v>19</v>
      </c>
      <c r="F1572" s="258" t="s">
        <v>226</v>
      </c>
      <c r="G1572" s="256"/>
      <c r="H1572" s="259">
        <v>19.899999999999999</v>
      </c>
      <c r="I1572" s="260"/>
      <c r="J1572" s="256"/>
      <c r="K1572" s="256"/>
      <c r="L1572" s="261"/>
      <c r="M1572" s="262"/>
      <c r="N1572" s="263"/>
      <c r="O1572" s="263"/>
      <c r="P1572" s="263"/>
      <c r="Q1572" s="263"/>
      <c r="R1572" s="263"/>
      <c r="S1572" s="263"/>
      <c r="T1572" s="264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65" t="s">
        <v>195</v>
      </c>
      <c r="AU1572" s="265" t="s">
        <v>82</v>
      </c>
      <c r="AV1572" s="15" t="s">
        <v>135</v>
      </c>
      <c r="AW1572" s="15" t="s">
        <v>35</v>
      </c>
      <c r="AX1572" s="15" t="s">
        <v>80</v>
      </c>
      <c r="AY1572" s="265" t="s">
        <v>185</v>
      </c>
    </row>
    <row r="1573" s="2" customFormat="1" ht="16.5" customHeight="1">
      <c r="A1573" s="40"/>
      <c r="B1573" s="41"/>
      <c r="C1573" s="215" t="s">
        <v>2855</v>
      </c>
      <c r="D1573" s="215" t="s">
        <v>187</v>
      </c>
      <c r="E1573" s="216" t="s">
        <v>2023</v>
      </c>
      <c r="F1573" s="217" t="s">
        <v>2024</v>
      </c>
      <c r="G1573" s="218" t="s">
        <v>240</v>
      </c>
      <c r="H1573" s="219">
        <v>3</v>
      </c>
      <c r="I1573" s="220"/>
      <c r="J1573" s="221">
        <f>ROUND(I1573*H1573,2)</f>
        <v>0</v>
      </c>
      <c r="K1573" s="217" t="s">
        <v>191</v>
      </c>
      <c r="L1573" s="46"/>
      <c r="M1573" s="222" t="s">
        <v>19</v>
      </c>
      <c r="N1573" s="223" t="s">
        <v>44</v>
      </c>
      <c r="O1573" s="86"/>
      <c r="P1573" s="224">
        <f>O1573*H1573</f>
        <v>0</v>
      </c>
      <c r="Q1573" s="224">
        <v>0.0051999999999999998</v>
      </c>
      <c r="R1573" s="224">
        <f>Q1573*H1573</f>
        <v>0.015599999999999999</v>
      </c>
      <c r="S1573" s="224">
        <v>0</v>
      </c>
      <c r="T1573" s="225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6" t="s">
        <v>339</v>
      </c>
      <c r="AT1573" s="226" t="s">
        <v>187</v>
      </c>
      <c r="AU1573" s="226" t="s">
        <v>82</v>
      </c>
      <c r="AY1573" s="19" t="s">
        <v>185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19" t="s">
        <v>80</v>
      </c>
      <c r="BK1573" s="227">
        <f>ROUND(I1573*H1573,2)</f>
        <v>0</v>
      </c>
      <c r="BL1573" s="19" t="s">
        <v>339</v>
      </c>
      <c r="BM1573" s="226" t="s">
        <v>2856</v>
      </c>
    </row>
    <row r="1574" s="2" customFormat="1">
      <c r="A1574" s="40"/>
      <c r="B1574" s="41"/>
      <c r="C1574" s="42"/>
      <c r="D1574" s="228" t="s">
        <v>193</v>
      </c>
      <c r="E1574" s="42"/>
      <c r="F1574" s="229" t="s">
        <v>2026</v>
      </c>
      <c r="G1574" s="42"/>
      <c r="H1574" s="42"/>
      <c r="I1574" s="230"/>
      <c r="J1574" s="42"/>
      <c r="K1574" s="42"/>
      <c r="L1574" s="46"/>
      <c r="M1574" s="231"/>
      <c r="N1574" s="232"/>
      <c r="O1574" s="86"/>
      <c r="P1574" s="86"/>
      <c r="Q1574" s="86"/>
      <c r="R1574" s="86"/>
      <c r="S1574" s="86"/>
      <c r="T1574" s="87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193</v>
      </c>
      <c r="AU1574" s="19" t="s">
        <v>82</v>
      </c>
    </row>
    <row r="1575" s="13" customFormat="1">
      <c r="A1575" s="13"/>
      <c r="B1575" s="233"/>
      <c r="C1575" s="234"/>
      <c r="D1575" s="235" t="s">
        <v>195</v>
      </c>
      <c r="E1575" s="236" t="s">
        <v>19</v>
      </c>
      <c r="F1575" s="237" t="s">
        <v>2857</v>
      </c>
      <c r="G1575" s="234"/>
      <c r="H1575" s="236" t="s">
        <v>19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195</v>
      </c>
      <c r="AU1575" s="243" t="s">
        <v>82</v>
      </c>
      <c r="AV1575" s="13" t="s">
        <v>80</v>
      </c>
      <c r="AW1575" s="13" t="s">
        <v>35</v>
      </c>
      <c r="AX1575" s="13" t="s">
        <v>73</v>
      </c>
      <c r="AY1575" s="243" t="s">
        <v>185</v>
      </c>
    </row>
    <row r="1576" s="14" customFormat="1">
      <c r="A1576" s="14"/>
      <c r="B1576" s="244"/>
      <c r="C1576" s="245"/>
      <c r="D1576" s="235" t="s">
        <v>195</v>
      </c>
      <c r="E1576" s="246" t="s">
        <v>19</v>
      </c>
      <c r="F1576" s="247" t="s">
        <v>129</v>
      </c>
      <c r="G1576" s="245"/>
      <c r="H1576" s="248">
        <v>3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195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185</v>
      </c>
    </row>
    <row r="1577" s="15" customFormat="1">
      <c r="A1577" s="15"/>
      <c r="B1577" s="255"/>
      <c r="C1577" s="256"/>
      <c r="D1577" s="235" t="s">
        <v>195</v>
      </c>
      <c r="E1577" s="257" t="s">
        <v>19</v>
      </c>
      <c r="F1577" s="258" t="s">
        <v>226</v>
      </c>
      <c r="G1577" s="256"/>
      <c r="H1577" s="259">
        <v>3</v>
      </c>
      <c r="I1577" s="260"/>
      <c r="J1577" s="256"/>
      <c r="K1577" s="256"/>
      <c r="L1577" s="261"/>
      <c r="M1577" s="262"/>
      <c r="N1577" s="263"/>
      <c r="O1577" s="263"/>
      <c r="P1577" s="263"/>
      <c r="Q1577" s="263"/>
      <c r="R1577" s="263"/>
      <c r="S1577" s="263"/>
      <c r="T1577" s="264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65" t="s">
        <v>195</v>
      </c>
      <c r="AU1577" s="265" t="s">
        <v>82</v>
      </c>
      <c r="AV1577" s="15" t="s">
        <v>135</v>
      </c>
      <c r="AW1577" s="15" t="s">
        <v>35</v>
      </c>
      <c r="AX1577" s="15" t="s">
        <v>80</v>
      </c>
      <c r="AY1577" s="265" t="s">
        <v>185</v>
      </c>
    </row>
    <row r="1578" s="2" customFormat="1" ht="16.5" customHeight="1">
      <c r="A1578" s="40"/>
      <c r="B1578" s="41"/>
      <c r="C1578" s="272" t="s">
        <v>2858</v>
      </c>
      <c r="D1578" s="272" t="s">
        <v>520</v>
      </c>
      <c r="E1578" s="273" t="s">
        <v>2030</v>
      </c>
      <c r="F1578" s="274" t="s">
        <v>2031</v>
      </c>
      <c r="G1578" s="275" t="s">
        <v>240</v>
      </c>
      <c r="H1578" s="276">
        <v>3.2999999999999998</v>
      </c>
      <c r="I1578" s="277"/>
      <c r="J1578" s="278">
        <f>ROUND(I1578*H1578,2)</f>
        <v>0</v>
      </c>
      <c r="K1578" s="274" t="s">
        <v>191</v>
      </c>
      <c r="L1578" s="279"/>
      <c r="M1578" s="280" t="s">
        <v>19</v>
      </c>
      <c r="N1578" s="281" t="s">
        <v>44</v>
      </c>
      <c r="O1578" s="86"/>
      <c r="P1578" s="224">
        <f>O1578*H1578</f>
        <v>0</v>
      </c>
      <c r="Q1578" s="224">
        <v>0.070000000000000007</v>
      </c>
      <c r="R1578" s="224">
        <f>Q1578*H1578</f>
        <v>0.23100000000000001</v>
      </c>
      <c r="S1578" s="224">
        <v>0</v>
      </c>
      <c r="T1578" s="225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26" t="s">
        <v>627</v>
      </c>
      <c r="AT1578" s="226" t="s">
        <v>520</v>
      </c>
      <c r="AU1578" s="226" t="s">
        <v>82</v>
      </c>
      <c r="AY1578" s="19" t="s">
        <v>185</v>
      </c>
      <c r="BE1578" s="227">
        <f>IF(N1578="základní",J1578,0)</f>
        <v>0</v>
      </c>
      <c r="BF1578" s="227">
        <f>IF(N1578="snížená",J1578,0)</f>
        <v>0</v>
      </c>
      <c r="BG1578" s="227">
        <f>IF(N1578="zákl. přenesená",J1578,0)</f>
        <v>0</v>
      </c>
      <c r="BH1578" s="227">
        <f>IF(N1578="sníž. přenesená",J1578,0)</f>
        <v>0</v>
      </c>
      <c r="BI1578" s="227">
        <f>IF(N1578="nulová",J1578,0)</f>
        <v>0</v>
      </c>
      <c r="BJ1578" s="19" t="s">
        <v>80</v>
      </c>
      <c r="BK1578" s="227">
        <f>ROUND(I1578*H1578,2)</f>
        <v>0</v>
      </c>
      <c r="BL1578" s="19" t="s">
        <v>339</v>
      </c>
      <c r="BM1578" s="226" t="s">
        <v>2859</v>
      </c>
    </row>
    <row r="1579" s="13" customFormat="1">
      <c r="A1579" s="13"/>
      <c r="B1579" s="233"/>
      <c r="C1579" s="234"/>
      <c r="D1579" s="235" t="s">
        <v>195</v>
      </c>
      <c r="E1579" s="236" t="s">
        <v>19</v>
      </c>
      <c r="F1579" s="237" t="s">
        <v>2857</v>
      </c>
      <c r="G1579" s="234"/>
      <c r="H1579" s="236" t="s">
        <v>19</v>
      </c>
      <c r="I1579" s="238"/>
      <c r="J1579" s="234"/>
      <c r="K1579" s="234"/>
      <c r="L1579" s="239"/>
      <c r="M1579" s="240"/>
      <c r="N1579" s="241"/>
      <c r="O1579" s="241"/>
      <c r="P1579" s="241"/>
      <c r="Q1579" s="241"/>
      <c r="R1579" s="241"/>
      <c r="S1579" s="241"/>
      <c r="T1579" s="24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3" t="s">
        <v>195</v>
      </c>
      <c r="AU1579" s="243" t="s">
        <v>82</v>
      </c>
      <c r="AV1579" s="13" t="s">
        <v>80</v>
      </c>
      <c r="AW1579" s="13" t="s">
        <v>35</v>
      </c>
      <c r="AX1579" s="13" t="s">
        <v>73</v>
      </c>
      <c r="AY1579" s="243" t="s">
        <v>185</v>
      </c>
    </row>
    <row r="1580" s="14" customFormat="1">
      <c r="A1580" s="14"/>
      <c r="B1580" s="244"/>
      <c r="C1580" s="245"/>
      <c r="D1580" s="235" t="s">
        <v>195</v>
      </c>
      <c r="E1580" s="246" t="s">
        <v>19</v>
      </c>
      <c r="F1580" s="247" t="s">
        <v>129</v>
      </c>
      <c r="G1580" s="245"/>
      <c r="H1580" s="248">
        <v>3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195</v>
      </c>
      <c r="AU1580" s="254" t="s">
        <v>82</v>
      </c>
      <c r="AV1580" s="14" t="s">
        <v>82</v>
      </c>
      <c r="AW1580" s="14" t="s">
        <v>35</v>
      </c>
      <c r="AX1580" s="14" t="s">
        <v>73</v>
      </c>
      <c r="AY1580" s="254" t="s">
        <v>185</v>
      </c>
    </row>
    <row r="1581" s="15" customFormat="1">
      <c r="A1581" s="15"/>
      <c r="B1581" s="255"/>
      <c r="C1581" s="256"/>
      <c r="D1581" s="235" t="s">
        <v>195</v>
      </c>
      <c r="E1581" s="257" t="s">
        <v>19</v>
      </c>
      <c r="F1581" s="258" t="s">
        <v>226</v>
      </c>
      <c r="G1581" s="256"/>
      <c r="H1581" s="259">
        <v>3</v>
      </c>
      <c r="I1581" s="260"/>
      <c r="J1581" s="256"/>
      <c r="K1581" s="256"/>
      <c r="L1581" s="261"/>
      <c r="M1581" s="262"/>
      <c r="N1581" s="263"/>
      <c r="O1581" s="263"/>
      <c r="P1581" s="263"/>
      <c r="Q1581" s="263"/>
      <c r="R1581" s="263"/>
      <c r="S1581" s="263"/>
      <c r="T1581" s="264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5" t="s">
        <v>195</v>
      </c>
      <c r="AU1581" s="265" t="s">
        <v>82</v>
      </c>
      <c r="AV1581" s="15" t="s">
        <v>135</v>
      </c>
      <c r="AW1581" s="15" t="s">
        <v>35</v>
      </c>
      <c r="AX1581" s="15" t="s">
        <v>80</v>
      </c>
      <c r="AY1581" s="265" t="s">
        <v>185</v>
      </c>
    </row>
    <row r="1582" s="14" customFormat="1">
      <c r="A1582" s="14"/>
      <c r="B1582" s="244"/>
      <c r="C1582" s="245"/>
      <c r="D1582" s="235" t="s">
        <v>195</v>
      </c>
      <c r="E1582" s="245"/>
      <c r="F1582" s="247" t="s">
        <v>2860</v>
      </c>
      <c r="G1582" s="245"/>
      <c r="H1582" s="248">
        <v>3.2999999999999998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195</v>
      </c>
      <c r="AU1582" s="254" t="s">
        <v>82</v>
      </c>
      <c r="AV1582" s="14" t="s">
        <v>82</v>
      </c>
      <c r="AW1582" s="14" t="s">
        <v>4</v>
      </c>
      <c r="AX1582" s="14" t="s">
        <v>80</v>
      </c>
      <c r="AY1582" s="254" t="s">
        <v>185</v>
      </c>
    </row>
    <row r="1583" s="2" customFormat="1" ht="24.15" customHeight="1">
      <c r="A1583" s="40"/>
      <c r="B1583" s="41"/>
      <c r="C1583" s="215" t="s">
        <v>2861</v>
      </c>
      <c r="D1583" s="215" t="s">
        <v>187</v>
      </c>
      <c r="E1583" s="216" t="s">
        <v>2035</v>
      </c>
      <c r="F1583" s="217" t="s">
        <v>2036</v>
      </c>
      <c r="G1583" s="218" t="s">
        <v>240</v>
      </c>
      <c r="H1583" s="219">
        <v>19.899999999999999</v>
      </c>
      <c r="I1583" s="220"/>
      <c r="J1583" s="221">
        <f>ROUND(I1583*H1583,2)</f>
        <v>0</v>
      </c>
      <c r="K1583" s="217" t="s">
        <v>191</v>
      </c>
      <c r="L1583" s="46"/>
      <c r="M1583" s="222" t="s">
        <v>19</v>
      </c>
      <c r="N1583" s="223" t="s">
        <v>44</v>
      </c>
      <c r="O1583" s="86"/>
      <c r="P1583" s="224">
        <f>O1583*H1583</f>
        <v>0</v>
      </c>
      <c r="Q1583" s="224">
        <v>0.0068900000000000003</v>
      </c>
      <c r="R1583" s="224">
        <f>Q1583*H1583</f>
        <v>0.13711099999999998</v>
      </c>
      <c r="S1583" s="224">
        <v>0</v>
      </c>
      <c r="T1583" s="225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26" t="s">
        <v>339</v>
      </c>
      <c r="AT1583" s="226" t="s">
        <v>187</v>
      </c>
      <c r="AU1583" s="226" t="s">
        <v>82</v>
      </c>
      <c r="AY1583" s="19" t="s">
        <v>185</v>
      </c>
      <c r="BE1583" s="227">
        <f>IF(N1583="základní",J1583,0)</f>
        <v>0</v>
      </c>
      <c r="BF1583" s="227">
        <f>IF(N1583="snížená",J1583,0)</f>
        <v>0</v>
      </c>
      <c r="BG1583" s="227">
        <f>IF(N1583="zákl. přenesená",J1583,0)</f>
        <v>0</v>
      </c>
      <c r="BH1583" s="227">
        <f>IF(N1583="sníž. přenesená",J1583,0)</f>
        <v>0</v>
      </c>
      <c r="BI1583" s="227">
        <f>IF(N1583="nulová",J1583,0)</f>
        <v>0</v>
      </c>
      <c r="BJ1583" s="19" t="s">
        <v>80</v>
      </c>
      <c r="BK1583" s="227">
        <f>ROUND(I1583*H1583,2)</f>
        <v>0</v>
      </c>
      <c r="BL1583" s="19" t="s">
        <v>339</v>
      </c>
      <c r="BM1583" s="226" t="s">
        <v>2862</v>
      </c>
    </row>
    <row r="1584" s="2" customFormat="1">
      <c r="A1584" s="40"/>
      <c r="B1584" s="41"/>
      <c r="C1584" s="42"/>
      <c r="D1584" s="228" t="s">
        <v>193</v>
      </c>
      <c r="E1584" s="42"/>
      <c r="F1584" s="229" t="s">
        <v>2038</v>
      </c>
      <c r="G1584" s="42"/>
      <c r="H1584" s="42"/>
      <c r="I1584" s="230"/>
      <c r="J1584" s="42"/>
      <c r="K1584" s="42"/>
      <c r="L1584" s="46"/>
      <c r="M1584" s="231"/>
      <c r="N1584" s="232"/>
      <c r="O1584" s="86"/>
      <c r="P1584" s="86"/>
      <c r="Q1584" s="86"/>
      <c r="R1584" s="86"/>
      <c r="S1584" s="86"/>
      <c r="T1584" s="87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193</v>
      </c>
      <c r="AU1584" s="19" t="s">
        <v>82</v>
      </c>
    </row>
    <row r="1585" s="13" customFormat="1">
      <c r="A1585" s="13"/>
      <c r="B1585" s="233"/>
      <c r="C1585" s="234"/>
      <c r="D1585" s="235" t="s">
        <v>195</v>
      </c>
      <c r="E1585" s="236" t="s">
        <v>19</v>
      </c>
      <c r="F1585" s="237" t="s">
        <v>2421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195</v>
      </c>
      <c r="AU1585" s="243" t="s">
        <v>82</v>
      </c>
      <c r="AV1585" s="13" t="s">
        <v>80</v>
      </c>
      <c r="AW1585" s="13" t="s">
        <v>35</v>
      </c>
      <c r="AX1585" s="13" t="s">
        <v>73</v>
      </c>
      <c r="AY1585" s="243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2478</v>
      </c>
      <c r="G1586" s="245"/>
      <c r="H1586" s="248">
        <v>19.899999999999999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5" customFormat="1">
      <c r="A1587" s="15"/>
      <c r="B1587" s="255"/>
      <c r="C1587" s="256"/>
      <c r="D1587" s="235" t="s">
        <v>195</v>
      </c>
      <c r="E1587" s="257" t="s">
        <v>19</v>
      </c>
      <c r="F1587" s="258" t="s">
        <v>226</v>
      </c>
      <c r="G1587" s="256"/>
      <c r="H1587" s="259">
        <v>19.899999999999999</v>
      </c>
      <c r="I1587" s="260"/>
      <c r="J1587" s="256"/>
      <c r="K1587" s="256"/>
      <c r="L1587" s="261"/>
      <c r="M1587" s="262"/>
      <c r="N1587" s="263"/>
      <c r="O1587" s="263"/>
      <c r="P1587" s="263"/>
      <c r="Q1587" s="263"/>
      <c r="R1587" s="263"/>
      <c r="S1587" s="263"/>
      <c r="T1587" s="264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5" t="s">
        <v>195</v>
      </c>
      <c r="AU1587" s="265" t="s">
        <v>82</v>
      </c>
      <c r="AV1587" s="15" t="s">
        <v>135</v>
      </c>
      <c r="AW1587" s="15" t="s">
        <v>35</v>
      </c>
      <c r="AX1587" s="15" t="s">
        <v>80</v>
      </c>
      <c r="AY1587" s="265" t="s">
        <v>185</v>
      </c>
    </row>
    <row r="1588" s="2" customFormat="1" ht="24.15" customHeight="1">
      <c r="A1588" s="40"/>
      <c r="B1588" s="41"/>
      <c r="C1588" s="272" t="s">
        <v>2863</v>
      </c>
      <c r="D1588" s="272" t="s">
        <v>520</v>
      </c>
      <c r="E1588" s="273" t="s">
        <v>2040</v>
      </c>
      <c r="F1588" s="274" t="s">
        <v>2041</v>
      </c>
      <c r="G1588" s="275" t="s">
        <v>240</v>
      </c>
      <c r="H1588" s="276">
        <v>21.890000000000001</v>
      </c>
      <c r="I1588" s="277"/>
      <c r="J1588" s="278">
        <f>ROUND(I1588*H1588,2)</f>
        <v>0</v>
      </c>
      <c r="K1588" s="274" t="s">
        <v>191</v>
      </c>
      <c r="L1588" s="279"/>
      <c r="M1588" s="280" t="s">
        <v>19</v>
      </c>
      <c r="N1588" s="281" t="s">
        <v>44</v>
      </c>
      <c r="O1588" s="86"/>
      <c r="P1588" s="224">
        <f>O1588*H1588</f>
        <v>0</v>
      </c>
      <c r="Q1588" s="224">
        <v>0.019199999999999998</v>
      </c>
      <c r="R1588" s="224">
        <f>Q1588*H1588</f>
        <v>0.42028799999999999</v>
      </c>
      <c r="S1588" s="224">
        <v>0</v>
      </c>
      <c r="T1588" s="225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26" t="s">
        <v>627</v>
      </c>
      <c r="AT1588" s="226" t="s">
        <v>520</v>
      </c>
      <c r="AU1588" s="226" t="s">
        <v>82</v>
      </c>
      <c r="AY1588" s="19" t="s">
        <v>185</v>
      </c>
      <c r="BE1588" s="227">
        <f>IF(N1588="základní",J1588,0)</f>
        <v>0</v>
      </c>
      <c r="BF1588" s="227">
        <f>IF(N1588="snížená",J1588,0)</f>
        <v>0</v>
      </c>
      <c r="BG1588" s="227">
        <f>IF(N1588="zákl. přenesená",J1588,0)</f>
        <v>0</v>
      </c>
      <c r="BH1588" s="227">
        <f>IF(N1588="sníž. přenesená",J1588,0)</f>
        <v>0</v>
      </c>
      <c r="BI1588" s="227">
        <f>IF(N1588="nulová",J1588,0)</f>
        <v>0</v>
      </c>
      <c r="BJ1588" s="19" t="s">
        <v>80</v>
      </c>
      <c r="BK1588" s="227">
        <f>ROUND(I1588*H1588,2)</f>
        <v>0</v>
      </c>
      <c r="BL1588" s="19" t="s">
        <v>339</v>
      </c>
      <c r="BM1588" s="226" t="s">
        <v>2864</v>
      </c>
    </row>
    <row r="1589" s="13" customFormat="1">
      <c r="A1589" s="13"/>
      <c r="B1589" s="233"/>
      <c r="C1589" s="234"/>
      <c r="D1589" s="235" t="s">
        <v>195</v>
      </c>
      <c r="E1589" s="236" t="s">
        <v>19</v>
      </c>
      <c r="F1589" s="237" t="s">
        <v>2421</v>
      </c>
      <c r="G1589" s="234"/>
      <c r="H1589" s="236" t="s">
        <v>19</v>
      </c>
      <c r="I1589" s="238"/>
      <c r="J1589" s="234"/>
      <c r="K1589" s="234"/>
      <c r="L1589" s="239"/>
      <c r="M1589" s="240"/>
      <c r="N1589" s="241"/>
      <c r="O1589" s="241"/>
      <c r="P1589" s="241"/>
      <c r="Q1589" s="241"/>
      <c r="R1589" s="241"/>
      <c r="S1589" s="241"/>
      <c r="T1589" s="242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3" t="s">
        <v>195</v>
      </c>
      <c r="AU1589" s="243" t="s">
        <v>82</v>
      </c>
      <c r="AV1589" s="13" t="s">
        <v>80</v>
      </c>
      <c r="AW1589" s="13" t="s">
        <v>35</v>
      </c>
      <c r="AX1589" s="13" t="s">
        <v>73</v>
      </c>
      <c r="AY1589" s="243" t="s">
        <v>185</v>
      </c>
    </row>
    <row r="1590" s="14" customFormat="1">
      <c r="A1590" s="14"/>
      <c r="B1590" s="244"/>
      <c r="C1590" s="245"/>
      <c r="D1590" s="235" t="s">
        <v>195</v>
      </c>
      <c r="E1590" s="246" t="s">
        <v>19</v>
      </c>
      <c r="F1590" s="247" t="s">
        <v>2478</v>
      </c>
      <c r="G1590" s="245"/>
      <c r="H1590" s="248">
        <v>19.899999999999999</v>
      </c>
      <c r="I1590" s="249"/>
      <c r="J1590" s="245"/>
      <c r="K1590" s="245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4" t="s">
        <v>195</v>
      </c>
      <c r="AU1590" s="254" t="s">
        <v>82</v>
      </c>
      <c r="AV1590" s="14" t="s">
        <v>82</v>
      </c>
      <c r="AW1590" s="14" t="s">
        <v>35</v>
      </c>
      <c r="AX1590" s="14" t="s">
        <v>73</v>
      </c>
      <c r="AY1590" s="254" t="s">
        <v>185</v>
      </c>
    </row>
    <row r="1591" s="15" customFormat="1">
      <c r="A1591" s="15"/>
      <c r="B1591" s="255"/>
      <c r="C1591" s="256"/>
      <c r="D1591" s="235" t="s">
        <v>195</v>
      </c>
      <c r="E1591" s="257" t="s">
        <v>19</v>
      </c>
      <c r="F1591" s="258" t="s">
        <v>226</v>
      </c>
      <c r="G1591" s="256"/>
      <c r="H1591" s="259">
        <v>19.899999999999999</v>
      </c>
      <c r="I1591" s="260"/>
      <c r="J1591" s="256"/>
      <c r="K1591" s="256"/>
      <c r="L1591" s="261"/>
      <c r="M1591" s="262"/>
      <c r="N1591" s="263"/>
      <c r="O1591" s="263"/>
      <c r="P1591" s="263"/>
      <c r="Q1591" s="263"/>
      <c r="R1591" s="263"/>
      <c r="S1591" s="263"/>
      <c r="T1591" s="264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65" t="s">
        <v>195</v>
      </c>
      <c r="AU1591" s="265" t="s">
        <v>82</v>
      </c>
      <c r="AV1591" s="15" t="s">
        <v>135</v>
      </c>
      <c r="AW1591" s="15" t="s">
        <v>35</v>
      </c>
      <c r="AX1591" s="15" t="s">
        <v>80</v>
      </c>
      <c r="AY1591" s="265" t="s">
        <v>185</v>
      </c>
    </row>
    <row r="1592" s="14" customFormat="1">
      <c r="A1592" s="14"/>
      <c r="B1592" s="244"/>
      <c r="C1592" s="245"/>
      <c r="D1592" s="235" t="s">
        <v>195</v>
      </c>
      <c r="E1592" s="245"/>
      <c r="F1592" s="247" t="s">
        <v>2043</v>
      </c>
      <c r="G1592" s="245"/>
      <c r="H1592" s="248">
        <v>21.890000000000001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195</v>
      </c>
      <c r="AU1592" s="254" t="s">
        <v>82</v>
      </c>
      <c r="AV1592" s="14" t="s">
        <v>82</v>
      </c>
      <c r="AW1592" s="14" t="s">
        <v>4</v>
      </c>
      <c r="AX1592" s="14" t="s">
        <v>80</v>
      </c>
      <c r="AY1592" s="254" t="s">
        <v>185</v>
      </c>
    </row>
    <row r="1593" s="2" customFormat="1" ht="24.15" customHeight="1">
      <c r="A1593" s="40"/>
      <c r="B1593" s="41"/>
      <c r="C1593" s="215" t="s">
        <v>2865</v>
      </c>
      <c r="D1593" s="215" t="s">
        <v>187</v>
      </c>
      <c r="E1593" s="216" t="s">
        <v>2045</v>
      </c>
      <c r="F1593" s="217" t="s">
        <v>2046</v>
      </c>
      <c r="G1593" s="218" t="s">
        <v>240</v>
      </c>
      <c r="H1593" s="219">
        <v>19.899999999999999</v>
      </c>
      <c r="I1593" s="220"/>
      <c r="J1593" s="221">
        <f>ROUND(I1593*H1593,2)</f>
        <v>0</v>
      </c>
      <c r="K1593" s="217" t="s">
        <v>191</v>
      </c>
      <c r="L1593" s="46"/>
      <c r="M1593" s="222" t="s">
        <v>19</v>
      </c>
      <c r="N1593" s="223" t="s">
        <v>44</v>
      </c>
      <c r="O1593" s="86"/>
      <c r="P1593" s="224">
        <f>O1593*H1593</f>
        <v>0</v>
      </c>
      <c r="Q1593" s="224">
        <v>0</v>
      </c>
      <c r="R1593" s="224">
        <f>Q1593*H1593</f>
        <v>0</v>
      </c>
      <c r="S1593" s="224">
        <v>0</v>
      </c>
      <c r="T1593" s="225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26" t="s">
        <v>339</v>
      </c>
      <c r="AT1593" s="226" t="s">
        <v>187</v>
      </c>
      <c r="AU1593" s="226" t="s">
        <v>82</v>
      </c>
      <c r="AY1593" s="19" t="s">
        <v>185</v>
      </c>
      <c r="BE1593" s="227">
        <f>IF(N1593="základní",J1593,0)</f>
        <v>0</v>
      </c>
      <c r="BF1593" s="227">
        <f>IF(N1593="snížená",J1593,0)</f>
        <v>0</v>
      </c>
      <c r="BG1593" s="227">
        <f>IF(N1593="zákl. přenesená",J1593,0)</f>
        <v>0</v>
      </c>
      <c r="BH1593" s="227">
        <f>IF(N1593="sníž. přenesená",J1593,0)</f>
        <v>0</v>
      </c>
      <c r="BI1593" s="227">
        <f>IF(N1593="nulová",J1593,0)</f>
        <v>0</v>
      </c>
      <c r="BJ1593" s="19" t="s">
        <v>80</v>
      </c>
      <c r="BK1593" s="227">
        <f>ROUND(I1593*H1593,2)</f>
        <v>0</v>
      </c>
      <c r="BL1593" s="19" t="s">
        <v>339</v>
      </c>
      <c r="BM1593" s="226" t="s">
        <v>2866</v>
      </c>
    </row>
    <row r="1594" s="2" customFormat="1">
      <c r="A1594" s="40"/>
      <c r="B1594" s="41"/>
      <c r="C1594" s="42"/>
      <c r="D1594" s="228" t="s">
        <v>193</v>
      </c>
      <c r="E1594" s="42"/>
      <c r="F1594" s="229" t="s">
        <v>2048</v>
      </c>
      <c r="G1594" s="42"/>
      <c r="H1594" s="42"/>
      <c r="I1594" s="230"/>
      <c r="J1594" s="42"/>
      <c r="K1594" s="42"/>
      <c r="L1594" s="46"/>
      <c r="M1594" s="231"/>
      <c r="N1594" s="232"/>
      <c r="O1594" s="86"/>
      <c r="P1594" s="86"/>
      <c r="Q1594" s="86"/>
      <c r="R1594" s="86"/>
      <c r="S1594" s="86"/>
      <c r="T1594" s="87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193</v>
      </c>
      <c r="AU1594" s="19" t="s">
        <v>82</v>
      </c>
    </row>
    <row r="1595" s="13" customFormat="1">
      <c r="A1595" s="13"/>
      <c r="B1595" s="233"/>
      <c r="C1595" s="234"/>
      <c r="D1595" s="235" t="s">
        <v>195</v>
      </c>
      <c r="E1595" s="236" t="s">
        <v>19</v>
      </c>
      <c r="F1595" s="237" t="s">
        <v>2421</v>
      </c>
      <c r="G1595" s="234"/>
      <c r="H1595" s="236" t="s">
        <v>19</v>
      </c>
      <c r="I1595" s="238"/>
      <c r="J1595" s="234"/>
      <c r="K1595" s="234"/>
      <c r="L1595" s="239"/>
      <c r="M1595" s="240"/>
      <c r="N1595" s="241"/>
      <c r="O1595" s="241"/>
      <c r="P1595" s="241"/>
      <c r="Q1595" s="241"/>
      <c r="R1595" s="241"/>
      <c r="S1595" s="241"/>
      <c r="T1595" s="24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3" t="s">
        <v>195</v>
      </c>
      <c r="AU1595" s="243" t="s">
        <v>82</v>
      </c>
      <c r="AV1595" s="13" t="s">
        <v>80</v>
      </c>
      <c r="AW1595" s="13" t="s">
        <v>35</v>
      </c>
      <c r="AX1595" s="13" t="s">
        <v>73</v>
      </c>
      <c r="AY1595" s="243" t="s">
        <v>185</v>
      </c>
    </row>
    <row r="1596" s="14" customFormat="1">
      <c r="A1596" s="14"/>
      <c r="B1596" s="244"/>
      <c r="C1596" s="245"/>
      <c r="D1596" s="235" t="s">
        <v>195</v>
      </c>
      <c r="E1596" s="246" t="s">
        <v>19</v>
      </c>
      <c r="F1596" s="247" t="s">
        <v>2478</v>
      </c>
      <c r="G1596" s="245"/>
      <c r="H1596" s="248">
        <v>19.899999999999999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195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185</v>
      </c>
    </row>
    <row r="1597" s="15" customFormat="1">
      <c r="A1597" s="15"/>
      <c r="B1597" s="255"/>
      <c r="C1597" s="256"/>
      <c r="D1597" s="235" t="s">
        <v>195</v>
      </c>
      <c r="E1597" s="257" t="s">
        <v>19</v>
      </c>
      <c r="F1597" s="258" t="s">
        <v>226</v>
      </c>
      <c r="G1597" s="256"/>
      <c r="H1597" s="259">
        <v>19.899999999999999</v>
      </c>
      <c r="I1597" s="260"/>
      <c r="J1597" s="256"/>
      <c r="K1597" s="256"/>
      <c r="L1597" s="261"/>
      <c r="M1597" s="262"/>
      <c r="N1597" s="263"/>
      <c r="O1597" s="263"/>
      <c r="P1597" s="263"/>
      <c r="Q1597" s="263"/>
      <c r="R1597" s="263"/>
      <c r="S1597" s="263"/>
      <c r="T1597" s="264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65" t="s">
        <v>195</v>
      </c>
      <c r="AU1597" s="265" t="s">
        <v>82</v>
      </c>
      <c r="AV1597" s="15" t="s">
        <v>135</v>
      </c>
      <c r="AW1597" s="15" t="s">
        <v>35</v>
      </c>
      <c r="AX1597" s="15" t="s">
        <v>80</v>
      </c>
      <c r="AY1597" s="265" t="s">
        <v>185</v>
      </c>
    </row>
    <row r="1598" s="2" customFormat="1" ht="24.15" customHeight="1">
      <c r="A1598" s="40"/>
      <c r="B1598" s="41"/>
      <c r="C1598" s="215" t="s">
        <v>2867</v>
      </c>
      <c r="D1598" s="215" t="s">
        <v>187</v>
      </c>
      <c r="E1598" s="216" t="s">
        <v>2050</v>
      </c>
      <c r="F1598" s="217" t="s">
        <v>2051</v>
      </c>
      <c r="G1598" s="218" t="s">
        <v>457</v>
      </c>
      <c r="H1598" s="266"/>
      <c r="I1598" s="220"/>
      <c r="J1598" s="221">
        <f>ROUND(I1598*H1598,2)</f>
        <v>0</v>
      </c>
      <c r="K1598" s="217" t="s">
        <v>191</v>
      </c>
      <c r="L1598" s="46"/>
      <c r="M1598" s="222" t="s">
        <v>19</v>
      </c>
      <c r="N1598" s="223" t="s">
        <v>44</v>
      </c>
      <c r="O1598" s="86"/>
      <c r="P1598" s="224">
        <f>O1598*H1598</f>
        <v>0</v>
      </c>
      <c r="Q1598" s="224">
        <v>0</v>
      </c>
      <c r="R1598" s="224">
        <f>Q1598*H1598</f>
        <v>0</v>
      </c>
      <c r="S1598" s="224">
        <v>0</v>
      </c>
      <c r="T1598" s="225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26" t="s">
        <v>339</v>
      </c>
      <c r="AT1598" s="226" t="s">
        <v>187</v>
      </c>
      <c r="AU1598" s="226" t="s">
        <v>82</v>
      </c>
      <c r="AY1598" s="19" t="s">
        <v>185</v>
      </c>
      <c r="BE1598" s="227">
        <f>IF(N1598="základní",J1598,0)</f>
        <v>0</v>
      </c>
      <c r="BF1598" s="227">
        <f>IF(N1598="snížená",J1598,0)</f>
        <v>0</v>
      </c>
      <c r="BG1598" s="227">
        <f>IF(N1598="zákl. přenesená",J1598,0)</f>
        <v>0</v>
      </c>
      <c r="BH1598" s="227">
        <f>IF(N1598="sníž. přenesená",J1598,0)</f>
        <v>0</v>
      </c>
      <c r="BI1598" s="227">
        <f>IF(N1598="nulová",J1598,0)</f>
        <v>0</v>
      </c>
      <c r="BJ1598" s="19" t="s">
        <v>80</v>
      </c>
      <c r="BK1598" s="227">
        <f>ROUND(I1598*H1598,2)</f>
        <v>0</v>
      </c>
      <c r="BL1598" s="19" t="s">
        <v>339</v>
      </c>
      <c r="BM1598" s="226" t="s">
        <v>2868</v>
      </c>
    </row>
    <row r="1599" s="2" customFormat="1">
      <c r="A1599" s="40"/>
      <c r="B1599" s="41"/>
      <c r="C1599" s="42"/>
      <c r="D1599" s="228" t="s">
        <v>193</v>
      </c>
      <c r="E1599" s="42"/>
      <c r="F1599" s="229" t="s">
        <v>2053</v>
      </c>
      <c r="G1599" s="42"/>
      <c r="H1599" s="42"/>
      <c r="I1599" s="230"/>
      <c r="J1599" s="42"/>
      <c r="K1599" s="42"/>
      <c r="L1599" s="46"/>
      <c r="M1599" s="231"/>
      <c r="N1599" s="232"/>
      <c r="O1599" s="86"/>
      <c r="P1599" s="86"/>
      <c r="Q1599" s="86"/>
      <c r="R1599" s="86"/>
      <c r="S1599" s="86"/>
      <c r="T1599" s="87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9" t="s">
        <v>193</v>
      </c>
      <c r="AU1599" s="19" t="s">
        <v>82</v>
      </c>
    </row>
    <row r="1600" s="12" customFormat="1" ht="22.8" customHeight="1">
      <c r="A1600" s="12"/>
      <c r="B1600" s="199"/>
      <c r="C1600" s="200"/>
      <c r="D1600" s="201" t="s">
        <v>72</v>
      </c>
      <c r="E1600" s="213" t="s">
        <v>2054</v>
      </c>
      <c r="F1600" s="213" t="s">
        <v>2055</v>
      </c>
      <c r="G1600" s="200"/>
      <c r="H1600" s="200"/>
      <c r="I1600" s="203"/>
      <c r="J1600" s="214">
        <f>BK1600</f>
        <v>0</v>
      </c>
      <c r="K1600" s="200"/>
      <c r="L1600" s="205"/>
      <c r="M1600" s="206"/>
      <c r="N1600" s="207"/>
      <c r="O1600" s="207"/>
      <c r="P1600" s="208">
        <f>SUM(P1601:P1756)</f>
        <v>0</v>
      </c>
      <c r="Q1600" s="207"/>
      <c r="R1600" s="208">
        <f>SUM(R1601:R1756)</f>
        <v>1.0442320000000001</v>
      </c>
      <c r="S1600" s="207"/>
      <c r="T1600" s="209">
        <f>SUM(T1601:T1756)</f>
        <v>0</v>
      </c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R1600" s="210" t="s">
        <v>82</v>
      </c>
      <c r="AT1600" s="211" t="s">
        <v>72</v>
      </c>
      <c r="AU1600" s="211" t="s">
        <v>80</v>
      </c>
      <c r="AY1600" s="210" t="s">
        <v>185</v>
      </c>
      <c r="BK1600" s="212">
        <f>SUM(BK1601:BK1756)</f>
        <v>0</v>
      </c>
    </row>
    <row r="1601" s="2" customFormat="1" ht="16.5" customHeight="1">
      <c r="A1601" s="40"/>
      <c r="B1601" s="41"/>
      <c r="C1601" s="215" t="s">
        <v>2869</v>
      </c>
      <c r="D1601" s="215" t="s">
        <v>187</v>
      </c>
      <c r="E1601" s="216" t="s">
        <v>2057</v>
      </c>
      <c r="F1601" s="217" t="s">
        <v>2058</v>
      </c>
      <c r="G1601" s="218" t="s">
        <v>240</v>
      </c>
      <c r="H1601" s="219">
        <v>333.10000000000002</v>
      </c>
      <c r="I1601" s="220"/>
      <c r="J1601" s="221">
        <f>ROUND(I1601*H1601,2)</f>
        <v>0</v>
      </c>
      <c r="K1601" s="217" t="s">
        <v>191</v>
      </c>
      <c r="L1601" s="46"/>
      <c r="M1601" s="222" t="s">
        <v>19</v>
      </c>
      <c r="N1601" s="223" t="s">
        <v>44</v>
      </c>
      <c r="O1601" s="86"/>
      <c r="P1601" s="224">
        <f>O1601*H1601</f>
        <v>0</v>
      </c>
      <c r="Q1601" s="224">
        <v>0</v>
      </c>
      <c r="R1601" s="224">
        <f>Q1601*H1601</f>
        <v>0</v>
      </c>
      <c r="S1601" s="224">
        <v>0</v>
      </c>
      <c r="T1601" s="225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26" t="s">
        <v>339</v>
      </c>
      <c r="AT1601" s="226" t="s">
        <v>187</v>
      </c>
      <c r="AU1601" s="226" t="s">
        <v>82</v>
      </c>
      <c r="AY1601" s="19" t="s">
        <v>185</v>
      </c>
      <c r="BE1601" s="227">
        <f>IF(N1601="základní",J1601,0)</f>
        <v>0</v>
      </c>
      <c r="BF1601" s="227">
        <f>IF(N1601="snížená",J1601,0)</f>
        <v>0</v>
      </c>
      <c r="BG1601" s="227">
        <f>IF(N1601="zákl. přenesená",J1601,0)</f>
        <v>0</v>
      </c>
      <c r="BH1601" s="227">
        <f>IF(N1601="sníž. přenesená",J1601,0)</f>
        <v>0</v>
      </c>
      <c r="BI1601" s="227">
        <f>IF(N1601="nulová",J1601,0)</f>
        <v>0</v>
      </c>
      <c r="BJ1601" s="19" t="s">
        <v>80</v>
      </c>
      <c r="BK1601" s="227">
        <f>ROUND(I1601*H1601,2)</f>
        <v>0</v>
      </c>
      <c r="BL1601" s="19" t="s">
        <v>339</v>
      </c>
      <c r="BM1601" s="226" t="s">
        <v>2870</v>
      </c>
    </row>
    <row r="1602" s="2" customFormat="1">
      <c r="A1602" s="40"/>
      <c r="B1602" s="41"/>
      <c r="C1602" s="42"/>
      <c r="D1602" s="228" t="s">
        <v>193</v>
      </c>
      <c r="E1602" s="42"/>
      <c r="F1602" s="229" t="s">
        <v>2060</v>
      </c>
      <c r="G1602" s="42"/>
      <c r="H1602" s="42"/>
      <c r="I1602" s="230"/>
      <c r="J1602" s="42"/>
      <c r="K1602" s="42"/>
      <c r="L1602" s="46"/>
      <c r="M1602" s="231"/>
      <c r="N1602" s="232"/>
      <c r="O1602" s="86"/>
      <c r="P1602" s="86"/>
      <c r="Q1602" s="86"/>
      <c r="R1602" s="86"/>
      <c r="S1602" s="86"/>
      <c r="T1602" s="87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193</v>
      </c>
      <c r="AU1602" s="19" t="s">
        <v>82</v>
      </c>
    </row>
    <row r="1603" s="13" customFormat="1">
      <c r="A1603" s="13"/>
      <c r="B1603" s="233"/>
      <c r="C1603" s="234"/>
      <c r="D1603" s="235" t="s">
        <v>195</v>
      </c>
      <c r="E1603" s="236" t="s">
        <v>19</v>
      </c>
      <c r="F1603" s="237" t="s">
        <v>2421</v>
      </c>
      <c r="G1603" s="234"/>
      <c r="H1603" s="236" t="s">
        <v>19</v>
      </c>
      <c r="I1603" s="238"/>
      <c r="J1603" s="234"/>
      <c r="K1603" s="234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195</v>
      </c>
      <c r="AU1603" s="243" t="s">
        <v>82</v>
      </c>
      <c r="AV1603" s="13" t="s">
        <v>80</v>
      </c>
      <c r="AW1603" s="13" t="s">
        <v>35</v>
      </c>
      <c r="AX1603" s="13" t="s">
        <v>73</v>
      </c>
      <c r="AY1603" s="243" t="s">
        <v>185</v>
      </c>
    </row>
    <row r="1604" s="14" customFormat="1">
      <c r="A1604" s="14"/>
      <c r="B1604" s="244"/>
      <c r="C1604" s="245"/>
      <c r="D1604" s="235" t="s">
        <v>195</v>
      </c>
      <c r="E1604" s="246" t="s">
        <v>19</v>
      </c>
      <c r="F1604" s="247" t="s">
        <v>2694</v>
      </c>
      <c r="G1604" s="245"/>
      <c r="H1604" s="248">
        <v>333.10000000000002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195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185</v>
      </c>
    </row>
    <row r="1605" s="15" customFormat="1">
      <c r="A1605" s="15"/>
      <c r="B1605" s="255"/>
      <c r="C1605" s="256"/>
      <c r="D1605" s="235" t="s">
        <v>195</v>
      </c>
      <c r="E1605" s="257" t="s">
        <v>19</v>
      </c>
      <c r="F1605" s="258" t="s">
        <v>226</v>
      </c>
      <c r="G1605" s="256"/>
      <c r="H1605" s="259">
        <v>333.10000000000002</v>
      </c>
      <c r="I1605" s="260"/>
      <c r="J1605" s="256"/>
      <c r="K1605" s="256"/>
      <c r="L1605" s="261"/>
      <c r="M1605" s="262"/>
      <c r="N1605" s="263"/>
      <c r="O1605" s="263"/>
      <c r="P1605" s="263"/>
      <c r="Q1605" s="263"/>
      <c r="R1605" s="263"/>
      <c r="S1605" s="263"/>
      <c r="T1605" s="264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65" t="s">
        <v>195</v>
      </c>
      <c r="AU1605" s="265" t="s">
        <v>82</v>
      </c>
      <c r="AV1605" s="15" t="s">
        <v>135</v>
      </c>
      <c r="AW1605" s="15" t="s">
        <v>35</v>
      </c>
      <c r="AX1605" s="15" t="s">
        <v>80</v>
      </c>
      <c r="AY1605" s="265" t="s">
        <v>185</v>
      </c>
    </row>
    <row r="1606" s="2" customFormat="1" ht="16.5" customHeight="1">
      <c r="A1606" s="40"/>
      <c r="B1606" s="41"/>
      <c r="C1606" s="215" t="s">
        <v>2871</v>
      </c>
      <c r="D1606" s="215" t="s">
        <v>187</v>
      </c>
      <c r="E1606" s="216" t="s">
        <v>2063</v>
      </c>
      <c r="F1606" s="217" t="s">
        <v>2064</v>
      </c>
      <c r="G1606" s="218" t="s">
        <v>240</v>
      </c>
      <c r="H1606" s="219">
        <v>244</v>
      </c>
      <c r="I1606" s="220"/>
      <c r="J1606" s="221">
        <f>ROUND(I1606*H1606,2)</f>
        <v>0</v>
      </c>
      <c r="K1606" s="217" t="s">
        <v>191</v>
      </c>
      <c r="L1606" s="46"/>
      <c r="M1606" s="222" t="s">
        <v>19</v>
      </c>
      <c r="N1606" s="223" t="s">
        <v>44</v>
      </c>
      <c r="O1606" s="86"/>
      <c r="P1606" s="224">
        <f>O1606*H1606</f>
        <v>0</v>
      </c>
      <c r="Q1606" s="224">
        <v>0.00050000000000000001</v>
      </c>
      <c r="R1606" s="224">
        <f>Q1606*H1606</f>
        <v>0.122</v>
      </c>
      <c r="S1606" s="224">
        <v>0</v>
      </c>
      <c r="T1606" s="225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26" t="s">
        <v>339</v>
      </c>
      <c r="AT1606" s="226" t="s">
        <v>187</v>
      </c>
      <c r="AU1606" s="226" t="s">
        <v>82</v>
      </c>
      <c r="AY1606" s="19" t="s">
        <v>185</v>
      </c>
      <c r="BE1606" s="227">
        <f>IF(N1606="základní",J1606,0)</f>
        <v>0</v>
      </c>
      <c r="BF1606" s="227">
        <f>IF(N1606="snížená",J1606,0)</f>
        <v>0</v>
      </c>
      <c r="BG1606" s="227">
        <f>IF(N1606="zákl. přenesená",J1606,0)</f>
        <v>0</v>
      </c>
      <c r="BH1606" s="227">
        <f>IF(N1606="sníž. přenesená",J1606,0)</f>
        <v>0</v>
      </c>
      <c r="BI1606" s="227">
        <f>IF(N1606="nulová",J1606,0)</f>
        <v>0</v>
      </c>
      <c r="BJ1606" s="19" t="s">
        <v>80</v>
      </c>
      <c r="BK1606" s="227">
        <f>ROUND(I1606*H1606,2)</f>
        <v>0</v>
      </c>
      <c r="BL1606" s="19" t="s">
        <v>339</v>
      </c>
      <c r="BM1606" s="226" t="s">
        <v>2872</v>
      </c>
    </row>
    <row r="1607" s="2" customFormat="1">
      <c r="A1607" s="40"/>
      <c r="B1607" s="41"/>
      <c r="C1607" s="42"/>
      <c r="D1607" s="228" t="s">
        <v>193</v>
      </c>
      <c r="E1607" s="42"/>
      <c r="F1607" s="229" t="s">
        <v>2066</v>
      </c>
      <c r="G1607" s="42"/>
      <c r="H1607" s="42"/>
      <c r="I1607" s="230"/>
      <c r="J1607" s="42"/>
      <c r="K1607" s="42"/>
      <c r="L1607" s="46"/>
      <c r="M1607" s="231"/>
      <c r="N1607" s="232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193</v>
      </c>
      <c r="AU1607" s="19" t="s">
        <v>82</v>
      </c>
    </row>
    <row r="1608" s="13" customFormat="1">
      <c r="A1608" s="13"/>
      <c r="B1608" s="233"/>
      <c r="C1608" s="234"/>
      <c r="D1608" s="235" t="s">
        <v>195</v>
      </c>
      <c r="E1608" s="236" t="s">
        <v>19</v>
      </c>
      <c r="F1608" s="237" t="s">
        <v>2421</v>
      </c>
      <c r="G1608" s="234"/>
      <c r="H1608" s="236" t="s">
        <v>19</v>
      </c>
      <c r="I1608" s="238"/>
      <c r="J1608" s="234"/>
      <c r="K1608" s="234"/>
      <c r="L1608" s="239"/>
      <c r="M1608" s="240"/>
      <c r="N1608" s="241"/>
      <c r="O1608" s="241"/>
      <c r="P1608" s="241"/>
      <c r="Q1608" s="241"/>
      <c r="R1608" s="241"/>
      <c r="S1608" s="241"/>
      <c r="T1608" s="24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3" t="s">
        <v>195</v>
      </c>
      <c r="AU1608" s="243" t="s">
        <v>82</v>
      </c>
      <c r="AV1608" s="13" t="s">
        <v>80</v>
      </c>
      <c r="AW1608" s="13" t="s">
        <v>35</v>
      </c>
      <c r="AX1608" s="13" t="s">
        <v>73</v>
      </c>
      <c r="AY1608" s="243" t="s">
        <v>185</v>
      </c>
    </row>
    <row r="1609" s="14" customFormat="1">
      <c r="A1609" s="14"/>
      <c r="B1609" s="244"/>
      <c r="C1609" s="245"/>
      <c r="D1609" s="235" t="s">
        <v>195</v>
      </c>
      <c r="E1609" s="246" t="s">
        <v>19</v>
      </c>
      <c r="F1609" s="247" t="s">
        <v>2873</v>
      </c>
      <c r="G1609" s="245"/>
      <c r="H1609" s="248">
        <v>244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195</v>
      </c>
      <c r="AU1609" s="254" t="s">
        <v>82</v>
      </c>
      <c r="AV1609" s="14" t="s">
        <v>82</v>
      </c>
      <c r="AW1609" s="14" t="s">
        <v>35</v>
      </c>
      <c r="AX1609" s="14" t="s">
        <v>73</v>
      </c>
      <c r="AY1609" s="254" t="s">
        <v>185</v>
      </c>
    </row>
    <row r="1610" s="15" customFormat="1">
      <c r="A1610" s="15"/>
      <c r="B1610" s="255"/>
      <c r="C1610" s="256"/>
      <c r="D1610" s="235" t="s">
        <v>195</v>
      </c>
      <c r="E1610" s="257" t="s">
        <v>19</v>
      </c>
      <c r="F1610" s="258" t="s">
        <v>226</v>
      </c>
      <c r="G1610" s="256"/>
      <c r="H1610" s="259">
        <v>244</v>
      </c>
      <c r="I1610" s="260"/>
      <c r="J1610" s="256"/>
      <c r="K1610" s="256"/>
      <c r="L1610" s="261"/>
      <c r="M1610" s="262"/>
      <c r="N1610" s="263"/>
      <c r="O1610" s="263"/>
      <c r="P1610" s="263"/>
      <c r="Q1610" s="263"/>
      <c r="R1610" s="263"/>
      <c r="S1610" s="263"/>
      <c r="T1610" s="264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65" t="s">
        <v>195</v>
      </c>
      <c r="AU1610" s="265" t="s">
        <v>82</v>
      </c>
      <c r="AV1610" s="15" t="s">
        <v>135</v>
      </c>
      <c r="AW1610" s="15" t="s">
        <v>35</v>
      </c>
      <c r="AX1610" s="15" t="s">
        <v>80</v>
      </c>
      <c r="AY1610" s="265" t="s">
        <v>185</v>
      </c>
    </row>
    <row r="1611" s="2" customFormat="1" ht="24.15" customHeight="1">
      <c r="A1611" s="40"/>
      <c r="B1611" s="41"/>
      <c r="C1611" s="272" t="s">
        <v>2874</v>
      </c>
      <c r="D1611" s="272" t="s">
        <v>520</v>
      </c>
      <c r="E1611" s="273" t="s">
        <v>2069</v>
      </c>
      <c r="F1611" s="274" t="s">
        <v>2070</v>
      </c>
      <c r="G1611" s="275" t="s">
        <v>240</v>
      </c>
      <c r="H1611" s="276">
        <v>268.39999999999998</v>
      </c>
      <c r="I1611" s="277"/>
      <c r="J1611" s="278">
        <f>ROUND(I1611*H1611,2)</f>
        <v>0</v>
      </c>
      <c r="K1611" s="274" t="s">
        <v>191</v>
      </c>
      <c r="L1611" s="279"/>
      <c r="M1611" s="280" t="s">
        <v>19</v>
      </c>
      <c r="N1611" s="281" t="s">
        <v>44</v>
      </c>
      <c r="O1611" s="86"/>
      <c r="P1611" s="224">
        <f>O1611*H1611</f>
        <v>0</v>
      </c>
      <c r="Q1611" s="224">
        <v>0.0016999999999999999</v>
      </c>
      <c r="R1611" s="224">
        <f>Q1611*H1611</f>
        <v>0.45627999999999996</v>
      </c>
      <c r="S1611" s="224">
        <v>0</v>
      </c>
      <c r="T1611" s="225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26" t="s">
        <v>627</v>
      </c>
      <c r="AT1611" s="226" t="s">
        <v>520</v>
      </c>
      <c r="AU1611" s="226" t="s">
        <v>82</v>
      </c>
      <c r="AY1611" s="19" t="s">
        <v>185</v>
      </c>
      <c r="BE1611" s="227">
        <f>IF(N1611="základní",J1611,0)</f>
        <v>0</v>
      </c>
      <c r="BF1611" s="227">
        <f>IF(N1611="snížená",J1611,0)</f>
        <v>0</v>
      </c>
      <c r="BG1611" s="227">
        <f>IF(N1611="zákl. přenesená",J1611,0)</f>
        <v>0</v>
      </c>
      <c r="BH1611" s="227">
        <f>IF(N1611="sníž. přenesená",J1611,0)</f>
        <v>0</v>
      </c>
      <c r="BI1611" s="227">
        <f>IF(N1611="nulová",J1611,0)</f>
        <v>0</v>
      </c>
      <c r="BJ1611" s="19" t="s">
        <v>80</v>
      </c>
      <c r="BK1611" s="227">
        <f>ROUND(I1611*H1611,2)</f>
        <v>0</v>
      </c>
      <c r="BL1611" s="19" t="s">
        <v>339</v>
      </c>
      <c r="BM1611" s="226" t="s">
        <v>2875</v>
      </c>
    </row>
    <row r="1612" s="13" customFormat="1">
      <c r="A1612" s="13"/>
      <c r="B1612" s="233"/>
      <c r="C1612" s="234"/>
      <c r="D1612" s="235" t="s">
        <v>195</v>
      </c>
      <c r="E1612" s="236" t="s">
        <v>19</v>
      </c>
      <c r="F1612" s="237" t="s">
        <v>2421</v>
      </c>
      <c r="G1612" s="234"/>
      <c r="H1612" s="236" t="s">
        <v>19</v>
      </c>
      <c r="I1612" s="238"/>
      <c r="J1612" s="234"/>
      <c r="K1612" s="234"/>
      <c r="L1612" s="239"/>
      <c r="M1612" s="240"/>
      <c r="N1612" s="241"/>
      <c r="O1612" s="241"/>
      <c r="P1612" s="241"/>
      <c r="Q1612" s="241"/>
      <c r="R1612" s="241"/>
      <c r="S1612" s="241"/>
      <c r="T1612" s="24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3" t="s">
        <v>195</v>
      </c>
      <c r="AU1612" s="243" t="s">
        <v>82</v>
      </c>
      <c r="AV1612" s="13" t="s">
        <v>80</v>
      </c>
      <c r="AW1612" s="13" t="s">
        <v>35</v>
      </c>
      <c r="AX1612" s="13" t="s">
        <v>73</v>
      </c>
      <c r="AY1612" s="243" t="s">
        <v>185</v>
      </c>
    </row>
    <row r="1613" s="14" customFormat="1">
      <c r="A1613" s="14"/>
      <c r="B1613" s="244"/>
      <c r="C1613" s="245"/>
      <c r="D1613" s="235" t="s">
        <v>195</v>
      </c>
      <c r="E1613" s="246" t="s">
        <v>19</v>
      </c>
      <c r="F1613" s="247" t="s">
        <v>2873</v>
      </c>
      <c r="G1613" s="245"/>
      <c r="H1613" s="248">
        <v>244</v>
      </c>
      <c r="I1613" s="249"/>
      <c r="J1613" s="245"/>
      <c r="K1613" s="245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4" t="s">
        <v>195</v>
      </c>
      <c r="AU1613" s="254" t="s">
        <v>82</v>
      </c>
      <c r="AV1613" s="14" t="s">
        <v>82</v>
      </c>
      <c r="AW1613" s="14" t="s">
        <v>35</v>
      </c>
      <c r="AX1613" s="14" t="s">
        <v>73</v>
      </c>
      <c r="AY1613" s="254" t="s">
        <v>185</v>
      </c>
    </row>
    <row r="1614" s="15" customFormat="1">
      <c r="A1614" s="15"/>
      <c r="B1614" s="255"/>
      <c r="C1614" s="256"/>
      <c r="D1614" s="235" t="s">
        <v>195</v>
      </c>
      <c r="E1614" s="257" t="s">
        <v>19</v>
      </c>
      <c r="F1614" s="258" t="s">
        <v>226</v>
      </c>
      <c r="G1614" s="256"/>
      <c r="H1614" s="259">
        <v>244</v>
      </c>
      <c r="I1614" s="260"/>
      <c r="J1614" s="256"/>
      <c r="K1614" s="256"/>
      <c r="L1614" s="261"/>
      <c r="M1614" s="262"/>
      <c r="N1614" s="263"/>
      <c r="O1614" s="263"/>
      <c r="P1614" s="263"/>
      <c r="Q1614" s="263"/>
      <c r="R1614" s="263"/>
      <c r="S1614" s="263"/>
      <c r="T1614" s="264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65" t="s">
        <v>195</v>
      </c>
      <c r="AU1614" s="265" t="s">
        <v>82</v>
      </c>
      <c r="AV1614" s="15" t="s">
        <v>135</v>
      </c>
      <c r="AW1614" s="15" t="s">
        <v>35</v>
      </c>
      <c r="AX1614" s="15" t="s">
        <v>80</v>
      </c>
      <c r="AY1614" s="265" t="s">
        <v>185</v>
      </c>
    </row>
    <row r="1615" s="14" customFormat="1">
      <c r="A1615" s="14"/>
      <c r="B1615" s="244"/>
      <c r="C1615" s="245"/>
      <c r="D1615" s="235" t="s">
        <v>195</v>
      </c>
      <c r="E1615" s="245"/>
      <c r="F1615" s="247" t="s">
        <v>2876</v>
      </c>
      <c r="G1615" s="245"/>
      <c r="H1615" s="248">
        <v>268.39999999999998</v>
      </c>
      <c r="I1615" s="249"/>
      <c r="J1615" s="245"/>
      <c r="K1615" s="245"/>
      <c r="L1615" s="250"/>
      <c r="M1615" s="251"/>
      <c r="N1615" s="252"/>
      <c r="O1615" s="252"/>
      <c r="P1615" s="252"/>
      <c r="Q1615" s="252"/>
      <c r="R1615" s="252"/>
      <c r="S1615" s="252"/>
      <c r="T1615" s="25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4" t="s">
        <v>195</v>
      </c>
      <c r="AU1615" s="254" t="s">
        <v>82</v>
      </c>
      <c r="AV1615" s="14" t="s">
        <v>82</v>
      </c>
      <c r="AW1615" s="14" t="s">
        <v>4</v>
      </c>
      <c r="AX1615" s="14" t="s">
        <v>80</v>
      </c>
      <c r="AY1615" s="254" t="s">
        <v>185</v>
      </c>
    </row>
    <row r="1616" s="2" customFormat="1" ht="21.75" customHeight="1">
      <c r="A1616" s="40"/>
      <c r="B1616" s="41"/>
      <c r="C1616" s="215" t="s">
        <v>2877</v>
      </c>
      <c r="D1616" s="215" t="s">
        <v>187</v>
      </c>
      <c r="E1616" s="216" t="s">
        <v>2878</v>
      </c>
      <c r="F1616" s="217" t="s">
        <v>2879</v>
      </c>
      <c r="G1616" s="218" t="s">
        <v>240</v>
      </c>
      <c r="H1616" s="219">
        <v>89.099999999999994</v>
      </c>
      <c r="I1616" s="220"/>
      <c r="J1616" s="221">
        <f>ROUND(I1616*H1616,2)</f>
        <v>0</v>
      </c>
      <c r="K1616" s="217" t="s">
        <v>191</v>
      </c>
      <c r="L1616" s="46"/>
      <c r="M1616" s="222" t="s">
        <v>19</v>
      </c>
      <c r="N1616" s="223" t="s">
        <v>44</v>
      </c>
      <c r="O1616" s="86"/>
      <c r="P1616" s="224">
        <f>O1616*H1616</f>
        <v>0</v>
      </c>
      <c r="Q1616" s="224">
        <v>0.00040000000000000002</v>
      </c>
      <c r="R1616" s="224">
        <f>Q1616*H1616</f>
        <v>0.035639999999999998</v>
      </c>
      <c r="S1616" s="224">
        <v>0</v>
      </c>
      <c r="T1616" s="225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26" t="s">
        <v>339</v>
      </c>
      <c r="AT1616" s="226" t="s">
        <v>187</v>
      </c>
      <c r="AU1616" s="226" t="s">
        <v>82</v>
      </c>
      <c r="AY1616" s="19" t="s">
        <v>185</v>
      </c>
      <c r="BE1616" s="227">
        <f>IF(N1616="základní",J1616,0)</f>
        <v>0</v>
      </c>
      <c r="BF1616" s="227">
        <f>IF(N1616="snížená",J1616,0)</f>
        <v>0</v>
      </c>
      <c r="BG1616" s="227">
        <f>IF(N1616="zákl. přenesená",J1616,0)</f>
        <v>0</v>
      </c>
      <c r="BH1616" s="227">
        <f>IF(N1616="sníž. přenesená",J1616,0)</f>
        <v>0</v>
      </c>
      <c r="BI1616" s="227">
        <f>IF(N1616="nulová",J1616,0)</f>
        <v>0</v>
      </c>
      <c r="BJ1616" s="19" t="s">
        <v>80</v>
      </c>
      <c r="BK1616" s="227">
        <f>ROUND(I1616*H1616,2)</f>
        <v>0</v>
      </c>
      <c r="BL1616" s="19" t="s">
        <v>339</v>
      </c>
      <c r="BM1616" s="226" t="s">
        <v>2880</v>
      </c>
    </row>
    <row r="1617" s="2" customFormat="1">
      <c r="A1617" s="40"/>
      <c r="B1617" s="41"/>
      <c r="C1617" s="42"/>
      <c r="D1617" s="228" t="s">
        <v>193</v>
      </c>
      <c r="E1617" s="42"/>
      <c r="F1617" s="229" t="s">
        <v>2881</v>
      </c>
      <c r="G1617" s="42"/>
      <c r="H1617" s="42"/>
      <c r="I1617" s="230"/>
      <c r="J1617" s="42"/>
      <c r="K1617" s="42"/>
      <c r="L1617" s="46"/>
      <c r="M1617" s="231"/>
      <c r="N1617" s="232"/>
      <c r="O1617" s="86"/>
      <c r="P1617" s="86"/>
      <c r="Q1617" s="86"/>
      <c r="R1617" s="86"/>
      <c r="S1617" s="86"/>
      <c r="T1617" s="87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193</v>
      </c>
      <c r="AU1617" s="19" t="s">
        <v>82</v>
      </c>
    </row>
    <row r="1618" s="13" customFormat="1">
      <c r="A1618" s="13"/>
      <c r="B1618" s="233"/>
      <c r="C1618" s="234"/>
      <c r="D1618" s="235" t="s">
        <v>195</v>
      </c>
      <c r="E1618" s="236" t="s">
        <v>19</v>
      </c>
      <c r="F1618" s="237" t="s">
        <v>2421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195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2882</v>
      </c>
      <c r="G1619" s="245"/>
      <c r="H1619" s="248">
        <v>89.099999999999994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5" customFormat="1">
      <c r="A1620" s="15"/>
      <c r="B1620" s="255"/>
      <c r="C1620" s="256"/>
      <c r="D1620" s="235" t="s">
        <v>195</v>
      </c>
      <c r="E1620" s="257" t="s">
        <v>19</v>
      </c>
      <c r="F1620" s="258" t="s">
        <v>226</v>
      </c>
      <c r="G1620" s="256"/>
      <c r="H1620" s="259">
        <v>89.099999999999994</v>
      </c>
      <c r="I1620" s="260"/>
      <c r="J1620" s="256"/>
      <c r="K1620" s="256"/>
      <c r="L1620" s="261"/>
      <c r="M1620" s="262"/>
      <c r="N1620" s="263"/>
      <c r="O1620" s="263"/>
      <c r="P1620" s="263"/>
      <c r="Q1620" s="263"/>
      <c r="R1620" s="263"/>
      <c r="S1620" s="263"/>
      <c r="T1620" s="264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5" t="s">
        <v>195</v>
      </c>
      <c r="AU1620" s="265" t="s">
        <v>82</v>
      </c>
      <c r="AV1620" s="15" t="s">
        <v>135</v>
      </c>
      <c r="AW1620" s="15" t="s">
        <v>35</v>
      </c>
      <c r="AX1620" s="15" t="s">
        <v>80</v>
      </c>
      <c r="AY1620" s="265" t="s">
        <v>185</v>
      </c>
    </row>
    <row r="1621" s="2" customFormat="1" ht="16.5" customHeight="1">
      <c r="A1621" s="40"/>
      <c r="B1621" s="41"/>
      <c r="C1621" s="272" t="s">
        <v>2883</v>
      </c>
      <c r="D1621" s="272" t="s">
        <v>520</v>
      </c>
      <c r="E1621" s="273" t="s">
        <v>2080</v>
      </c>
      <c r="F1621" s="274" t="s">
        <v>2081</v>
      </c>
      <c r="G1621" s="275" t="s">
        <v>240</v>
      </c>
      <c r="H1621" s="276">
        <v>98.010000000000005</v>
      </c>
      <c r="I1621" s="277"/>
      <c r="J1621" s="278">
        <f>ROUND(I1621*H1621,2)</f>
        <v>0</v>
      </c>
      <c r="K1621" s="274" t="s">
        <v>191</v>
      </c>
      <c r="L1621" s="279"/>
      <c r="M1621" s="280" t="s">
        <v>19</v>
      </c>
      <c r="N1621" s="281" t="s">
        <v>44</v>
      </c>
      <c r="O1621" s="86"/>
      <c r="P1621" s="224">
        <f>O1621*H1621</f>
        <v>0</v>
      </c>
      <c r="Q1621" s="224">
        <v>0.0033999999999999998</v>
      </c>
      <c r="R1621" s="224">
        <f>Q1621*H1621</f>
        <v>0.33323399999999997</v>
      </c>
      <c r="S1621" s="224">
        <v>0</v>
      </c>
      <c r="T1621" s="225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26" t="s">
        <v>627</v>
      </c>
      <c r="AT1621" s="226" t="s">
        <v>520</v>
      </c>
      <c r="AU1621" s="226" t="s">
        <v>82</v>
      </c>
      <c r="AY1621" s="19" t="s">
        <v>185</v>
      </c>
      <c r="BE1621" s="227">
        <f>IF(N1621="základní",J1621,0)</f>
        <v>0</v>
      </c>
      <c r="BF1621" s="227">
        <f>IF(N1621="snížená",J1621,0)</f>
        <v>0</v>
      </c>
      <c r="BG1621" s="227">
        <f>IF(N1621="zákl. přenesená",J1621,0)</f>
        <v>0</v>
      </c>
      <c r="BH1621" s="227">
        <f>IF(N1621="sníž. přenesená",J1621,0)</f>
        <v>0</v>
      </c>
      <c r="BI1621" s="227">
        <f>IF(N1621="nulová",J1621,0)</f>
        <v>0</v>
      </c>
      <c r="BJ1621" s="19" t="s">
        <v>80</v>
      </c>
      <c r="BK1621" s="227">
        <f>ROUND(I1621*H1621,2)</f>
        <v>0</v>
      </c>
      <c r="BL1621" s="19" t="s">
        <v>339</v>
      </c>
      <c r="BM1621" s="226" t="s">
        <v>2884</v>
      </c>
    </row>
    <row r="1622" s="13" customFormat="1">
      <c r="A1622" s="13"/>
      <c r="B1622" s="233"/>
      <c r="C1622" s="234"/>
      <c r="D1622" s="235" t="s">
        <v>195</v>
      </c>
      <c r="E1622" s="236" t="s">
        <v>19</v>
      </c>
      <c r="F1622" s="237" t="s">
        <v>2421</v>
      </c>
      <c r="G1622" s="234"/>
      <c r="H1622" s="236" t="s">
        <v>19</v>
      </c>
      <c r="I1622" s="238"/>
      <c r="J1622" s="234"/>
      <c r="K1622" s="234"/>
      <c r="L1622" s="239"/>
      <c r="M1622" s="240"/>
      <c r="N1622" s="241"/>
      <c r="O1622" s="241"/>
      <c r="P1622" s="241"/>
      <c r="Q1622" s="241"/>
      <c r="R1622" s="241"/>
      <c r="S1622" s="241"/>
      <c r="T1622" s="242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3" t="s">
        <v>195</v>
      </c>
      <c r="AU1622" s="243" t="s">
        <v>82</v>
      </c>
      <c r="AV1622" s="13" t="s">
        <v>80</v>
      </c>
      <c r="AW1622" s="13" t="s">
        <v>35</v>
      </c>
      <c r="AX1622" s="13" t="s">
        <v>73</v>
      </c>
      <c r="AY1622" s="243" t="s">
        <v>185</v>
      </c>
    </row>
    <row r="1623" s="14" customFormat="1">
      <c r="A1623" s="14"/>
      <c r="B1623" s="244"/>
      <c r="C1623" s="245"/>
      <c r="D1623" s="235" t="s">
        <v>195</v>
      </c>
      <c r="E1623" s="246" t="s">
        <v>19</v>
      </c>
      <c r="F1623" s="247" t="s">
        <v>2882</v>
      </c>
      <c r="G1623" s="245"/>
      <c r="H1623" s="248">
        <v>89.099999999999994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195</v>
      </c>
      <c r="AU1623" s="254" t="s">
        <v>82</v>
      </c>
      <c r="AV1623" s="14" t="s">
        <v>82</v>
      </c>
      <c r="AW1623" s="14" t="s">
        <v>35</v>
      </c>
      <c r="AX1623" s="14" t="s">
        <v>73</v>
      </c>
      <c r="AY1623" s="254" t="s">
        <v>185</v>
      </c>
    </row>
    <row r="1624" s="15" customFormat="1">
      <c r="A1624" s="15"/>
      <c r="B1624" s="255"/>
      <c r="C1624" s="256"/>
      <c r="D1624" s="235" t="s">
        <v>195</v>
      </c>
      <c r="E1624" s="257" t="s">
        <v>19</v>
      </c>
      <c r="F1624" s="258" t="s">
        <v>226</v>
      </c>
      <c r="G1624" s="256"/>
      <c r="H1624" s="259">
        <v>89.099999999999994</v>
      </c>
      <c r="I1624" s="260"/>
      <c r="J1624" s="256"/>
      <c r="K1624" s="256"/>
      <c r="L1624" s="261"/>
      <c r="M1624" s="262"/>
      <c r="N1624" s="263"/>
      <c r="O1624" s="263"/>
      <c r="P1624" s="263"/>
      <c r="Q1624" s="263"/>
      <c r="R1624" s="263"/>
      <c r="S1624" s="263"/>
      <c r="T1624" s="264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5" t="s">
        <v>195</v>
      </c>
      <c r="AU1624" s="265" t="s">
        <v>82</v>
      </c>
      <c r="AV1624" s="15" t="s">
        <v>135</v>
      </c>
      <c r="AW1624" s="15" t="s">
        <v>35</v>
      </c>
      <c r="AX1624" s="15" t="s">
        <v>80</v>
      </c>
      <c r="AY1624" s="265" t="s">
        <v>185</v>
      </c>
    </row>
    <row r="1625" s="14" customFormat="1">
      <c r="A1625" s="14"/>
      <c r="B1625" s="244"/>
      <c r="C1625" s="245"/>
      <c r="D1625" s="235" t="s">
        <v>195</v>
      </c>
      <c r="E1625" s="245"/>
      <c r="F1625" s="247" t="s">
        <v>2885</v>
      </c>
      <c r="G1625" s="245"/>
      <c r="H1625" s="248">
        <v>98.010000000000005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195</v>
      </c>
      <c r="AU1625" s="254" t="s">
        <v>82</v>
      </c>
      <c r="AV1625" s="14" t="s">
        <v>82</v>
      </c>
      <c r="AW1625" s="14" t="s">
        <v>4</v>
      </c>
      <c r="AX1625" s="14" t="s">
        <v>80</v>
      </c>
      <c r="AY1625" s="254" t="s">
        <v>185</v>
      </c>
    </row>
    <row r="1626" s="2" customFormat="1" ht="16.5" customHeight="1">
      <c r="A1626" s="40"/>
      <c r="B1626" s="41"/>
      <c r="C1626" s="215" t="s">
        <v>2886</v>
      </c>
      <c r="D1626" s="215" t="s">
        <v>187</v>
      </c>
      <c r="E1626" s="216" t="s">
        <v>2085</v>
      </c>
      <c r="F1626" s="217" t="s">
        <v>2086</v>
      </c>
      <c r="G1626" s="218" t="s">
        <v>499</v>
      </c>
      <c r="H1626" s="219">
        <v>268.988</v>
      </c>
      <c r="I1626" s="220"/>
      <c r="J1626" s="221">
        <f>ROUND(I1626*H1626,2)</f>
        <v>0</v>
      </c>
      <c r="K1626" s="217" t="s">
        <v>191</v>
      </c>
      <c r="L1626" s="46"/>
      <c r="M1626" s="222" t="s">
        <v>19</v>
      </c>
      <c r="N1626" s="223" t="s">
        <v>44</v>
      </c>
      <c r="O1626" s="86"/>
      <c r="P1626" s="224">
        <f>O1626*H1626</f>
        <v>0</v>
      </c>
      <c r="Q1626" s="224">
        <v>3.0000000000000001E-05</v>
      </c>
      <c r="R1626" s="224">
        <f>Q1626*H1626</f>
        <v>0.0080696399999999995</v>
      </c>
      <c r="S1626" s="224">
        <v>0</v>
      </c>
      <c r="T1626" s="225">
        <f>S1626*H1626</f>
        <v>0</v>
      </c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R1626" s="226" t="s">
        <v>339</v>
      </c>
      <c r="AT1626" s="226" t="s">
        <v>187</v>
      </c>
      <c r="AU1626" s="226" t="s">
        <v>82</v>
      </c>
      <c r="AY1626" s="19" t="s">
        <v>185</v>
      </c>
      <c r="BE1626" s="227">
        <f>IF(N1626="základní",J1626,0)</f>
        <v>0</v>
      </c>
      <c r="BF1626" s="227">
        <f>IF(N1626="snížená",J1626,0)</f>
        <v>0</v>
      </c>
      <c r="BG1626" s="227">
        <f>IF(N1626="zákl. přenesená",J1626,0)</f>
        <v>0</v>
      </c>
      <c r="BH1626" s="227">
        <f>IF(N1626="sníž. přenesená",J1626,0)</f>
        <v>0</v>
      </c>
      <c r="BI1626" s="227">
        <f>IF(N1626="nulová",J1626,0)</f>
        <v>0</v>
      </c>
      <c r="BJ1626" s="19" t="s">
        <v>80</v>
      </c>
      <c r="BK1626" s="227">
        <f>ROUND(I1626*H1626,2)</f>
        <v>0</v>
      </c>
      <c r="BL1626" s="19" t="s">
        <v>339</v>
      </c>
      <c r="BM1626" s="226" t="s">
        <v>2887</v>
      </c>
    </row>
    <row r="1627" s="2" customFormat="1">
      <c r="A1627" s="40"/>
      <c r="B1627" s="41"/>
      <c r="C1627" s="42"/>
      <c r="D1627" s="228" t="s">
        <v>193</v>
      </c>
      <c r="E1627" s="42"/>
      <c r="F1627" s="229" t="s">
        <v>2088</v>
      </c>
      <c r="G1627" s="42"/>
      <c r="H1627" s="42"/>
      <c r="I1627" s="230"/>
      <c r="J1627" s="42"/>
      <c r="K1627" s="42"/>
      <c r="L1627" s="46"/>
      <c r="M1627" s="231"/>
      <c r="N1627" s="232"/>
      <c r="O1627" s="86"/>
      <c r="P1627" s="86"/>
      <c r="Q1627" s="86"/>
      <c r="R1627" s="86"/>
      <c r="S1627" s="86"/>
      <c r="T1627" s="87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T1627" s="19" t="s">
        <v>193</v>
      </c>
      <c r="AU1627" s="19" t="s">
        <v>82</v>
      </c>
    </row>
    <row r="1628" s="13" customFormat="1">
      <c r="A1628" s="13"/>
      <c r="B1628" s="233"/>
      <c r="C1628" s="234"/>
      <c r="D1628" s="235" t="s">
        <v>195</v>
      </c>
      <c r="E1628" s="236" t="s">
        <v>19</v>
      </c>
      <c r="F1628" s="237" t="s">
        <v>2267</v>
      </c>
      <c r="G1628" s="234"/>
      <c r="H1628" s="236" t="s">
        <v>19</v>
      </c>
      <c r="I1628" s="238"/>
      <c r="J1628" s="234"/>
      <c r="K1628" s="234"/>
      <c r="L1628" s="239"/>
      <c r="M1628" s="240"/>
      <c r="N1628" s="241"/>
      <c r="O1628" s="241"/>
      <c r="P1628" s="241"/>
      <c r="Q1628" s="241"/>
      <c r="R1628" s="241"/>
      <c r="S1628" s="241"/>
      <c r="T1628" s="242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3" t="s">
        <v>195</v>
      </c>
      <c r="AU1628" s="243" t="s">
        <v>82</v>
      </c>
      <c r="AV1628" s="13" t="s">
        <v>80</v>
      </c>
      <c r="AW1628" s="13" t="s">
        <v>35</v>
      </c>
      <c r="AX1628" s="13" t="s">
        <v>73</v>
      </c>
      <c r="AY1628" s="243" t="s">
        <v>185</v>
      </c>
    </row>
    <row r="1629" s="13" customFormat="1">
      <c r="A1629" s="13"/>
      <c r="B1629" s="233"/>
      <c r="C1629" s="234"/>
      <c r="D1629" s="235" t="s">
        <v>195</v>
      </c>
      <c r="E1629" s="236" t="s">
        <v>19</v>
      </c>
      <c r="F1629" s="237" t="s">
        <v>2365</v>
      </c>
      <c r="G1629" s="234"/>
      <c r="H1629" s="236" t="s">
        <v>19</v>
      </c>
      <c r="I1629" s="238"/>
      <c r="J1629" s="234"/>
      <c r="K1629" s="234"/>
      <c r="L1629" s="239"/>
      <c r="M1629" s="240"/>
      <c r="N1629" s="241"/>
      <c r="O1629" s="241"/>
      <c r="P1629" s="241"/>
      <c r="Q1629" s="241"/>
      <c r="R1629" s="241"/>
      <c r="S1629" s="241"/>
      <c r="T1629" s="24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3" t="s">
        <v>195</v>
      </c>
      <c r="AU1629" s="243" t="s">
        <v>82</v>
      </c>
      <c r="AV1629" s="13" t="s">
        <v>80</v>
      </c>
      <c r="AW1629" s="13" t="s">
        <v>35</v>
      </c>
      <c r="AX1629" s="13" t="s">
        <v>73</v>
      </c>
      <c r="AY1629" s="243" t="s">
        <v>185</v>
      </c>
    </row>
    <row r="1630" s="14" customFormat="1">
      <c r="A1630" s="14"/>
      <c r="B1630" s="244"/>
      <c r="C1630" s="245"/>
      <c r="D1630" s="235" t="s">
        <v>195</v>
      </c>
      <c r="E1630" s="246" t="s">
        <v>19</v>
      </c>
      <c r="F1630" s="247" t="s">
        <v>2425</v>
      </c>
      <c r="G1630" s="245"/>
      <c r="H1630" s="248">
        <v>25.25</v>
      </c>
      <c r="I1630" s="249"/>
      <c r="J1630" s="245"/>
      <c r="K1630" s="245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4" t="s">
        <v>195</v>
      </c>
      <c r="AU1630" s="254" t="s">
        <v>82</v>
      </c>
      <c r="AV1630" s="14" t="s">
        <v>82</v>
      </c>
      <c r="AW1630" s="14" t="s">
        <v>35</v>
      </c>
      <c r="AX1630" s="14" t="s">
        <v>73</v>
      </c>
      <c r="AY1630" s="254" t="s">
        <v>185</v>
      </c>
    </row>
    <row r="1631" s="14" customFormat="1">
      <c r="A1631" s="14"/>
      <c r="B1631" s="244"/>
      <c r="C1631" s="245"/>
      <c r="D1631" s="235" t="s">
        <v>195</v>
      </c>
      <c r="E1631" s="246" t="s">
        <v>19</v>
      </c>
      <c r="F1631" s="247" t="s">
        <v>2426</v>
      </c>
      <c r="G1631" s="245"/>
      <c r="H1631" s="248">
        <v>50.075000000000003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195</v>
      </c>
      <c r="AU1631" s="254" t="s">
        <v>82</v>
      </c>
      <c r="AV1631" s="14" t="s">
        <v>82</v>
      </c>
      <c r="AW1631" s="14" t="s">
        <v>35</v>
      </c>
      <c r="AX1631" s="14" t="s">
        <v>73</v>
      </c>
      <c r="AY1631" s="254" t="s">
        <v>185</v>
      </c>
    </row>
    <row r="1632" s="14" customFormat="1">
      <c r="A1632" s="14"/>
      <c r="B1632" s="244"/>
      <c r="C1632" s="245"/>
      <c r="D1632" s="235" t="s">
        <v>195</v>
      </c>
      <c r="E1632" s="246" t="s">
        <v>19</v>
      </c>
      <c r="F1632" s="247" t="s">
        <v>2888</v>
      </c>
      <c r="G1632" s="245"/>
      <c r="H1632" s="248">
        <v>-8.4499999999999993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195</v>
      </c>
      <c r="AU1632" s="254" t="s">
        <v>82</v>
      </c>
      <c r="AV1632" s="14" t="s">
        <v>82</v>
      </c>
      <c r="AW1632" s="14" t="s">
        <v>35</v>
      </c>
      <c r="AX1632" s="14" t="s">
        <v>73</v>
      </c>
      <c r="AY1632" s="254" t="s">
        <v>185</v>
      </c>
    </row>
    <row r="1633" s="14" customFormat="1">
      <c r="A1633" s="14"/>
      <c r="B1633" s="244"/>
      <c r="C1633" s="245"/>
      <c r="D1633" s="235" t="s">
        <v>195</v>
      </c>
      <c r="E1633" s="246" t="s">
        <v>19</v>
      </c>
      <c r="F1633" s="247" t="s">
        <v>2889</v>
      </c>
      <c r="G1633" s="245"/>
      <c r="H1633" s="248">
        <v>-11.25</v>
      </c>
      <c r="I1633" s="249"/>
      <c r="J1633" s="245"/>
      <c r="K1633" s="245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4" t="s">
        <v>195</v>
      </c>
      <c r="AU1633" s="254" t="s">
        <v>82</v>
      </c>
      <c r="AV1633" s="14" t="s">
        <v>82</v>
      </c>
      <c r="AW1633" s="14" t="s">
        <v>35</v>
      </c>
      <c r="AX1633" s="14" t="s">
        <v>73</v>
      </c>
      <c r="AY1633" s="254" t="s">
        <v>185</v>
      </c>
    </row>
    <row r="1634" s="14" customFormat="1">
      <c r="A1634" s="14"/>
      <c r="B1634" s="244"/>
      <c r="C1634" s="245"/>
      <c r="D1634" s="235" t="s">
        <v>195</v>
      </c>
      <c r="E1634" s="246" t="s">
        <v>19</v>
      </c>
      <c r="F1634" s="247" t="s">
        <v>2890</v>
      </c>
      <c r="G1634" s="245"/>
      <c r="H1634" s="248">
        <v>-3.6000000000000001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195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185</v>
      </c>
    </row>
    <row r="1635" s="14" customFormat="1">
      <c r="A1635" s="14"/>
      <c r="B1635" s="244"/>
      <c r="C1635" s="245"/>
      <c r="D1635" s="235" t="s">
        <v>195</v>
      </c>
      <c r="E1635" s="246" t="s">
        <v>19</v>
      </c>
      <c r="F1635" s="247" t="s">
        <v>2891</v>
      </c>
      <c r="G1635" s="245"/>
      <c r="H1635" s="248">
        <v>-2.7000000000000002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195</v>
      </c>
      <c r="AU1635" s="254" t="s">
        <v>82</v>
      </c>
      <c r="AV1635" s="14" t="s">
        <v>82</v>
      </c>
      <c r="AW1635" s="14" t="s">
        <v>35</v>
      </c>
      <c r="AX1635" s="14" t="s">
        <v>73</v>
      </c>
      <c r="AY1635" s="254" t="s">
        <v>185</v>
      </c>
    </row>
    <row r="1636" s="13" customFormat="1">
      <c r="A1636" s="13"/>
      <c r="B1636" s="233"/>
      <c r="C1636" s="234"/>
      <c r="D1636" s="235" t="s">
        <v>195</v>
      </c>
      <c r="E1636" s="236" t="s">
        <v>19</v>
      </c>
      <c r="F1636" s="237" t="s">
        <v>2374</v>
      </c>
      <c r="G1636" s="234"/>
      <c r="H1636" s="236" t="s">
        <v>19</v>
      </c>
      <c r="I1636" s="238"/>
      <c r="J1636" s="234"/>
      <c r="K1636" s="234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195</v>
      </c>
      <c r="AU1636" s="243" t="s">
        <v>82</v>
      </c>
      <c r="AV1636" s="13" t="s">
        <v>80</v>
      </c>
      <c r="AW1636" s="13" t="s">
        <v>35</v>
      </c>
      <c r="AX1636" s="13" t="s">
        <v>73</v>
      </c>
      <c r="AY1636" s="243" t="s">
        <v>185</v>
      </c>
    </row>
    <row r="1637" s="14" customFormat="1">
      <c r="A1637" s="14"/>
      <c r="B1637" s="244"/>
      <c r="C1637" s="245"/>
      <c r="D1637" s="235" t="s">
        <v>195</v>
      </c>
      <c r="E1637" s="246" t="s">
        <v>19</v>
      </c>
      <c r="F1637" s="247" t="s">
        <v>2427</v>
      </c>
      <c r="G1637" s="245"/>
      <c r="H1637" s="248">
        <v>20.855</v>
      </c>
      <c r="I1637" s="249"/>
      <c r="J1637" s="245"/>
      <c r="K1637" s="245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4" t="s">
        <v>195</v>
      </c>
      <c r="AU1637" s="254" t="s">
        <v>82</v>
      </c>
      <c r="AV1637" s="14" t="s">
        <v>82</v>
      </c>
      <c r="AW1637" s="14" t="s">
        <v>35</v>
      </c>
      <c r="AX1637" s="14" t="s">
        <v>73</v>
      </c>
      <c r="AY1637" s="254" t="s">
        <v>185</v>
      </c>
    </row>
    <row r="1638" s="14" customFormat="1">
      <c r="A1638" s="14"/>
      <c r="B1638" s="244"/>
      <c r="C1638" s="245"/>
      <c r="D1638" s="235" t="s">
        <v>195</v>
      </c>
      <c r="E1638" s="246" t="s">
        <v>19</v>
      </c>
      <c r="F1638" s="247" t="s">
        <v>2093</v>
      </c>
      <c r="G1638" s="245"/>
      <c r="H1638" s="248">
        <v>-1.25</v>
      </c>
      <c r="I1638" s="249"/>
      <c r="J1638" s="245"/>
      <c r="K1638" s="245"/>
      <c r="L1638" s="250"/>
      <c r="M1638" s="251"/>
      <c r="N1638" s="252"/>
      <c r="O1638" s="252"/>
      <c r="P1638" s="252"/>
      <c r="Q1638" s="252"/>
      <c r="R1638" s="252"/>
      <c r="S1638" s="252"/>
      <c r="T1638" s="253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4" t="s">
        <v>195</v>
      </c>
      <c r="AU1638" s="254" t="s">
        <v>82</v>
      </c>
      <c r="AV1638" s="14" t="s">
        <v>82</v>
      </c>
      <c r="AW1638" s="14" t="s">
        <v>35</v>
      </c>
      <c r="AX1638" s="14" t="s">
        <v>73</v>
      </c>
      <c r="AY1638" s="254" t="s">
        <v>185</v>
      </c>
    </row>
    <row r="1639" s="13" customFormat="1">
      <c r="A1639" s="13"/>
      <c r="B1639" s="233"/>
      <c r="C1639" s="234"/>
      <c r="D1639" s="235" t="s">
        <v>195</v>
      </c>
      <c r="E1639" s="236" t="s">
        <v>19</v>
      </c>
      <c r="F1639" s="237" t="s">
        <v>2376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195</v>
      </c>
      <c r="AU1639" s="243" t="s">
        <v>82</v>
      </c>
      <c r="AV1639" s="13" t="s">
        <v>80</v>
      </c>
      <c r="AW1639" s="13" t="s">
        <v>35</v>
      </c>
      <c r="AX1639" s="13" t="s">
        <v>73</v>
      </c>
      <c r="AY1639" s="243" t="s">
        <v>185</v>
      </c>
    </row>
    <row r="1640" s="14" customFormat="1">
      <c r="A1640" s="14"/>
      <c r="B1640" s="244"/>
      <c r="C1640" s="245"/>
      <c r="D1640" s="235" t="s">
        <v>195</v>
      </c>
      <c r="E1640" s="246" t="s">
        <v>19</v>
      </c>
      <c r="F1640" s="247" t="s">
        <v>2428</v>
      </c>
      <c r="G1640" s="245"/>
      <c r="H1640" s="248">
        <v>16.379999999999999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195</v>
      </c>
      <c r="AU1640" s="254" t="s">
        <v>82</v>
      </c>
      <c r="AV1640" s="14" t="s">
        <v>82</v>
      </c>
      <c r="AW1640" s="14" t="s">
        <v>35</v>
      </c>
      <c r="AX1640" s="14" t="s">
        <v>73</v>
      </c>
      <c r="AY1640" s="254" t="s">
        <v>185</v>
      </c>
    </row>
    <row r="1641" s="14" customFormat="1">
      <c r="A1641" s="14"/>
      <c r="B1641" s="244"/>
      <c r="C1641" s="245"/>
      <c r="D1641" s="235" t="s">
        <v>195</v>
      </c>
      <c r="E1641" s="246" t="s">
        <v>19</v>
      </c>
      <c r="F1641" s="247" t="s">
        <v>2892</v>
      </c>
      <c r="G1641" s="245"/>
      <c r="H1641" s="248">
        <v>-2.8999999999999999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195</v>
      </c>
      <c r="AU1641" s="254" t="s">
        <v>82</v>
      </c>
      <c r="AV1641" s="14" t="s">
        <v>82</v>
      </c>
      <c r="AW1641" s="14" t="s">
        <v>35</v>
      </c>
      <c r="AX1641" s="14" t="s">
        <v>73</v>
      </c>
      <c r="AY1641" s="254" t="s">
        <v>185</v>
      </c>
    </row>
    <row r="1642" s="13" customFormat="1">
      <c r="A1642" s="13"/>
      <c r="B1642" s="233"/>
      <c r="C1642" s="234"/>
      <c r="D1642" s="235" t="s">
        <v>195</v>
      </c>
      <c r="E1642" s="236" t="s">
        <v>19</v>
      </c>
      <c r="F1642" s="237" t="s">
        <v>2378</v>
      </c>
      <c r="G1642" s="234"/>
      <c r="H1642" s="236" t="s">
        <v>19</v>
      </c>
      <c r="I1642" s="238"/>
      <c r="J1642" s="234"/>
      <c r="K1642" s="234"/>
      <c r="L1642" s="239"/>
      <c r="M1642" s="240"/>
      <c r="N1642" s="241"/>
      <c r="O1642" s="241"/>
      <c r="P1642" s="241"/>
      <c r="Q1642" s="241"/>
      <c r="R1642" s="241"/>
      <c r="S1642" s="241"/>
      <c r="T1642" s="24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3" t="s">
        <v>195</v>
      </c>
      <c r="AU1642" s="243" t="s">
        <v>82</v>
      </c>
      <c r="AV1642" s="13" t="s">
        <v>80</v>
      </c>
      <c r="AW1642" s="13" t="s">
        <v>35</v>
      </c>
      <c r="AX1642" s="13" t="s">
        <v>73</v>
      </c>
      <c r="AY1642" s="243" t="s">
        <v>185</v>
      </c>
    </row>
    <row r="1643" s="14" customFormat="1">
      <c r="A1643" s="14"/>
      <c r="B1643" s="244"/>
      <c r="C1643" s="245"/>
      <c r="D1643" s="235" t="s">
        <v>195</v>
      </c>
      <c r="E1643" s="246" t="s">
        <v>19</v>
      </c>
      <c r="F1643" s="247" t="s">
        <v>2429</v>
      </c>
      <c r="G1643" s="245"/>
      <c r="H1643" s="248">
        <v>12.315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195</v>
      </c>
      <c r="AU1643" s="254" t="s">
        <v>82</v>
      </c>
      <c r="AV1643" s="14" t="s">
        <v>82</v>
      </c>
      <c r="AW1643" s="14" t="s">
        <v>35</v>
      </c>
      <c r="AX1643" s="14" t="s">
        <v>73</v>
      </c>
      <c r="AY1643" s="254" t="s">
        <v>185</v>
      </c>
    </row>
    <row r="1644" s="14" customFormat="1">
      <c r="A1644" s="14"/>
      <c r="B1644" s="244"/>
      <c r="C1644" s="245"/>
      <c r="D1644" s="235" t="s">
        <v>195</v>
      </c>
      <c r="E1644" s="246" t="s">
        <v>19</v>
      </c>
      <c r="F1644" s="247" t="s">
        <v>2893</v>
      </c>
      <c r="G1644" s="245"/>
      <c r="H1644" s="248">
        <v>-2.7000000000000002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195</v>
      </c>
      <c r="AU1644" s="254" t="s">
        <v>82</v>
      </c>
      <c r="AV1644" s="14" t="s">
        <v>82</v>
      </c>
      <c r="AW1644" s="14" t="s">
        <v>35</v>
      </c>
      <c r="AX1644" s="14" t="s">
        <v>73</v>
      </c>
      <c r="AY1644" s="254" t="s">
        <v>185</v>
      </c>
    </row>
    <row r="1645" s="13" customFormat="1">
      <c r="A1645" s="13"/>
      <c r="B1645" s="233"/>
      <c r="C1645" s="234"/>
      <c r="D1645" s="235" t="s">
        <v>195</v>
      </c>
      <c r="E1645" s="236" t="s">
        <v>19</v>
      </c>
      <c r="F1645" s="237" t="s">
        <v>2382</v>
      </c>
      <c r="G1645" s="234"/>
      <c r="H1645" s="236" t="s">
        <v>19</v>
      </c>
      <c r="I1645" s="238"/>
      <c r="J1645" s="234"/>
      <c r="K1645" s="234"/>
      <c r="L1645" s="239"/>
      <c r="M1645" s="240"/>
      <c r="N1645" s="241"/>
      <c r="O1645" s="241"/>
      <c r="P1645" s="241"/>
      <c r="Q1645" s="241"/>
      <c r="R1645" s="241"/>
      <c r="S1645" s="241"/>
      <c r="T1645" s="24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3" t="s">
        <v>195</v>
      </c>
      <c r="AU1645" s="243" t="s">
        <v>82</v>
      </c>
      <c r="AV1645" s="13" t="s">
        <v>80</v>
      </c>
      <c r="AW1645" s="13" t="s">
        <v>35</v>
      </c>
      <c r="AX1645" s="13" t="s">
        <v>73</v>
      </c>
      <c r="AY1645" s="243" t="s">
        <v>185</v>
      </c>
    </row>
    <row r="1646" s="14" customFormat="1">
      <c r="A1646" s="14"/>
      <c r="B1646" s="244"/>
      <c r="C1646" s="245"/>
      <c r="D1646" s="235" t="s">
        <v>195</v>
      </c>
      <c r="E1646" s="246" t="s">
        <v>19</v>
      </c>
      <c r="F1646" s="247" t="s">
        <v>2430</v>
      </c>
      <c r="G1646" s="245"/>
      <c r="H1646" s="248">
        <v>16.739999999999998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195</v>
      </c>
      <c r="AU1646" s="254" t="s">
        <v>82</v>
      </c>
      <c r="AV1646" s="14" t="s">
        <v>82</v>
      </c>
      <c r="AW1646" s="14" t="s">
        <v>35</v>
      </c>
      <c r="AX1646" s="14" t="s">
        <v>73</v>
      </c>
      <c r="AY1646" s="254" t="s">
        <v>185</v>
      </c>
    </row>
    <row r="1647" s="14" customFormat="1">
      <c r="A1647" s="14"/>
      <c r="B1647" s="244"/>
      <c r="C1647" s="245"/>
      <c r="D1647" s="235" t="s">
        <v>195</v>
      </c>
      <c r="E1647" s="246" t="s">
        <v>19</v>
      </c>
      <c r="F1647" s="247" t="s">
        <v>2097</v>
      </c>
      <c r="G1647" s="245"/>
      <c r="H1647" s="248">
        <v>-0.90000000000000002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195</v>
      </c>
      <c r="AU1647" s="254" t="s">
        <v>82</v>
      </c>
      <c r="AV1647" s="14" t="s">
        <v>82</v>
      </c>
      <c r="AW1647" s="14" t="s">
        <v>35</v>
      </c>
      <c r="AX1647" s="14" t="s">
        <v>73</v>
      </c>
      <c r="AY1647" s="254" t="s">
        <v>185</v>
      </c>
    </row>
    <row r="1648" s="13" customFormat="1">
      <c r="A1648" s="13"/>
      <c r="B1648" s="233"/>
      <c r="C1648" s="234"/>
      <c r="D1648" s="235" t="s">
        <v>195</v>
      </c>
      <c r="E1648" s="236" t="s">
        <v>19</v>
      </c>
      <c r="F1648" s="237" t="s">
        <v>2384</v>
      </c>
      <c r="G1648" s="234"/>
      <c r="H1648" s="236" t="s">
        <v>19</v>
      </c>
      <c r="I1648" s="238"/>
      <c r="J1648" s="234"/>
      <c r="K1648" s="234"/>
      <c r="L1648" s="239"/>
      <c r="M1648" s="240"/>
      <c r="N1648" s="241"/>
      <c r="O1648" s="241"/>
      <c r="P1648" s="241"/>
      <c r="Q1648" s="241"/>
      <c r="R1648" s="241"/>
      <c r="S1648" s="241"/>
      <c r="T1648" s="24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3" t="s">
        <v>195</v>
      </c>
      <c r="AU1648" s="243" t="s">
        <v>82</v>
      </c>
      <c r="AV1648" s="13" t="s">
        <v>80</v>
      </c>
      <c r="AW1648" s="13" t="s">
        <v>35</v>
      </c>
      <c r="AX1648" s="13" t="s">
        <v>73</v>
      </c>
      <c r="AY1648" s="243" t="s">
        <v>185</v>
      </c>
    </row>
    <row r="1649" s="14" customFormat="1">
      <c r="A1649" s="14"/>
      <c r="B1649" s="244"/>
      <c r="C1649" s="245"/>
      <c r="D1649" s="235" t="s">
        <v>195</v>
      </c>
      <c r="E1649" s="246" t="s">
        <v>19</v>
      </c>
      <c r="F1649" s="247" t="s">
        <v>2431</v>
      </c>
      <c r="G1649" s="245"/>
      <c r="H1649" s="248">
        <v>14.725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195</v>
      </c>
      <c r="AU1649" s="254" t="s">
        <v>82</v>
      </c>
      <c r="AV1649" s="14" t="s">
        <v>82</v>
      </c>
      <c r="AW1649" s="14" t="s">
        <v>35</v>
      </c>
      <c r="AX1649" s="14" t="s">
        <v>73</v>
      </c>
      <c r="AY1649" s="254" t="s">
        <v>185</v>
      </c>
    </row>
    <row r="1650" s="14" customFormat="1">
      <c r="A1650" s="14"/>
      <c r="B1650" s="244"/>
      <c r="C1650" s="245"/>
      <c r="D1650" s="235" t="s">
        <v>195</v>
      </c>
      <c r="E1650" s="246" t="s">
        <v>19</v>
      </c>
      <c r="F1650" s="247" t="s">
        <v>2093</v>
      </c>
      <c r="G1650" s="245"/>
      <c r="H1650" s="248">
        <v>-1.25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195</v>
      </c>
      <c r="AU1650" s="254" t="s">
        <v>82</v>
      </c>
      <c r="AV1650" s="14" t="s">
        <v>82</v>
      </c>
      <c r="AW1650" s="14" t="s">
        <v>35</v>
      </c>
      <c r="AX1650" s="14" t="s">
        <v>73</v>
      </c>
      <c r="AY1650" s="254" t="s">
        <v>185</v>
      </c>
    </row>
    <row r="1651" s="13" customFormat="1">
      <c r="A1651" s="13"/>
      <c r="B1651" s="233"/>
      <c r="C1651" s="234"/>
      <c r="D1651" s="235" t="s">
        <v>195</v>
      </c>
      <c r="E1651" s="236" t="s">
        <v>19</v>
      </c>
      <c r="F1651" s="237" t="s">
        <v>2386</v>
      </c>
      <c r="G1651" s="234"/>
      <c r="H1651" s="236" t="s">
        <v>19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195</v>
      </c>
      <c r="AU1651" s="243" t="s">
        <v>82</v>
      </c>
      <c r="AV1651" s="13" t="s">
        <v>80</v>
      </c>
      <c r="AW1651" s="13" t="s">
        <v>35</v>
      </c>
      <c r="AX1651" s="13" t="s">
        <v>73</v>
      </c>
      <c r="AY1651" s="243" t="s">
        <v>185</v>
      </c>
    </row>
    <row r="1652" s="14" customFormat="1">
      <c r="A1652" s="14"/>
      <c r="B1652" s="244"/>
      <c r="C1652" s="245"/>
      <c r="D1652" s="235" t="s">
        <v>195</v>
      </c>
      <c r="E1652" s="246" t="s">
        <v>19</v>
      </c>
      <c r="F1652" s="247" t="s">
        <v>2432</v>
      </c>
      <c r="G1652" s="245"/>
      <c r="H1652" s="248">
        <v>3.4399999999999999</v>
      </c>
      <c r="I1652" s="249"/>
      <c r="J1652" s="245"/>
      <c r="K1652" s="245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4" t="s">
        <v>195</v>
      </c>
      <c r="AU1652" s="254" t="s">
        <v>82</v>
      </c>
      <c r="AV1652" s="14" t="s">
        <v>82</v>
      </c>
      <c r="AW1652" s="14" t="s">
        <v>35</v>
      </c>
      <c r="AX1652" s="14" t="s">
        <v>73</v>
      </c>
      <c r="AY1652" s="254" t="s">
        <v>185</v>
      </c>
    </row>
    <row r="1653" s="14" customFormat="1">
      <c r="A1653" s="14"/>
      <c r="B1653" s="244"/>
      <c r="C1653" s="245"/>
      <c r="D1653" s="235" t="s">
        <v>195</v>
      </c>
      <c r="E1653" s="246" t="s">
        <v>19</v>
      </c>
      <c r="F1653" s="247" t="s">
        <v>2433</v>
      </c>
      <c r="G1653" s="245"/>
      <c r="H1653" s="248">
        <v>12.32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195</v>
      </c>
      <c r="AU1653" s="254" t="s">
        <v>82</v>
      </c>
      <c r="AV1653" s="14" t="s">
        <v>82</v>
      </c>
      <c r="AW1653" s="14" t="s">
        <v>35</v>
      </c>
      <c r="AX1653" s="14" t="s">
        <v>73</v>
      </c>
      <c r="AY1653" s="254" t="s">
        <v>185</v>
      </c>
    </row>
    <row r="1654" s="14" customFormat="1">
      <c r="A1654" s="14"/>
      <c r="B1654" s="244"/>
      <c r="C1654" s="245"/>
      <c r="D1654" s="235" t="s">
        <v>195</v>
      </c>
      <c r="E1654" s="246" t="s">
        <v>19</v>
      </c>
      <c r="F1654" s="247" t="s">
        <v>2097</v>
      </c>
      <c r="G1654" s="245"/>
      <c r="H1654" s="248">
        <v>-0.90000000000000002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195</v>
      </c>
      <c r="AU1654" s="254" t="s">
        <v>82</v>
      </c>
      <c r="AV1654" s="14" t="s">
        <v>82</v>
      </c>
      <c r="AW1654" s="14" t="s">
        <v>35</v>
      </c>
      <c r="AX1654" s="14" t="s">
        <v>73</v>
      </c>
      <c r="AY1654" s="254" t="s">
        <v>185</v>
      </c>
    </row>
    <row r="1655" s="14" customFormat="1">
      <c r="A1655" s="14"/>
      <c r="B1655" s="244"/>
      <c r="C1655" s="245"/>
      <c r="D1655" s="235" t="s">
        <v>195</v>
      </c>
      <c r="E1655" s="246" t="s">
        <v>19</v>
      </c>
      <c r="F1655" s="247" t="s">
        <v>2094</v>
      </c>
      <c r="G1655" s="245"/>
      <c r="H1655" s="248">
        <v>-1.25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195</v>
      </c>
      <c r="AU1655" s="254" t="s">
        <v>82</v>
      </c>
      <c r="AV1655" s="14" t="s">
        <v>82</v>
      </c>
      <c r="AW1655" s="14" t="s">
        <v>35</v>
      </c>
      <c r="AX1655" s="14" t="s">
        <v>73</v>
      </c>
      <c r="AY1655" s="254" t="s">
        <v>185</v>
      </c>
    </row>
    <row r="1656" s="13" customFormat="1">
      <c r="A1656" s="13"/>
      <c r="B1656" s="233"/>
      <c r="C1656" s="234"/>
      <c r="D1656" s="235" t="s">
        <v>195</v>
      </c>
      <c r="E1656" s="236" t="s">
        <v>19</v>
      </c>
      <c r="F1656" s="237" t="s">
        <v>2388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195</v>
      </c>
      <c r="AU1656" s="243" t="s">
        <v>82</v>
      </c>
      <c r="AV1656" s="13" t="s">
        <v>80</v>
      </c>
      <c r="AW1656" s="13" t="s">
        <v>35</v>
      </c>
      <c r="AX1656" s="13" t="s">
        <v>73</v>
      </c>
      <c r="AY1656" s="243" t="s">
        <v>185</v>
      </c>
    </row>
    <row r="1657" s="14" customFormat="1">
      <c r="A1657" s="14"/>
      <c r="B1657" s="244"/>
      <c r="C1657" s="245"/>
      <c r="D1657" s="235" t="s">
        <v>195</v>
      </c>
      <c r="E1657" s="246" t="s">
        <v>19</v>
      </c>
      <c r="F1657" s="247" t="s">
        <v>2434</v>
      </c>
      <c r="G1657" s="245"/>
      <c r="H1657" s="248">
        <v>3.8799999999999999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195</v>
      </c>
      <c r="AU1657" s="254" t="s">
        <v>82</v>
      </c>
      <c r="AV1657" s="14" t="s">
        <v>82</v>
      </c>
      <c r="AW1657" s="14" t="s">
        <v>35</v>
      </c>
      <c r="AX1657" s="14" t="s">
        <v>73</v>
      </c>
      <c r="AY1657" s="254" t="s">
        <v>185</v>
      </c>
    </row>
    <row r="1658" s="14" customFormat="1">
      <c r="A1658" s="14"/>
      <c r="B1658" s="244"/>
      <c r="C1658" s="245"/>
      <c r="D1658" s="235" t="s">
        <v>195</v>
      </c>
      <c r="E1658" s="246" t="s">
        <v>19</v>
      </c>
      <c r="F1658" s="247" t="s">
        <v>2435</v>
      </c>
      <c r="G1658" s="245"/>
      <c r="H1658" s="248">
        <v>36.207999999999998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195</v>
      </c>
      <c r="AU1658" s="254" t="s">
        <v>82</v>
      </c>
      <c r="AV1658" s="14" t="s">
        <v>82</v>
      </c>
      <c r="AW1658" s="14" t="s">
        <v>35</v>
      </c>
      <c r="AX1658" s="14" t="s">
        <v>73</v>
      </c>
      <c r="AY1658" s="254" t="s">
        <v>185</v>
      </c>
    </row>
    <row r="1659" s="14" customFormat="1">
      <c r="A1659" s="14"/>
      <c r="B1659" s="244"/>
      <c r="C1659" s="245"/>
      <c r="D1659" s="235" t="s">
        <v>195</v>
      </c>
      <c r="E1659" s="246" t="s">
        <v>19</v>
      </c>
      <c r="F1659" s="247" t="s">
        <v>2094</v>
      </c>
      <c r="G1659" s="245"/>
      <c r="H1659" s="248">
        <v>-1.25</v>
      </c>
      <c r="I1659" s="249"/>
      <c r="J1659" s="245"/>
      <c r="K1659" s="245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4" t="s">
        <v>195</v>
      </c>
      <c r="AU1659" s="254" t="s">
        <v>82</v>
      </c>
      <c r="AV1659" s="14" t="s">
        <v>82</v>
      </c>
      <c r="AW1659" s="14" t="s">
        <v>35</v>
      </c>
      <c r="AX1659" s="14" t="s">
        <v>73</v>
      </c>
      <c r="AY1659" s="254" t="s">
        <v>185</v>
      </c>
    </row>
    <row r="1660" s="14" customFormat="1">
      <c r="A1660" s="14"/>
      <c r="B1660" s="244"/>
      <c r="C1660" s="245"/>
      <c r="D1660" s="235" t="s">
        <v>195</v>
      </c>
      <c r="E1660" s="246" t="s">
        <v>19</v>
      </c>
      <c r="F1660" s="247" t="s">
        <v>2097</v>
      </c>
      <c r="G1660" s="245"/>
      <c r="H1660" s="248">
        <v>-0.90000000000000002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195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185</v>
      </c>
    </row>
    <row r="1661" s="13" customFormat="1">
      <c r="A1661" s="13"/>
      <c r="B1661" s="233"/>
      <c r="C1661" s="234"/>
      <c r="D1661" s="235" t="s">
        <v>195</v>
      </c>
      <c r="E1661" s="236" t="s">
        <v>19</v>
      </c>
      <c r="F1661" s="237" t="s">
        <v>2390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195</v>
      </c>
      <c r="AU1661" s="243" t="s">
        <v>82</v>
      </c>
      <c r="AV1661" s="13" t="s">
        <v>80</v>
      </c>
      <c r="AW1661" s="13" t="s">
        <v>35</v>
      </c>
      <c r="AX1661" s="13" t="s">
        <v>73</v>
      </c>
      <c r="AY1661" s="243" t="s">
        <v>185</v>
      </c>
    </row>
    <row r="1662" s="14" customFormat="1">
      <c r="A1662" s="14"/>
      <c r="B1662" s="244"/>
      <c r="C1662" s="245"/>
      <c r="D1662" s="235" t="s">
        <v>195</v>
      </c>
      <c r="E1662" s="246" t="s">
        <v>19</v>
      </c>
      <c r="F1662" s="247" t="s">
        <v>2436</v>
      </c>
      <c r="G1662" s="245"/>
      <c r="H1662" s="248">
        <v>3.6200000000000001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195</v>
      </c>
      <c r="AU1662" s="254" t="s">
        <v>82</v>
      </c>
      <c r="AV1662" s="14" t="s">
        <v>82</v>
      </c>
      <c r="AW1662" s="14" t="s">
        <v>35</v>
      </c>
      <c r="AX1662" s="14" t="s">
        <v>73</v>
      </c>
      <c r="AY1662" s="254" t="s">
        <v>185</v>
      </c>
    </row>
    <row r="1663" s="14" customFormat="1">
      <c r="A1663" s="14"/>
      <c r="B1663" s="244"/>
      <c r="C1663" s="245"/>
      <c r="D1663" s="235" t="s">
        <v>195</v>
      </c>
      <c r="E1663" s="246" t="s">
        <v>19</v>
      </c>
      <c r="F1663" s="247" t="s">
        <v>2437</v>
      </c>
      <c r="G1663" s="245"/>
      <c r="H1663" s="248">
        <v>11.92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195</v>
      </c>
      <c r="AU1663" s="254" t="s">
        <v>82</v>
      </c>
      <c r="AV1663" s="14" t="s">
        <v>82</v>
      </c>
      <c r="AW1663" s="14" t="s">
        <v>35</v>
      </c>
      <c r="AX1663" s="14" t="s">
        <v>73</v>
      </c>
      <c r="AY1663" s="254" t="s">
        <v>185</v>
      </c>
    </row>
    <row r="1664" s="14" customFormat="1">
      <c r="A1664" s="14"/>
      <c r="B1664" s="244"/>
      <c r="C1664" s="245"/>
      <c r="D1664" s="235" t="s">
        <v>195</v>
      </c>
      <c r="E1664" s="246" t="s">
        <v>19</v>
      </c>
      <c r="F1664" s="247" t="s">
        <v>2094</v>
      </c>
      <c r="G1664" s="245"/>
      <c r="H1664" s="248">
        <v>-1.25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195</v>
      </c>
      <c r="AU1664" s="254" t="s">
        <v>82</v>
      </c>
      <c r="AV1664" s="14" t="s">
        <v>82</v>
      </c>
      <c r="AW1664" s="14" t="s">
        <v>35</v>
      </c>
      <c r="AX1664" s="14" t="s">
        <v>73</v>
      </c>
      <c r="AY1664" s="254" t="s">
        <v>185</v>
      </c>
    </row>
    <row r="1665" s="13" customFormat="1">
      <c r="A1665" s="13"/>
      <c r="B1665" s="233"/>
      <c r="C1665" s="234"/>
      <c r="D1665" s="235" t="s">
        <v>195</v>
      </c>
      <c r="E1665" s="236" t="s">
        <v>19</v>
      </c>
      <c r="F1665" s="237" t="s">
        <v>2392</v>
      </c>
      <c r="G1665" s="234"/>
      <c r="H1665" s="236" t="s">
        <v>19</v>
      </c>
      <c r="I1665" s="238"/>
      <c r="J1665" s="234"/>
      <c r="K1665" s="234"/>
      <c r="L1665" s="239"/>
      <c r="M1665" s="240"/>
      <c r="N1665" s="241"/>
      <c r="O1665" s="241"/>
      <c r="P1665" s="241"/>
      <c r="Q1665" s="241"/>
      <c r="R1665" s="241"/>
      <c r="S1665" s="241"/>
      <c r="T1665" s="24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3" t="s">
        <v>195</v>
      </c>
      <c r="AU1665" s="243" t="s">
        <v>82</v>
      </c>
      <c r="AV1665" s="13" t="s">
        <v>80</v>
      </c>
      <c r="AW1665" s="13" t="s">
        <v>35</v>
      </c>
      <c r="AX1665" s="13" t="s">
        <v>73</v>
      </c>
      <c r="AY1665" s="243" t="s">
        <v>185</v>
      </c>
    </row>
    <row r="1666" s="14" customFormat="1">
      <c r="A1666" s="14"/>
      <c r="B1666" s="244"/>
      <c r="C1666" s="245"/>
      <c r="D1666" s="235" t="s">
        <v>195</v>
      </c>
      <c r="E1666" s="246" t="s">
        <v>19</v>
      </c>
      <c r="F1666" s="247" t="s">
        <v>2438</v>
      </c>
      <c r="G1666" s="245"/>
      <c r="H1666" s="248">
        <v>3.8399999999999999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4" t="s">
        <v>195</v>
      </c>
      <c r="AU1666" s="254" t="s">
        <v>82</v>
      </c>
      <c r="AV1666" s="14" t="s">
        <v>82</v>
      </c>
      <c r="AW1666" s="14" t="s">
        <v>35</v>
      </c>
      <c r="AX1666" s="14" t="s">
        <v>73</v>
      </c>
      <c r="AY1666" s="254" t="s">
        <v>185</v>
      </c>
    </row>
    <row r="1667" s="14" customFormat="1">
      <c r="A1667" s="14"/>
      <c r="B1667" s="244"/>
      <c r="C1667" s="245"/>
      <c r="D1667" s="235" t="s">
        <v>195</v>
      </c>
      <c r="E1667" s="246" t="s">
        <v>19</v>
      </c>
      <c r="F1667" s="247" t="s">
        <v>2439</v>
      </c>
      <c r="G1667" s="245"/>
      <c r="H1667" s="248">
        <v>7.7800000000000002</v>
      </c>
      <c r="I1667" s="249"/>
      <c r="J1667" s="245"/>
      <c r="K1667" s="245"/>
      <c r="L1667" s="250"/>
      <c r="M1667" s="251"/>
      <c r="N1667" s="252"/>
      <c r="O1667" s="252"/>
      <c r="P1667" s="252"/>
      <c r="Q1667" s="252"/>
      <c r="R1667" s="252"/>
      <c r="S1667" s="252"/>
      <c r="T1667" s="253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4" t="s">
        <v>195</v>
      </c>
      <c r="AU1667" s="254" t="s">
        <v>82</v>
      </c>
      <c r="AV1667" s="14" t="s">
        <v>82</v>
      </c>
      <c r="AW1667" s="14" t="s">
        <v>35</v>
      </c>
      <c r="AX1667" s="14" t="s">
        <v>73</v>
      </c>
      <c r="AY1667" s="254" t="s">
        <v>185</v>
      </c>
    </row>
    <row r="1668" s="14" customFormat="1">
      <c r="A1668" s="14"/>
      <c r="B1668" s="244"/>
      <c r="C1668" s="245"/>
      <c r="D1668" s="235" t="s">
        <v>195</v>
      </c>
      <c r="E1668" s="246" t="s">
        <v>19</v>
      </c>
      <c r="F1668" s="247" t="s">
        <v>2094</v>
      </c>
      <c r="G1668" s="245"/>
      <c r="H1668" s="248">
        <v>-1.25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195</v>
      </c>
      <c r="AU1668" s="254" t="s">
        <v>82</v>
      </c>
      <c r="AV1668" s="14" t="s">
        <v>82</v>
      </c>
      <c r="AW1668" s="14" t="s">
        <v>35</v>
      </c>
      <c r="AX1668" s="14" t="s">
        <v>73</v>
      </c>
      <c r="AY1668" s="254" t="s">
        <v>185</v>
      </c>
    </row>
    <row r="1669" s="13" customFormat="1">
      <c r="A1669" s="13"/>
      <c r="B1669" s="233"/>
      <c r="C1669" s="234"/>
      <c r="D1669" s="235" t="s">
        <v>195</v>
      </c>
      <c r="E1669" s="236" t="s">
        <v>19</v>
      </c>
      <c r="F1669" s="237" t="s">
        <v>2394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195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185</v>
      </c>
    </row>
    <row r="1670" s="14" customFormat="1">
      <c r="A1670" s="14"/>
      <c r="B1670" s="244"/>
      <c r="C1670" s="245"/>
      <c r="D1670" s="235" t="s">
        <v>195</v>
      </c>
      <c r="E1670" s="246" t="s">
        <v>19</v>
      </c>
      <c r="F1670" s="247" t="s">
        <v>2440</v>
      </c>
      <c r="G1670" s="245"/>
      <c r="H1670" s="248">
        <v>14.18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195</v>
      </c>
      <c r="AU1670" s="254" t="s">
        <v>82</v>
      </c>
      <c r="AV1670" s="14" t="s">
        <v>82</v>
      </c>
      <c r="AW1670" s="14" t="s">
        <v>35</v>
      </c>
      <c r="AX1670" s="14" t="s">
        <v>73</v>
      </c>
      <c r="AY1670" s="254" t="s">
        <v>185</v>
      </c>
    </row>
    <row r="1671" s="14" customFormat="1">
      <c r="A1671" s="14"/>
      <c r="B1671" s="244"/>
      <c r="C1671" s="245"/>
      <c r="D1671" s="235" t="s">
        <v>195</v>
      </c>
      <c r="E1671" s="246" t="s">
        <v>19</v>
      </c>
      <c r="F1671" s="247" t="s">
        <v>2441</v>
      </c>
      <c r="G1671" s="245"/>
      <c r="H1671" s="248">
        <v>7.9699999999999998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195</v>
      </c>
      <c r="AU1671" s="254" t="s">
        <v>82</v>
      </c>
      <c r="AV1671" s="14" t="s">
        <v>82</v>
      </c>
      <c r="AW1671" s="14" t="s">
        <v>35</v>
      </c>
      <c r="AX1671" s="14" t="s">
        <v>73</v>
      </c>
      <c r="AY1671" s="254" t="s">
        <v>185</v>
      </c>
    </row>
    <row r="1672" s="14" customFormat="1">
      <c r="A1672" s="14"/>
      <c r="B1672" s="244"/>
      <c r="C1672" s="245"/>
      <c r="D1672" s="235" t="s">
        <v>195</v>
      </c>
      <c r="E1672" s="246" t="s">
        <v>19</v>
      </c>
      <c r="F1672" s="247" t="s">
        <v>2894</v>
      </c>
      <c r="G1672" s="245"/>
      <c r="H1672" s="248">
        <v>-2.3999999999999999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195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185</v>
      </c>
    </row>
    <row r="1673" s="13" customFormat="1">
      <c r="A1673" s="13"/>
      <c r="B1673" s="233"/>
      <c r="C1673" s="234"/>
      <c r="D1673" s="235" t="s">
        <v>195</v>
      </c>
      <c r="E1673" s="236" t="s">
        <v>19</v>
      </c>
      <c r="F1673" s="237" t="s">
        <v>2396</v>
      </c>
      <c r="G1673" s="234"/>
      <c r="H1673" s="236" t="s">
        <v>19</v>
      </c>
      <c r="I1673" s="238"/>
      <c r="J1673" s="234"/>
      <c r="K1673" s="234"/>
      <c r="L1673" s="239"/>
      <c r="M1673" s="240"/>
      <c r="N1673" s="241"/>
      <c r="O1673" s="241"/>
      <c r="P1673" s="241"/>
      <c r="Q1673" s="241"/>
      <c r="R1673" s="241"/>
      <c r="S1673" s="241"/>
      <c r="T1673" s="24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3" t="s">
        <v>195</v>
      </c>
      <c r="AU1673" s="243" t="s">
        <v>82</v>
      </c>
      <c r="AV1673" s="13" t="s">
        <v>80</v>
      </c>
      <c r="AW1673" s="13" t="s">
        <v>35</v>
      </c>
      <c r="AX1673" s="13" t="s">
        <v>73</v>
      </c>
      <c r="AY1673" s="243" t="s">
        <v>185</v>
      </c>
    </row>
    <row r="1674" s="14" customFormat="1">
      <c r="A1674" s="14"/>
      <c r="B1674" s="244"/>
      <c r="C1674" s="245"/>
      <c r="D1674" s="235" t="s">
        <v>195</v>
      </c>
      <c r="E1674" s="246" t="s">
        <v>19</v>
      </c>
      <c r="F1674" s="247" t="s">
        <v>2442</v>
      </c>
      <c r="G1674" s="245"/>
      <c r="H1674" s="248">
        <v>11.300000000000001</v>
      </c>
      <c r="I1674" s="249"/>
      <c r="J1674" s="245"/>
      <c r="K1674" s="245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4" t="s">
        <v>195</v>
      </c>
      <c r="AU1674" s="254" t="s">
        <v>82</v>
      </c>
      <c r="AV1674" s="14" t="s">
        <v>82</v>
      </c>
      <c r="AW1674" s="14" t="s">
        <v>35</v>
      </c>
      <c r="AX1674" s="14" t="s">
        <v>73</v>
      </c>
      <c r="AY1674" s="254" t="s">
        <v>185</v>
      </c>
    </row>
    <row r="1675" s="14" customFormat="1">
      <c r="A1675" s="14"/>
      <c r="B1675" s="244"/>
      <c r="C1675" s="245"/>
      <c r="D1675" s="235" t="s">
        <v>195</v>
      </c>
      <c r="E1675" s="246" t="s">
        <v>19</v>
      </c>
      <c r="F1675" s="247" t="s">
        <v>2443</v>
      </c>
      <c r="G1675" s="245"/>
      <c r="H1675" s="248">
        <v>10.630000000000001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195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185</v>
      </c>
    </row>
    <row r="1676" s="14" customFormat="1">
      <c r="A1676" s="14"/>
      <c r="B1676" s="244"/>
      <c r="C1676" s="245"/>
      <c r="D1676" s="235" t="s">
        <v>195</v>
      </c>
      <c r="E1676" s="246" t="s">
        <v>19</v>
      </c>
      <c r="F1676" s="247" t="s">
        <v>2895</v>
      </c>
      <c r="G1676" s="245"/>
      <c r="H1676" s="248">
        <v>-3.6499999999999999</v>
      </c>
      <c r="I1676" s="249"/>
      <c r="J1676" s="245"/>
      <c r="K1676" s="245"/>
      <c r="L1676" s="250"/>
      <c r="M1676" s="251"/>
      <c r="N1676" s="252"/>
      <c r="O1676" s="252"/>
      <c r="P1676" s="252"/>
      <c r="Q1676" s="252"/>
      <c r="R1676" s="252"/>
      <c r="S1676" s="252"/>
      <c r="T1676" s="253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4" t="s">
        <v>195</v>
      </c>
      <c r="AU1676" s="254" t="s">
        <v>82</v>
      </c>
      <c r="AV1676" s="14" t="s">
        <v>82</v>
      </c>
      <c r="AW1676" s="14" t="s">
        <v>35</v>
      </c>
      <c r="AX1676" s="14" t="s">
        <v>73</v>
      </c>
      <c r="AY1676" s="254" t="s">
        <v>185</v>
      </c>
    </row>
    <row r="1677" s="13" customFormat="1">
      <c r="A1677" s="13"/>
      <c r="B1677" s="233"/>
      <c r="C1677" s="234"/>
      <c r="D1677" s="235" t="s">
        <v>195</v>
      </c>
      <c r="E1677" s="236" t="s">
        <v>19</v>
      </c>
      <c r="F1677" s="237" t="s">
        <v>2400</v>
      </c>
      <c r="G1677" s="234"/>
      <c r="H1677" s="236" t="s">
        <v>19</v>
      </c>
      <c r="I1677" s="238"/>
      <c r="J1677" s="234"/>
      <c r="K1677" s="234"/>
      <c r="L1677" s="239"/>
      <c r="M1677" s="240"/>
      <c r="N1677" s="241"/>
      <c r="O1677" s="241"/>
      <c r="P1677" s="241"/>
      <c r="Q1677" s="241"/>
      <c r="R1677" s="241"/>
      <c r="S1677" s="241"/>
      <c r="T1677" s="24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3" t="s">
        <v>195</v>
      </c>
      <c r="AU1677" s="243" t="s">
        <v>82</v>
      </c>
      <c r="AV1677" s="13" t="s">
        <v>80</v>
      </c>
      <c r="AW1677" s="13" t="s">
        <v>35</v>
      </c>
      <c r="AX1677" s="13" t="s">
        <v>73</v>
      </c>
      <c r="AY1677" s="243" t="s">
        <v>185</v>
      </c>
    </row>
    <row r="1678" s="14" customFormat="1">
      <c r="A1678" s="14"/>
      <c r="B1678" s="244"/>
      <c r="C1678" s="245"/>
      <c r="D1678" s="235" t="s">
        <v>195</v>
      </c>
      <c r="E1678" s="246" t="s">
        <v>19</v>
      </c>
      <c r="F1678" s="247" t="s">
        <v>2444</v>
      </c>
      <c r="G1678" s="245"/>
      <c r="H1678" s="248">
        <v>1.8100000000000001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195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185</v>
      </c>
    </row>
    <row r="1679" s="14" customFormat="1">
      <c r="A1679" s="14"/>
      <c r="B1679" s="244"/>
      <c r="C1679" s="245"/>
      <c r="D1679" s="235" t="s">
        <v>195</v>
      </c>
      <c r="E1679" s="246" t="s">
        <v>19</v>
      </c>
      <c r="F1679" s="247" t="s">
        <v>2445</v>
      </c>
      <c r="G1679" s="245"/>
      <c r="H1679" s="248">
        <v>11.289999999999999</v>
      </c>
      <c r="I1679" s="249"/>
      <c r="J1679" s="245"/>
      <c r="K1679" s="245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4" t="s">
        <v>195</v>
      </c>
      <c r="AU1679" s="254" t="s">
        <v>82</v>
      </c>
      <c r="AV1679" s="14" t="s">
        <v>82</v>
      </c>
      <c r="AW1679" s="14" t="s">
        <v>35</v>
      </c>
      <c r="AX1679" s="14" t="s">
        <v>73</v>
      </c>
      <c r="AY1679" s="254" t="s">
        <v>185</v>
      </c>
    </row>
    <row r="1680" s="14" customFormat="1">
      <c r="A1680" s="14"/>
      <c r="B1680" s="244"/>
      <c r="C1680" s="245"/>
      <c r="D1680" s="235" t="s">
        <v>195</v>
      </c>
      <c r="E1680" s="246" t="s">
        <v>19</v>
      </c>
      <c r="F1680" s="247" t="s">
        <v>2896</v>
      </c>
      <c r="G1680" s="245"/>
      <c r="H1680" s="248">
        <v>-2.7000000000000002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195</v>
      </c>
      <c r="AU1680" s="254" t="s">
        <v>82</v>
      </c>
      <c r="AV1680" s="14" t="s">
        <v>82</v>
      </c>
      <c r="AW1680" s="14" t="s">
        <v>35</v>
      </c>
      <c r="AX1680" s="14" t="s">
        <v>73</v>
      </c>
      <c r="AY1680" s="254" t="s">
        <v>185</v>
      </c>
    </row>
    <row r="1681" s="13" customFormat="1">
      <c r="A1681" s="13"/>
      <c r="B1681" s="233"/>
      <c r="C1681" s="234"/>
      <c r="D1681" s="235" t="s">
        <v>195</v>
      </c>
      <c r="E1681" s="236" t="s">
        <v>19</v>
      </c>
      <c r="F1681" s="237" t="s">
        <v>2404</v>
      </c>
      <c r="G1681" s="234"/>
      <c r="H1681" s="236" t="s">
        <v>19</v>
      </c>
      <c r="I1681" s="238"/>
      <c r="J1681" s="234"/>
      <c r="K1681" s="234"/>
      <c r="L1681" s="239"/>
      <c r="M1681" s="240"/>
      <c r="N1681" s="241"/>
      <c r="O1681" s="241"/>
      <c r="P1681" s="241"/>
      <c r="Q1681" s="241"/>
      <c r="R1681" s="241"/>
      <c r="S1681" s="241"/>
      <c r="T1681" s="24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3" t="s">
        <v>195</v>
      </c>
      <c r="AU1681" s="243" t="s">
        <v>82</v>
      </c>
      <c r="AV1681" s="13" t="s">
        <v>80</v>
      </c>
      <c r="AW1681" s="13" t="s">
        <v>35</v>
      </c>
      <c r="AX1681" s="13" t="s">
        <v>73</v>
      </c>
      <c r="AY1681" s="243" t="s">
        <v>185</v>
      </c>
    </row>
    <row r="1682" s="14" customFormat="1">
      <c r="A1682" s="14"/>
      <c r="B1682" s="244"/>
      <c r="C1682" s="245"/>
      <c r="D1682" s="235" t="s">
        <v>195</v>
      </c>
      <c r="E1682" s="246" t="s">
        <v>19</v>
      </c>
      <c r="F1682" s="247" t="s">
        <v>2446</v>
      </c>
      <c r="G1682" s="245"/>
      <c r="H1682" s="248">
        <v>11.359999999999999</v>
      </c>
      <c r="I1682" s="249"/>
      <c r="J1682" s="245"/>
      <c r="K1682" s="245"/>
      <c r="L1682" s="250"/>
      <c r="M1682" s="251"/>
      <c r="N1682" s="252"/>
      <c r="O1682" s="252"/>
      <c r="P1682" s="252"/>
      <c r="Q1682" s="252"/>
      <c r="R1682" s="252"/>
      <c r="S1682" s="252"/>
      <c r="T1682" s="253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4" t="s">
        <v>195</v>
      </c>
      <c r="AU1682" s="254" t="s">
        <v>82</v>
      </c>
      <c r="AV1682" s="14" t="s">
        <v>82</v>
      </c>
      <c r="AW1682" s="14" t="s">
        <v>35</v>
      </c>
      <c r="AX1682" s="14" t="s">
        <v>73</v>
      </c>
      <c r="AY1682" s="254" t="s">
        <v>185</v>
      </c>
    </row>
    <row r="1683" s="14" customFormat="1">
      <c r="A1683" s="14"/>
      <c r="B1683" s="244"/>
      <c r="C1683" s="245"/>
      <c r="D1683" s="235" t="s">
        <v>195</v>
      </c>
      <c r="E1683" s="246" t="s">
        <v>19</v>
      </c>
      <c r="F1683" s="247" t="s">
        <v>2447</v>
      </c>
      <c r="G1683" s="245"/>
      <c r="H1683" s="248">
        <v>15.050000000000001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195</v>
      </c>
      <c r="AU1683" s="254" t="s">
        <v>82</v>
      </c>
      <c r="AV1683" s="14" t="s">
        <v>82</v>
      </c>
      <c r="AW1683" s="14" t="s">
        <v>35</v>
      </c>
      <c r="AX1683" s="14" t="s">
        <v>73</v>
      </c>
      <c r="AY1683" s="254" t="s">
        <v>185</v>
      </c>
    </row>
    <row r="1684" s="14" customFormat="1">
      <c r="A1684" s="14"/>
      <c r="B1684" s="244"/>
      <c r="C1684" s="245"/>
      <c r="D1684" s="235" t="s">
        <v>195</v>
      </c>
      <c r="E1684" s="246" t="s">
        <v>19</v>
      </c>
      <c r="F1684" s="247" t="s">
        <v>2897</v>
      </c>
      <c r="G1684" s="245"/>
      <c r="H1684" s="248">
        <v>-3.3999999999999999</v>
      </c>
      <c r="I1684" s="249"/>
      <c r="J1684" s="245"/>
      <c r="K1684" s="245"/>
      <c r="L1684" s="250"/>
      <c r="M1684" s="251"/>
      <c r="N1684" s="252"/>
      <c r="O1684" s="252"/>
      <c r="P1684" s="252"/>
      <c r="Q1684" s="252"/>
      <c r="R1684" s="252"/>
      <c r="S1684" s="252"/>
      <c r="T1684" s="253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4" t="s">
        <v>195</v>
      </c>
      <c r="AU1684" s="254" t="s">
        <v>82</v>
      </c>
      <c r="AV1684" s="14" t="s">
        <v>82</v>
      </c>
      <c r="AW1684" s="14" t="s">
        <v>35</v>
      </c>
      <c r="AX1684" s="14" t="s">
        <v>73</v>
      </c>
      <c r="AY1684" s="254" t="s">
        <v>185</v>
      </c>
    </row>
    <row r="1685" s="15" customFormat="1">
      <c r="A1685" s="15"/>
      <c r="B1685" s="255"/>
      <c r="C1685" s="256"/>
      <c r="D1685" s="235" t="s">
        <v>195</v>
      </c>
      <c r="E1685" s="257" t="s">
        <v>19</v>
      </c>
      <c r="F1685" s="258" t="s">
        <v>226</v>
      </c>
      <c r="G1685" s="256"/>
      <c r="H1685" s="259">
        <v>268.988</v>
      </c>
      <c r="I1685" s="260"/>
      <c r="J1685" s="256"/>
      <c r="K1685" s="256"/>
      <c r="L1685" s="261"/>
      <c r="M1685" s="262"/>
      <c r="N1685" s="263"/>
      <c r="O1685" s="263"/>
      <c r="P1685" s="263"/>
      <c r="Q1685" s="263"/>
      <c r="R1685" s="263"/>
      <c r="S1685" s="263"/>
      <c r="T1685" s="264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65" t="s">
        <v>195</v>
      </c>
      <c r="AU1685" s="265" t="s">
        <v>82</v>
      </c>
      <c r="AV1685" s="15" t="s">
        <v>135</v>
      </c>
      <c r="AW1685" s="15" t="s">
        <v>35</v>
      </c>
      <c r="AX1685" s="15" t="s">
        <v>80</v>
      </c>
      <c r="AY1685" s="265" t="s">
        <v>185</v>
      </c>
    </row>
    <row r="1686" s="2" customFormat="1" ht="16.5" customHeight="1">
      <c r="A1686" s="40"/>
      <c r="B1686" s="41"/>
      <c r="C1686" s="272" t="s">
        <v>2898</v>
      </c>
      <c r="D1686" s="272" t="s">
        <v>520</v>
      </c>
      <c r="E1686" s="273" t="s">
        <v>2099</v>
      </c>
      <c r="F1686" s="274" t="s">
        <v>2100</v>
      </c>
      <c r="G1686" s="275" t="s">
        <v>499</v>
      </c>
      <c r="H1686" s="276">
        <v>50.311999999999998</v>
      </c>
      <c r="I1686" s="277"/>
      <c r="J1686" s="278">
        <f>ROUND(I1686*H1686,2)</f>
        <v>0</v>
      </c>
      <c r="K1686" s="274" t="s">
        <v>191</v>
      </c>
      <c r="L1686" s="279"/>
      <c r="M1686" s="280" t="s">
        <v>19</v>
      </c>
      <c r="N1686" s="281" t="s">
        <v>44</v>
      </c>
      <c r="O1686" s="86"/>
      <c r="P1686" s="224">
        <f>O1686*H1686</f>
        <v>0</v>
      </c>
      <c r="Q1686" s="224">
        <v>0.00038000000000000002</v>
      </c>
      <c r="R1686" s="224">
        <f>Q1686*H1686</f>
        <v>0.01911856</v>
      </c>
      <c r="S1686" s="224">
        <v>0</v>
      </c>
      <c r="T1686" s="225">
        <f>S1686*H1686</f>
        <v>0</v>
      </c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R1686" s="226" t="s">
        <v>627</v>
      </c>
      <c r="AT1686" s="226" t="s">
        <v>520</v>
      </c>
      <c r="AU1686" s="226" t="s">
        <v>82</v>
      </c>
      <c r="AY1686" s="19" t="s">
        <v>185</v>
      </c>
      <c r="BE1686" s="227">
        <f>IF(N1686="základní",J1686,0)</f>
        <v>0</v>
      </c>
      <c r="BF1686" s="227">
        <f>IF(N1686="snížená",J1686,0)</f>
        <v>0</v>
      </c>
      <c r="BG1686" s="227">
        <f>IF(N1686="zákl. přenesená",J1686,0)</f>
        <v>0</v>
      </c>
      <c r="BH1686" s="227">
        <f>IF(N1686="sníž. přenesená",J1686,0)</f>
        <v>0</v>
      </c>
      <c r="BI1686" s="227">
        <f>IF(N1686="nulová",J1686,0)</f>
        <v>0</v>
      </c>
      <c r="BJ1686" s="19" t="s">
        <v>80</v>
      </c>
      <c r="BK1686" s="227">
        <f>ROUND(I1686*H1686,2)</f>
        <v>0</v>
      </c>
      <c r="BL1686" s="19" t="s">
        <v>339</v>
      </c>
      <c r="BM1686" s="226" t="s">
        <v>2899</v>
      </c>
    </row>
    <row r="1687" s="13" customFormat="1">
      <c r="A1687" s="13"/>
      <c r="B1687" s="233"/>
      <c r="C1687" s="234"/>
      <c r="D1687" s="235" t="s">
        <v>195</v>
      </c>
      <c r="E1687" s="236" t="s">
        <v>19</v>
      </c>
      <c r="F1687" s="237" t="s">
        <v>2267</v>
      </c>
      <c r="G1687" s="234"/>
      <c r="H1687" s="236" t="s">
        <v>19</v>
      </c>
      <c r="I1687" s="238"/>
      <c r="J1687" s="234"/>
      <c r="K1687" s="234"/>
      <c r="L1687" s="239"/>
      <c r="M1687" s="240"/>
      <c r="N1687" s="241"/>
      <c r="O1687" s="241"/>
      <c r="P1687" s="241"/>
      <c r="Q1687" s="241"/>
      <c r="R1687" s="241"/>
      <c r="S1687" s="241"/>
      <c r="T1687" s="24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3" t="s">
        <v>195</v>
      </c>
      <c r="AU1687" s="243" t="s">
        <v>82</v>
      </c>
      <c r="AV1687" s="13" t="s">
        <v>80</v>
      </c>
      <c r="AW1687" s="13" t="s">
        <v>35</v>
      </c>
      <c r="AX1687" s="13" t="s">
        <v>73</v>
      </c>
      <c r="AY1687" s="243" t="s">
        <v>185</v>
      </c>
    </row>
    <row r="1688" s="13" customFormat="1">
      <c r="A1688" s="13"/>
      <c r="B1688" s="233"/>
      <c r="C1688" s="234"/>
      <c r="D1688" s="235" t="s">
        <v>195</v>
      </c>
      <c r="E1688" s="236" t="s">
        <v>19</v>
      </c>
      <c r="F1688" s="237" t="s">
        <v>2365</v>
      </c>
      <c r="G1688" s="234"/>
      <c r="H1688" s="236" t="s">
        <v>19</v>
      </c>
      <c r="I1688" s="238"/>
      <c r="J1688" s="234"/>
      <c r="K1688" s="234"/>
      <c r="L1688" s="239"/>
      <c r="M1688" s="240"/>
      <c r="N1688" s="241"/>
      <c r="O1688" s="241"/>
      <c r="P1688" s="241"/>
      <c r="Q1688" s="241"/>
      <c r="R1688" s="241"/>
      <c r="S1688" s="241"/>
      <c r="T1688" s="24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3" t="s">
        <v>195</v>
      </c>
      <c r="AU1688" s="243" t="s">
        <v>82</v>
      </c>
      <c r="AV1688" s="13" t="s">
        <v>80</v>
      </c>
      <c r="AW1688" s="13" t="s">
        <v>35</v>
      </c>
      <c r="AX1688" s="13" t="s">
        <v>73</v>
      </c>
      <c r="AY1688" s="243" t="s">
        <v>185</v>
      </c>
    </row>
    <row r="1689" s="14" customFormat="1">
      <c r="A1689" s="14"/>
      <c r="B1689" s="244"/>
      <c r="C1689" s="245"/>
      <c r="D1689" s="235" t="s">
        <v>195</v>
      </c>
      <c r="E1689" s="246" t="s">
        <v>19</v>
      </c>
      <c r="F1689" s="247" t="s">
        <v>2425</v>
      </c>
      <c r="G1689" s="245"/>
      <c r="H1689" s="248">
        <v>25.25</v>
      </c>
      <c r="I1689" s="249"/>
      <c r="J1689" s="245"/>
      <c r="K1689" s="245"/>
      <c r="L1689" s="250"/>
      <c r="M1689" s="251"/>
      <c r="N1689" s="252"/>
      <c r="O1689" s="252"/>
      <c r="P1689" s="252"/>
      <c r="Q1689" s="252"/>
      <c r="R1689" s="252"/>
      <c r="S1689" s="252"/>
      <c r="T1689" s="253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4" t="s">
        <v>195</v>
      </c>
      <c r="AU1689" s="254" t="s">
        <v>82</v>
      </c>
      <c r="AV1689" s="14" t="s">
        <v>82</v>
      </c>
      <c r="AW1689" s="14" t="s">
        <v>35</v>
      </c>
      <c r="AX1689" s="14" t="s">
        <v>73</v>
      </c>
      <c r="AY1689" s="254" t="s">
        <v>185</v>
      </c>
    </row>
    <row r="1690" s="14" customFormat="1">
      <c r="A1690" s="14"/>
      <c r="B1690" s="244"/>
      <c r="C1690" s="245"/>
      <c r="D1690" s="235" t="s">
        <v>195</v>
      </c>
      <c r="E1690" s="246" t="s">
        <v>19</v>
      </c>
      <c r="F1690" s="247" t="s">
        <v>2426</v>
      </c>
      <c r="G1690" s="245"/>
      <c r="H1690" s="248">
        <v>50.075000000000003</v>
      </c>
      <c r="I1690" s="249"/>
      <c r="J1690" s="245"/>
      <c r="K1690" s="245"/>
      <c r="L1690" s="250"/>
      <c r="M1690" s="251"/>
      <c r="N1690" s="252"/>
      <c r="O1690" s="252"/>
      <c r="P1690" s="252"/>
      <c r="Q1690" s="252"/>
      <c r="R1690" s="252"/>
      <c r="S1690" s="252"/>
      <c r="T1690" s="253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4" t="s">
        <v>195</v>
      </c>
      <c r="AU1690" s="254" t="s">
        <v>82</v>
      </c>
      <c r="AV1690" s="14" t="s">
        <v>82</v>
      </c>
      <c r="AW1690" s="14" t="s">
        <v>35</v>
      </c>
      <c r="AX1690" s="14" t="s">
        <v>73</v>
      </c>
      <c r="AY1690" s="254" t="s">
        <v>185</v>
      </c>
    </row>
    <row r="1691" s="14" customFormat="1">
      <c r="A1691" s="14"/>
      <c r="B1691" s="244"/>
      <c r="C1691" s="245"/>
      <c r="D1691" s="235" t="s">
        <v>195</v>
      </c>
      <c r="E1691" s="246" t="s">
        <v>19</v>
      </c>
      <c r="F1691" s="247" t="s">
        <v>2888</v>
      </c>
      <c r="G1691" s="245"/>
      <c r="H1691" s="248">
        <v>-8.4499999999999993</v>
      </c>
      <c r="I1691" s="249"/>
      <c r="J1691" s="245"/>
      <c r="K1691" s="245"/>
      <c r="L1691" s="250"/>
      <c r="M1691" s="251"/>
      <c r="N1691" s="252"/>
      <c r="O1691" s="252"/>
      <c r="P1691" s="252"/>
      <c r="Q1691" s="252"/>
      <c r="R1691" s="252"/>
      <c r="S1691" s="252"/>
      <c r="T1691" s="253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4" t="s">
        <v>195</v>
      </c>
      <c r="AU1691" s="254" t="s">
        <v>82</v>
      </c>
      <c r="AV1691" s="14" t="s">
        <v>82</v>
      </c>
      <c r="AW1691" s="14" t="s">
        <v>35</v>
      </c>
      <c r="AX1691" s="14" t="s">
        <v>73</v>
      </c>
      <c r="AY1691" s="254" t="s">
        <v>185</v>
      </c>
    </row>
    <row r="1692" s="14" customFormat="1">
      <c r="A1692" s="14"/>
      <c r="B1692" s="244"/>
      <c r="C1692" s="245"/>
      <c r="D1692" s="235" t="s">
        <v>195</v>
      </c>
      <c r="E1692" s="246" t="s">
        <v>19</v>
      </c>
      <c r="F1692" s="247" t="s">
        <v>2889</v>
      </c>
      <c r="G1692" s="245"/>
      <c r="H1692" s="248">
        <v>-11.25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195</v>
      </c>
      <c r="AU1692" s="254" t="s">
        <v>82</v>
      </c>
      <c r="AV1692" s="14" t="s">
        <v>82</v>
      </c>
      <c r="AW1692" s="14" t="s">
        <v>35</v>
      </c>
      <c r="AX1692" s="14" t="s">
        <v>73</v>
      </c>
      <c r="AY1692" s="254" t="s">
        <v>185</v>
      </c>
    </row>
    <row r="1693" s="14" customFormat="1">
      <c r="A1693" s="14"/>
      <c r="B1693" s="244"/>
      <c r="C1693" s="245"/>
      <c r="D1693" s="235" t="s">
        <v>195</v>
      </c>
      <c r="E1693" s="246" t="s">
        <v>19</v>
      </c>
      <c r="F1693" s="247" t="s">
        <v>2890</v>
      </c>
      <c r="G1693" s="245"/>
      <c r="H1693" s="248">
        <v>-3.6000000000000001</v>
      </c>
      <c r="I1693" s="249"/>
      <c r="J1693" s="245"/>
      <c r="K1693" s="245"/>
      <c r="L1693" s="250"/>
      <c r="M1693" s="251"/>
      <c r="N1693" s="252"/>
      <c r="O1693" s="252"/>
      <c r="P1693" s="252"/>
      <c r="Q1693" s="252"/>
      <c r="R1693" s="252"/>
      <c r="S1693" s="252"/>
      <c r="T1693" s="253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4" t="s">
        <v>195</v>
      </c>
      <c r="AU1693" s="254" t="s">
        <v>82</v>
      </c>
      <c r="AV1693" s="14" t="s">
        <v>82</v>
      </c>
      <c r="AW1693" s="14" t="s">
        <v>35</v>
      </c>
      <c r="AX1693" s="14" t="s">
        <v>73</v>
      </c>
      <c r="AY1693" s="254" t="s">
        <v>185</v>
      </c>
    </row>
    <row r="1694" s="14" customFormat="1">
      <c r="A1694" s="14"/>
      <c r="B1694" s="244"/>
      <c r="C1694" s="245"/>
      <c r="D1694" s="235" t="s">
        <v>195</v>
      </c>
      <c r="E1694" s="246" t="s">
        <v>19</v>
      </c>
      <c r="F1694" s="247" t="s">
        <v>2891</v>
      </c>
      <c r="G1694" s="245"/>
      <c r="H1694" s="248">
        <v>-2.7000000000000002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195</v>
      </c>
      <c r="AU1694" s="254" t="s">
        <v>82</v>
      </c>
      <c r="AV1694" s="14" t="s">
        <v>82</v>
      </c>
      <c r="AW1694" s="14" t="s">
        <v>35</v>
      </c>
      <c r="AX1694" s="14" t="s">
        <v>73</v>
      </c>
      <c r="AY1694" s="254" t="s">
        <v>185</v>
      </c>
    </row>
    <row r="1695" s="15" customFormat="1">
      <c r="A1695" s="15"/>
      <c r="B1695" s="255"/>
      <c r="C1695" s="256"/>
      <c r="D1695" s="235" t="s">
        <v>195</v>
      </c>
      <c r="E1695" s="257" t="s">
        <v>19</v>
      </c>
      <c r="F1695" s="258" t="s">
        <v>226</v>
      </c>
      <c r="G1695" s="256"/>
      <c r="H1695" s="259">
        <v>49.324999999999996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195</v>
      </c>
      <c r="AU1695" s="265" t="s">
        <v>82</v>
      </c>
      <c r="AV1695" s="15" t="s">
        <v>135</v>
      </c>
      <c r="AW1695" s="15" t="s">
        <v>35</v>
      </c>
      <c r="AX1695" s="15" t="s">
        <v>80</v>
      </c>
      <c r="AY1695" s="265" t="s">
        <v>185</v>
      </c>
    </row>
    <row r="1696" s="14" customFormat="1">
      <c r="A1696" s="14"/>
      <c r="B1696" s="244"/>
      <c r="C1696" s="245"/>
      <c r="D1696" s="235" t="s">
        <v>195</v>
      </c>
      <c r="E1696" s="245"/>
      <c r="F1696" s="247" t="s">
        <v>2900</v>
      </c>
      <c r="G1696" s="245"/>
      <c r="H1696" s="248">
        <v>50.311999999999998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195</v>
      </c>
      <c r="AU1696" s="254" t="s">
        <v>82</v>
      </c>
      <c r="AV1696" s="14" t="s">
        <v>82</v>
      </c>
      <c r="AW1696" s="14" t="s">
        <v>4</v>
      </c>
      <c r="AX1696" s="14" t="s">
        <v>80</v>
      </c>
      <c r="AY1696" s="254" t="s">
        <v>185</v>
      </c>
    </row>
    <row r="1697" s="2" customFormat="1" ht="16.5" customHeight="1">
      <c r="A1697" s="40"/>
      <c r="B1697" s="41"/>
      <c r="C1697" s="272" t="s">
        <v>2901</v>
      </c>
      <c r="D1697" s="272" t="s">
        <v>520</v>
      </c>
      <c r="E1697" s="273" t="s">
        <v>2104</v>
      </c>
      <c r="F1697" s="274" t="s">
        <v>2105</v>
      </c>
      <c r="G1697" s="275" t="s">
        <v>499</v>
      </c>
      <c r="H1697" s="276">
        <v>224.05600000000001</v>
      </c>
      <c r="I1697" s="277"/>
      <c r="J1697" s="278">
        <f>ROUND(I1697*H1697,2)</f>
        <v>0</v>
      </c>
      <c r="K1697" s="274" t="s">
        <v>191</v>
      </c>
      <c r="L1697" s="279"/>
      <c r="M1697" s="280" t="s">
        <v>19</v>
      </c>
      <c r="N1697" s="281" t="s">
        <v>44</v>
      </c>
      <c r="O1697" s="86"/>
      <c r="P1697" s="224">
        <f>O1697*H1697</f>
        <v>0</v>
      </c>
      <c r="Q1697" s="224">
        <v>0.00029999999999999997</v>
      </c>
      <c r="R1697" s="224">
        <f>Q1697*H1697</f>
        <v>0.067216799999999993</v>
      </c>
      <c r="S1697" s="224">
        <v>0</v>
      </c>
      <c r="T1697" s="225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26" t="s">
        <v>627</v>
      </c>
      <c r="AT1697" s="226" t="s">
        <v>520</v>
      </c>
      <c r="AU1697" s="226" t="s">
        <v>82</v>
      </c>
      <c r="AY1697" s="19" t="s">
        <v>185</v>
      </c>
      <c r="BE1697" s="227">
        <f>IF(N1697="základní",J1697,0)</f>
        <v>0</v>
      </c>
      <c r="BF1697" s="227">
        <f>IF(N1697="snížená",J1697,0)</f>
        <v>0</v>
      </c>
      <c r="BG1697" s="227">
        <f>IF(N1697="zákl. přenesená",J1697,0)</f>
        <v>0</v>
      </c>
      <c r="BH1697" s="227">
        <f>IF(N1697="sníž. přenesená",J1697,0)</f>
        <v>0</v>
      </c>
      <c r="BI1697" s="227">
        <f>IF(N1697="nulová",J1697,0)</f>
        <v>0</v>
      </c>
      <c r="BJ1697" s="19" t="s">
        <v>80</v>
      </c>
      <c r="BK1697" s="227">
        <f>ROUND(I1697*H1697,2)</f>
        <v>0</v>
      </c>
      <c r="BL1697" s="19" t="s">
        <v>339</v>
      </c>
      <c r="BM1697" s="226" t="s">
        <v>2902</v>
      </c>
    </row>
    <row r="1698" s="13" customFormat="1">
      <c r="A1698" s="13"/>
      <c r="B1698" s="233"/>
      <c r="C1698" s="234"/>
      <c r="D1698" s="235" t="s">
        <v>195</v>
      </c>
      <c r="E1698" s="236" t="s">
        <v>19</v>
      </c>
      <c r="F1698" s="237" t="s">
        <v>2267</v>
      </c>
      <c r="G1698" s="234"/>
      <c r="H1698" s="236" t="s">
        <v>19</v>
      </c>
      <c r="I1698" s="238"/>
      <c r="J1698" s="234"/>
      <c r="K1698" s="234"/>
      <c r="L1698" s="239"/>
      <c r="M1698" s="240"/>
      <c r="N1698" s="241"/>
      <c r="O1698" s="241"/>
      <c r="P1698" s="241"/>
      <c r="Q1698" s="241"/>
      <c r="R1698" s="241"/>
      <c r="S1698" s="241"/>
      <c r="T1698" s="24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3" t="s">
        <v>195</v>
      </c>
      <c r="AU1698" s="243" t="s">
        <v>82</v>
      </c>
      <c r="AV1698" s="13" t="s">
        <v>80</v>
      </c>
      <c r="AW1698" s="13" t="s">
        <v>35</v>
      </c>
      <c r="AX1698" s="13" t="s">
        <v>73</v>
      </c>
      <c r="AY1698" s="243" t="s">
        <v>185</v>
      </c>
    </row>
    <row r="1699" s="13" customFormat="1">
      <c r="A1699" s="13"/>
      <c r="B1699" s="233"/>
      <c r="C1699" s="234"/>
      <c r="D1699" s="235" t="s">
        <v>195</v>
      </c>
      <c r="E1699" s="236" t="s">
        <v>19</v>
      </c>
      <c r="F1699" s="237" t="s">
        <v>2374</v>
      </c>
      <c r="G1699" s="234"/>
      <c r="H1699" s="236" t="s">
        <v>19</v>
      </c>
      <c r="I1699" s="238"/>
      <c r="J1699" s="234"/>
      <c r="K1699" s="234"/>
      <c r="L1699" s="239"/>
      <c r="M1699" s="240"/>
      <c r="N1699" s="241"/>
      <c r="O1699" s="241"/>
      <c r="P1699" s="241"/>
      <c r="Q1699" s="241"/>
      <c r="R1699" s="241"/>
      <c r="S1699" s="241"/>
      <c r="T1699" s="24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3" t="s">
        <v>195</v>
      </c>
      <c r="AU1699" s="243" t="s">
        <v>82</v>
      </c>
      <c r="AV1699" s="13" t="s">
        <v>80</v>
      </c>
      <c r="AW1699" s="13" t="s">
        <v>35</v>
      </c>
      <c r="AX1699" s="13" t="s">
        <v>73</v>
      </c>
      <c r="AY1699" s="243" t="s">
        <v>185</v>
      </c>
    </row>
    <row r="1700" s="14" customFormat="1">
      <c r="A1700" s="14"/>
      <c r="B1700" s="244"/>
      <c r="C1700" s="245"/>
      <c r="D1700" s="235" t="s">
        <v>195</v>
      </c>
      <c r="E1700" s="246" t="s">
        <v>19</v>
      </c>
      <c r="F1700" s="247" t="s">
        <v>2427</v>
      </c>
      <c r="G1700" s="245"/>
      <c r="H1700" s="248">
        <v>20.855</v>
      </c>
      <c r="I1700" s="249"/>
      <c r="J1700" s="245"/>
      <c r="K1700" s="245"/>
      <c r="L1700" s="250"/>
      <c r="M1700" s="251"/>
      <c r="N1700" s="252"/>
      <c r="O1700" s="252"/>
      <c r="P1700" s="252"/>
      <c r="Q1700" s="252"/>
      <c r="R1700" s="252"/>
      <c r="S1700" s="252"/>
      <c r="T1700" s="253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4" t="s">
        <v>195</v>
      </c>
      <c r="AU1700" s="254" t="s">
        <v>82</v>
      </c>
      <c r="AV1700" s="14" t="s">
        <v>82</v>
      </c>
      <c r="AW1700" s="14" t="s">
        <v>35</v>
      </c>
      <c r="AX1700" s="14" t="s">
        <v>73</v>
      </c>
      <c r="AY1700" s="254" t="s">
        <v>185</v>
      </c>
    </row>
    <row r="1701" s="14" customFormat="1">
      <c r="A1701" s="14"/>
      <c r="B1701" s="244"/>
      <c r="C1701" s="245"/>
      <c r="D1701" s="235" t="s">
        <v>195</v>
      </c>
      <c r="E1701" s="246" t="s">
        <v>19</v>
      </c>
      <c r="F1701" s="247" t="s">
        <v>2093</v>
      </c>
      <c r="G1701" s="245"/>
      <c r="H1701" s="248">
        <v>-1.25</v>
      </c>
      <c r="I1701" s="249"/>
      <c r="J1701" s="245"/>
      <c r="K1701" s="245"/>
      <c r="L1701" s="250"/>
      <c r="M1701" s="251"/>
      <c r="N1701" s="252"/>
      <c r="O1701" s="252"/>
      <c r="P1701" s="252"/>
      <c r="Q1701" s="252"/>
      <c r="R1701" s="252"/>
      <c r="S1701" s="252"/>
      <c r="T1701" s="253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4" t="s">
        <v>195</v>
      </c>
      <c r="AU1701" s="254" t="s">
        <v>82</v>
      </c>
      <c r="AV1701" s="14" t="s">
        <v>82</v>
      </c>
      <c r="AW1701" s="14" t="s">
        <v>35</v>
      </c>
      <c r="AX1701" s="14" t="s">
        <v>73</v>
      </c>
      <c r="AY1701" s="254" t="s">
        <v>185</v>
      </c>
    </row>
    <row r="1702" s="13" customFormat="1">
      <c r="A1702" s="13"/>
      <c r="B1702" s="233"/>
      <c r="C1702" s="234"/>
      <c r="D1702" s="235" t="s">
        <v>195</v>
      </c>
      <c r="E1702" s="236" t="s">
        <v>19</v>
      </c>
      <c r="F1702" s="237" t="s">
        <v>2376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195</v>
      </c>
      <c r="AU1702" s="243" t="s">
        <v>82</v>
      </c>
      <c r="AV1702" s="13" t="s">
        <v>80</v>
      </c>
      <c r="AW1702" s="13" t="s">
        <v>35</v>
      </c>
      <c r="AX1702" s="13" t="s">
        <v>73</v>
      </c>
      <c r="AY1702" s="243" t="s">
        <v>185</v>
      </c>
    </row>
    <row r="1703" s="14" customFormat="1">
      <c r="A1703" s="14"/>
      <c r="B1703" s="244"/>
      <c r="C1703" s="245"/>
      <c r="D1703" s="235" t="s">
        <v>195</v>
      </c>
      <c r="E1703" s="246" t="s">
        <v>19</v>
      </c>
      <c r="F1703" s="247" t="s">
        <v>2428</v>
      </c>
      <c r="G1703" s="245"/>
      <c r="H1703" s="248">
        <v>16.379999999999999</v>
      </c>
      <c r="I1703" s="249"/>
      <c r="J1703" s="245"/>
      <c r="K1703" s="245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4" t="s">
        <v>195</v>
      </c>
      <c r="AU1703" s="254" t="s">
        <v>82</v>
      </c>
      <c r="AV1703" s="14" t="s">
        <v>82</v>
      </c>
      <c r="AW1703" s="14" t="s">
        <v>35</v>
      </c>
      <c r="AX1703" s="14" t="s">
        <v>73</v>
      </c>
      <c r="AY1703" s="254" t="s">
        <v>185</v>
      </c>
    </row>
    <row r="1704" s="14" customFormat="1">
      <c r="A1704" s="14"/>
      <c r="B1704" s="244"/>
      <c r="C1704" s="245"/>
      <c r="D1704" s="235" t="s">
        <v>195</v>
      </c>
      <c r="E1704" s="246" t="s">
        <v>19</v>
      </c>
      <c r="F1704" s="247" t="s">
        <v>2892</v>
      </c>
      <c r="G1704" s="245"/>
      <c r="H1704" s="248">
        <v>-2.8999999999999999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195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185</v>
      </c>
    </row>
    <row r="1705" s="13" customFormat="1">
      <c r="A1705" s="13"/>
      <c r="B1705" s="233"/>
      <c r="C1705" s="234"/>
      <c r="D1705" s="235" t="s">
        <v>195</v>
      </c>
      <c r="E1705" s="236" t="s">
        <v>19</v>
      </c>
      <c r="F1705" s="237" t="s">
        <v>2378</v>
      </c>
      <c r="G1705" s="234"/>
      <c r="H1705" s="236" t="s">
        <v>19</v>
      </c>
      <c r="I1705" s="238"/>
      <c r="J1705" s="234"/>
      <c r="K1705" s="234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3" t="s">
        <v>195</v>
      </c>
      <c r="AU1705" s="243" t="s">
        <v>82</v>
      </c>
      <c r="AV1705" s="13" t="s">
        <v>80</v>
      </c>
      <c r="AW1705" s="13" t="s">
        <v>35</v>
      </c>
      <c r="AX1705" s="13" t="s">
        <v>73</v>
      </c>
      <c r="AY1705" s="243" t="s">
        <v>185</v>
      </c>
    </row>
    <row r="1706" s="14" customFormat="1">
      <c r="A1706" s="14"/>
      <c r="B1706" s="244"/>
      <c r="C1706" s="245"/>
      <c r="D1706" s="235" t="s">
        <v>195</v>
      </c>
      <c r="E1706" s="246" t="s">
        <v>19</v>
      </c>
      <c r="F1706" s="247" t="s">
        <v>2429</v>
      </c>
      <c r="G1706" s="245"/>
      <c r="H1706" s="248">
        <v>12.315</v>
      </c>
      <c r="I1706" s="249"/>
      <c r="J1706" s="245"/>
      <c r="K1706" s="245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4" t="s">
        <v>195</v>
      </c>
      <c r="AU1706" s="254" t="s">
        <v>82</v>
      </c>
      <c r="AV1706" s="14" t="s">
        <v>82</v>
      </c>
      <c r="AW1706" s="14" t="s">
        <v>35</v>
      </c>
      <c r="AX1706" s="14" t="s">
        <v>73</v>
      </c>
      <c r="AY1706" s="254" t="s">
        <v>185</v>
      </c>
    </row>
    <row r="1707" s="14" customFormat="1">
      <c r="A1707" s="14"/>
      <c r="B1707" s="244"/>
      <c r="C1707" s="245"/>
      <c r="D1707" s="235" t="s">
        <v>195</v>
      </c>
      <c r="E1707" s="246" t="s">
        <v>19</v>
      </c>
      <c r="F1707" s="247" t="s">
        <v>2893</v>
      </c>
      <c r="G1707" s="245"/>
      <c r="H1707" s="248">
        <v>-2.7000000000000002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195</v>
      </c>
      <c r="AU1707" s="254" t="s">
        <v>82</v>
      </c>
      <c r="AV1707" s="14" t="s">
        <v>82</v>
      </c>
      <c r="AW1707" s="14" t="s">
        <v>35</v>
      </c>
      <c r="AX1707" s="14" t="s">
        <v>73</v>
      </c>
      <c r="AY1707" s="254" t="s">
        <v>185</v>
      </c>
    </row>
    <row r="1708" s="13" customFormat="1">
      <c r="A1708" s="13"/>
      <c r="B1708" s="233"/>
      <c r="C1708" s="234"/>
      <c r="D1708" s="235" t="s">
        <v>195</v>
      </c>
      <c r="E1708" s="236" t="s">
        <v>19</v>
      </c>
      <c r="F1708" s="237" t="s">
        <v>2382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195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185</v>
      </c>
    </row>
    <row r="1709" s="14" customFormat="1">
      <c r="A1709" s="14"/>
      <c r="B1709" s="244"/>
      <c r="C1709" s="245"/>
      <c r="D1709" s="235" t="s">
        <v>195</v>
      </c>
      <c r="E1709" s="246" t="s">
        <v>19</v>
      </c>
      <c r="F1709" s="247" t="s">
        <v>2430</v>
      </c>
      <c r="G1709" s="245"/>
      <c r="H1709" s="248">
        <v>16.739999999999998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195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185</v>
      </c>
    </row>
    <row r="1710" s="14" customFormat="1">
      <c r="A1710" s="14"/>
      <c r="B1710" s="244"/>
      <c r="C1710" s="245"/>
      <c r="D1710" s="235" t="s">
        <v>195</v>
      </c>
      <c r="E1710" s="246" t="s">
        <v>19</v>
      </c>
      <c r="F1710" s="247" t="s">
        <v>2097</v>
      </c>
      <c r="G1710" s="245"/>
      <c r="H1710" s="248">
        <v>-0.90000000000000002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195</v>
      </c>
      <c r="AU1710" s="254" t="s">
        <v>82</v>
      </c>
      <c r="AV1710" s="14" t="s">
        <v>82</v>
      </c>
      <c r="AW1710" s="14" t="s">
        <v>35</v>
      </c>
      <c r="AX1710" s="14" t="s">
        <v>73</v>
      </c>
      <c r="AY1710" s="254" t="s">
        <v>185</v>
      </c>
    </row>
    <row r="1711" s="13" customFormat="1">
      <c r="A1711" s="13"/>
      <c r="B1711" s="233"/>
      <c r="C1711" s="234"/>
      <c r="D1711" s="235" t="s">
        <v>195</v>
      </c>
      <c r="E1711" s="236" t="s">
        <v>19</v>
      </c>
      <c r="F1711" s="237" t="s">
        <v>2384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195</v>
      </c>
      <c r="AU1711" s="243" t="s">
        <v>82</v>
      </c>
      <c r="AV1711" s="13" t="s">
        <v>80</v>
      </c>
      <c r="AW1711" s="13" t="s">
        <v>35</v>
      </c>
      <c r="AX1711" s="13" t="s">
        <v>73</v>
      </c>
      <c r="AY1711" s="243" t="s">
        <v>185</v>
      </c>
    </row>
    <row r="1712" s="14" customFormat="1">
      <c r="A1712" s="14"/>
      <c r="B1712" s="244"/>
      <c r="C1712" s="245"/>
      <c r="D1712" s="235" t="s">
        <v>195</v>
      </c>
      <c r="E1712" s="246" t="s">
        <v>19</v>
      </c>
      <c r="F1712" s="247" t="s">
        <v>2431</v>
      </c>
      <c r="G1712" s="245"/>
      <c r="H1712" s="248">
        <v>14.725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195</v>
      </c>
      <c r="AU1712" s="254" t="s">
        <v>82</v>
      </c>
      <c r="AV1712" s="14" t="s">
        <v>82</v>
      </c>
      <c r="AW1712" s="14" t="s">
        <v>35</v>
      </c>
      <c r="AX1712" s="14" t="s">
        <v>73</v>
      </c>
      <c r="AY1712" s="254" t="s">
        <v>185</v>
      </c>
    </row>
    <row r="1713" s="14" customFormat="1">
      <c r="A1713" s="14"/>
      <c r="B1713" s="244"/>
      <c r="C1713" s="245"/>
      <c r="D1713" s="235" t="s">
        <v>195</v>
      </c>
      <c r="E1713" s="246" t="s">
        <v>19</v>
      </c>
      <c r="F1713" s="247" t="s">
        <v>2093</v>
      </c>
      <c r="G1713" s="245"/>
      <c r="H1713" s="248">
        <v>-1.25</v>
      </c>
      <c r="I1713" s="249"/>
      <c r="J1713" s="245"/>
      <c r="K1713" s="245"/>
      <c r="L1713" s="250"/>
      <c r="M1713" s="251"/>
      <c r="N1713" s="252"/>
      <c r="O1713" s="252"/>
      <c r="P1713" s="252"/>
      <c r="Q1713" s="252"/>
      <c r="R1713" s="252"/>
      <c r="S1713" s="252"/>
      <c r="T1713" s="253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4" t="s">
        <v>195</v>
      </c>
      <c r="AU1713" s="254" t="s">
        <v>82</v>
      </c>
      <c r="AV1713" s="14" t="s">
        <v>82</v>
      </c>
      <c r="AW1713" s="14" t="s">
        <v>35</v>
      </c>
      <c r="AX1713" s="14" t="s">
        <v>73</v>
      </c>
      <c r="AY1713" s="254" t="s">
        <v>185</v>
      </c>
    </row>
    <row r="1714" s="13" customFormat="1">
      <c r="A1714" s="13"/>
      <c r="B1714" s="233"/>
      <c r="C1714" s="234"/>
      <c r="D1714" s="235" t="s">
        <v>195</v>
      </c>
      <c r="E1714" s="236" t="s">
        <v>19</v>
      </c>
      <c r="F1714" s="237" t="s">
        <v>2386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195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185</v>
      </c>
    </row>
    <row r="1715" s="14" customFormat="1">
      <c r="A1715" s="14"/>
      <c r="B1715" s="244"/>
      <c r="C1715" s="245"/>
      <c r="D1715" s="235" t="s">
        <v>195</v>
      </c>
      <c r="E1715" s="246" t="s">
        <v>19</v>
      </c>
      <c r="F1715" s="247" t="s">
        <v>2432</v>
      </c>
      <c r="G1715" s="245"/>
      <c r="H1715" s="248">
        <v>3.4399999999999999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195</v>
      </c>
      <c r="AU1715" s="254" t="s">
        <v>82</v>
      </c>
      <c r="AV1715" s="14" t="s">
        <v>82</v>
      </c>
      <c r="AW1715" s="14" t="s">
        <v>35</v>
      </c>
      <c r="AX1715" s="14" t="s">
        <v>73</v>
      </c>
      <c r="AY1715" s="254" t="s">
        <v>185</v>
      </c>
    </row>
    <row r="1716" s="14" customFormat="1">
      <c r="A1716" s="14"/>
      <c r="B1716" s="244"/>
      <c r="C1716" s="245"/>
      <c r="D1716" s="235" t="s">
        <v>195</v>
      </c>
      <c r="E1716" s="246" t="s">
        <v>19</v>
      </c>
      <c r="F1716" s="247" t="s">
        <v>2433</v>
      </c>
      <c r="G1716" s="245"/>
      <c r="H1716" s="248">
        <v>12.32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195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185</v>
      </c>
    </row>
    <row r="1717" s="14" customFormat="1">
      <c r="A1717" s="14"/>
      <c r="B1717" s="244"/>
      <c r="C1717" s="245"/>
      <c r="D1717" s="235" t="s">
        <v>195</v>
      </c>
      <c r="E1717" s="246" t="s">
        <v>19</v>
      </c>
      <c r="F1717" s="247" t="s">
        <v>2097</v>
      </c>
      <c r="G1717" s="245"/>
      <c r="H1717" s="248">
        <v>-0.90000000000000002</v>
      </c>
      <c r="I1717" s="249"/>
      <c r="J1717" s="245"/>
      <c r="K1717" s="245"/>
      <c r="L1717" s="250"/>
      <c r="M1717" s="251"/>
      <c r="N1717" s="252"/>
      <c r="O1717" s="252"/>
      <c r="P1717" s="252"/>
      <c r="Q1717" s="252"/>
      <c r="R1717" s="252"/>
      <c r="S1717" s="252"/>
      <c r="T1717" s="253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4" t="s">
        <v>195</v>
      </c>
      <c r="AU1717" s="254" t="s">
        <v>82</v>
      </c>
      <c r="AV1717" s="14" t="s">
        <v>82</v>
      </c>
      <c r="AW1717" s="14" t="s">
        <v>35</v>
      </c>
      <c r="AX1717" s="14" t="s">
        <v>73</v>
      </c>
      <c r="AY1717" s="254" t="s">
        <v>185</v>
      </c>
    </row>
    <row r="1718" s="14" customFormat="1">
      <c r="A1718" s="14"/>
      <c r="B1718" s="244"/>
      <c r="C1718" s="245"/>
      <c r="D1718" s="235" t="s">
        <v>195</v>
      </c>
      <c r="E1718" s="246" t="s">
        <v>19</v>
      </c>
      <c r="F1718" s="247" t="s">
        <v>2094</v>
      </c>
      <c r="G1718" s="245"/>
      <c r="H1718" s="248">
        <v>-1.25</v>
      </c>
      <c r="I1718" s="249"/>
      <c r="J1718" s="245"/>
      <c r="K1718" s="245"/>
      <c r="L1718" s="250"/>
      <c r="M1718" s="251"/>
      <c r="N1718" s="252"/>
      <c r="O1718" s="252"/>
      <c r="P1718" s="252"/>
      <c r="Q1718" s="252"/>
      <c r="R1718" s="252"/>
      <c r="S1718" s="252"/>
      <c r="T1718" s="253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4" t="s">
        <v>195</v>
      </c>
      <c r="AU1718" s="254" t="s">
        <v>82</v>
      </c>
      <c r="AV1718" s="14" t="s">
        <v>82</v>
      </c>
      <c r="AW1718" s="14" t="s">
        <v>35</v>
      </c>
      <c r="AX1718" s="14" t="s">
        <v>73</v>
      </c>
      <c r="AY1718" s="254" t="s">
        <v>185</v>
      </c>
    </row>
    <row r="1719" s="13" customFormat="1">
      <c r="A1719" s="13"/>
      <c r="B1719" s="233"/>
      <c r="C1719" s="234"/>
      <c r="D1719" s="235" t="s">
        <v>195</v>
      </c>
      <c r="E1719" s="236" t="s">
        <v>19</v>
      </c>
      <c r="F1719" s="237" t="s">
        <v>2388</v>
      </c>
      <c r="G1719" s="234"/>
      <c r="H1719" s="236" t="s">
        <v>19</v>
      </c>
      <c r="I1719" s="238"/>
      <c r="J1719" s="234"/>
      <c r="K1719" s="234"/>
      <c r="L1719" s="239"/>
      <c r="M1719" s="240"/>
      <c r="N1719" s="241"/>
      <c r="O1719" s="241"/>
      <c r="P1719" s="241"/>
      <c r="Q1719" s="241"/>
      <c r="R1719" s="241"/>
      <c r="S1719" s="241"/>
      <c r="T1719" s="24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3" t="s">
        <v>195</v>
      </c>
      <c r="AU1719" s="243" t="s">
        <v>82</v>
      </c>
      <c r="AV1719" s="13" t="s">
        <v>80</v>
      </c>
      <c r="AW1719" s="13" t="s">
        <v>35</v>
      </c>
      <c r="AX1719" s="13" t="s">
        <v>73</v>
      </c>
      <c r="AY1719" s="243" t="s">
        <v>185</v>
      </c>
    </row>
    <row r="1720" s="14" customFormat="1">
      <c r="A1720" s="14"/>
      <c r="B1720" s="244"/>
      <c r="C1720" s="245"/>
      <c r="D1720" s="235" t="s">
        <v>195</v>
      </c>
      <c r="E1720" s="246" t="s">
        <v>19</v>
      </c>
      <c r="F1720" s="247" t="s">
        <v>2434</v>
      </c>
      <c r="G1720" s="245"/>
      <c r="H1720" s="248">
        <v>3.8799999999999999</v>
      </c>
      <c r="I1720" s="249"/>
      <c r="J1720" s="245"/>
      <c r="K1720" s="245"/>
      <c r="L1720" s="250"/>
      <c r="M1720" s="251"/>
      <c r="N1720" s="252"/>
      <c r="O1720" s="252"/>
      <c r="P1720" s="252"/>
      <c r="Q1720" s="252"/>
      <c r="R1720" s="252"/>
      <c r="S1720" s="252"/>
      <c r="T1720" s="253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4" t="s">
        <v>195</v>
      </c>
      <c r="AU1720" s="254" t="s">
        <v>82</v>
      </c>
      <c r="AV1720" s="14" t="s">
        <v>82</v>
      </c>
      <c r="AW1720" s="14" t="s">
        <v>35</v>
      </c>
      <c r="AX1720" s="14" t="s">
        <v>73</v>
      </c>
      <c r="AY1720" s="254" t="s">
        <v>185</v>
      </c>
    </row>
    <row r="1721" s="14" customFormat="1">
      <c r="A1721" s="14"/>
      <c r="B1721" s="244"/>
      <c r="C1721" s="245"/>
      <c r="D1721" s="235" t="s">
        <v>195</v>
      </c>
      <c r="E1721" s="246" t="s">
        <v>19</v>
      </c>
      <c r="F1721" s="247" t="s">
        <v>2435</v>
      </c>
      <c r="G1721" s="245"/>
      <c r="H1721" s="248">
        <v>36.207999999999998</v>
      </c>
      <c r="I1721" s="249"/>
      <c r="J1721" s="245"/>
      <c r="K1721" s="245"/>
      <c r="L1721" s="250"/>
      <c r="M1721" s="251"/>
      <c r="N1721" s="252"/>
      <c r="O1721" s="252"/>
      <c r="P1721" s="252"/>
      <c r="Q1721" s="252"/>
      <c r="R1721" s="252"/>
      <c r="S1721" s="252"/>
      <c r="T1721" s="253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4" t="s">
        <v>195</v>
      </c>
      <c r="AU1721" s="254" t="s">
        <v>82</v>
      </c>
      <c r="AV1721" s="14" t="s">
        <v>82</v>
      </c>
      <c r="AW1721" s="14" t="s">
        <v>35</v>
      </c>
      <c r="AX1721" s="14" t="s">
        <v>73</v>
      </c>
      <c r="AY1721" s="254" t="s">
        <v>185</v>
      </c>
    </row>
    <row r="1722" s="14" customFormat="1">
      <c r="A1722" s="14"/>
      <c r="B1722" s="244"/>
      <c r="C1722" s="245"/>
      <c r="D1722" s="235" t="s">
        <v>195</v>
      </c>
      <c r="E1722" s="246" t="s">
        <v>19</v>
      </c>
      <c r="F1722" s="247" t="s">
        <v>2094</v>
      </c>
      <c r="G1722" s="245"/>
      <c r="H1722" s="248">
        <v>-1.25</v>
      </c>
      <c r="I1722" s="249"/>
      <c r="J1722" s="245"/>
      <c r="K1722" s="245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4" t="s">
        <v>195</v>
      </c>
      <c r="AU1722" s="254" t="s">
        <v>82</v>
      </c>
      <c r="AV1722" s="14" t="s">
        <v>82</v>
      </c>
      <c r="AW1722" s="14" t="s">
        <v>35</v>
      </c>
      <c r="AX1722" s="14" t="s">
        <v>73</v>
      </c>
      <c r="AY1722" s="254" t="s">
        <v>185</v>
      </c>
    </row>
    <row r="1723" s="14" customFormat="1">
      <c r="A1723" s="14"/>
      <c r="B1723" s="244"/>
      <c r="C1723" s="245"/>
      <c r="D1723" s="235" t="s">
        <v>195</v>
      </c>
      <c r="E1723" s="246" t="s">
        <v>19</v>
      </c>
      <c r="F1723" s="247" t="s">
        <v>2097</v>
      </c>
      <c r="G1723" s="245"/>
      <c r="H1723" s="248">
        <v>-0.90000000000000002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195</v>
      </c>
      <c r="AU1723" s="254" t="s">
        <v>82</v>
      </c>
      <c r="AV1723" s="14" t="s">
        <v>82</v>
      </c>
      <c r="AW1723" s="14" t="s">
        <v>35</v>
      </c>
      <c r="AX1723" s="14" t="s">
        <v>73</v>
      </c>
      <c r="AY1723" s="254" t="s">
        <v>185</v>
      </c>
    </row>
    <row r="1724" s="13" customFormat="1">
      <c r="A1724" s="13"/>
      <c r="B1724" s="233"/>
      <c r="C1724" s="234"/>
      <c r="D1724" s="235" t="s">
        <v>195</v>
      </c>
      <c r="E1724" s="236" t="s">
        <v>19</v>
      </c>
      <c r="F1724" s="237" t="s">
        <v>2390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195</v>
      </c>
      <c r="AU1724" s="243" t="s">
        <v>82</v>
      </c>
      <c r="AV1724" s="13" t="s">
        <v>80</v>
      </c>
      <c r="AW1724" s="13" t="s">
        <v>35</v>
      </c>
      <c r="AX1724" s="13" t="s">
        <v>73</v>
      </c>
      <c r="AY1724" s="243" t="s">
        <v>185</v>
      </c>
    </row>
    <row r="1725" s="14" customFormat="1">
      <c r="A1725" s="14"/>
      <c r="B1725" s="244"/>
      <c r="C1725" s="245"/>
      <c r="D1725" s="235" t="s">
        <v>195</v>
      </c>
      <c r="E1725" s="246" t="s">
        <v>19</v>
      </c>
      <c r="F1725" s="247" t="s">
        <v>2436</v>
      </c>
      <c r="G1725" s="245"/>
      <c r="H1725" s="248">
        <v>3.6200000000000001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195</v>
      </c>
      <c r="AU1725" s="254" t="s">
        <v>82</v>
      </c>
      <c r="AV1725" s="14" t="s">
        <v>82</v>
      </c>
      <c r="AW1725" s="14" t="s">
        <v>35</v>
      </c>
      <c r="AX1725" s="14" t="s">
        <v>73</v>
      </c>
      <c r="AY1725" s="254" t="s">
        <v>185</v>
      </c>
    </row>
    <row r="1726" s="14" customFormat="1">
      <c r="A1726" s="14"/>
      <c r="B1726" s="244"/>
      <c r="C1726" s="245"/>
      <c r="D1726" s="235" t="s">
        <v>195</v>
      </c>
      <c r="E1726" s="246" t="s">
        <v>19</v>
      </c>
      <c r="F1726" s="247" t="s">
        <v>2437</v>
      </c>
      <c r="G1726" s="245"/>
      <c r="H1726" s="248">
        <v>11.92</v>
      </c>
      <c r="I1726" s="249"/>
      <c r="J1726" s="245"/>
      <c r="K1726" s="245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4" t="s">
        <v>195</v>
      </c>
      <c r="AU1726" s="254" t="s">
        <v>82</v>
      </c>
      <c r="AV1726" s="14" t="s">
        <v>82</v>
      </c>
      <c r="AW1726" s="14" t="s">
        <v>35</v>
      </c>
      <c r="AX1726" s="14" t="s">
        <v>73</v>
      </c>
      <c r="AY1726" s="254" t="s">
        <v>185</v>
      </c>
    </row>
    <row r="1727" s="14" customFormat="1">
      <c r="A1727" s="14"/>
      <c r="B1727" s="244"/>
      <c r="C1727" s="245"/>
      <c r="D1727" s="235" t="s">
        <v>195</v>
      </c>
      <c r="E1727" s="246" t="s">
        <v>19</v>
      </c>
      <c r="F1727" s="247" t="s">
        <v>2094</v>
      </c>
      <c r="G1727" s="245"/>
      <c r="H1727" s="248">
        <v>-1.25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195</v>
      </c>
      <c r="AU1727" s="254" t="s">
        <v>82</v>
      </c>
      <c r="AV1727" s="14" t="s">
        <v>82</v>
      </c>
      <c r="AW1727" s="14" t="s">
        <v>35</v>
      </c>
      <c r="AX1727" s="14" t="s">
        <v>73</v>
      </c>
      <c r="AY1727" s="254" t="s">
        <v>185</v>
      </c>
    </row>
    <row r="1728" s="13" customFormat="1">
      <c r="A1728" s="13"/>
      <c r="B1728" s="233"/>
      <c r="C1728" s="234"/>
      <c r="D1728" s="235" t="s">
        <v>195</v>
      </c>
      <c r="E1728" s="236" t="s">
        <v>19</v>
      </c>
      <c r="F1728" s="237" t="s">
        <v>2392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195</v>
      </c>
      <c r="AU1728" s="243" t="s">
        <v>82</v>
      </c>
      <c r="AV1728" s="13" t="s">
        <v>80</v>
      </c>
      <c r="AW1728" s="13" t="s">
        <v>35</v>
      </c>
      <c r="AX1728" s="13" t="s">
        <v>73</v>
      </c>
      <c r="AY1728" s="243" t="s">
        <v>185</v>
      </c>
    </row>
    <row r="1729" s="14" customFormat="1">
      <c r="A1729" s="14"/>
      <c r="B1729" s="244"/>
      <c r="C1729" s="245"/>
      <c r="D1729" s="235" t="s">
        <v>195</v>
      </c>
      <c r="E1729" s="246" t="s">
        <v>19</v>
      </c>
      <c r="F1729" s="247" t="s">
        <v>2438</v>
      </c>
      <c r="G1729" s="245"/>
      <c r="H1729" s="248">
        <v>3.8399999999999999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195</v>
      </c>
      <c r="AU1729" s="254" t="s">
        <v>82</v>
      </c>
      <c r="AV1729" s="14" t="s">
        <v>82</v>
      </c>
      <c r="AW1729" s="14" t="s">
        <v>35</v>
      </c>
      <c r="AX1729" s="14" t="s">
        <v>73</v>
      </c>
      <c r="AY1729" s="254" t="s">
        <v>185</v>
      </c>
    </row>
    <row r="1730" s="14" customFormat="1">
      <c r="A1730" s="14"/>
      <c r="B1730" s="244"/>
      <c r="C1730" s="245"/>
      <c r="D1730" s="235" t="s">
        <v>195</v>
      </c>
      <c r="E1730" s="246" t="s">
        <v>19</v>
      </c>
      <c r="F1730" s="247" t="s">
        <v>2439</v>
      </c>
      <c r="G1730" s="245"/>
      <c r="H1730" s="248">
        <v>7.7800000000000002</v>
      </c>
      <c r="I1730" s="249"/>
      <c r="J1730" s="245"/>
      <c r="K1730" s="245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4" t="s">
        <v>195</v>
      </c>
      <c r="AU1730" s="254" t="s">
        <v>82</v>
      </c>
      <c r="AV1730" s="14" t="s">
        <v>82</v>
      </c>
      <c r="AW1730" s="14" t="s">
        <v>35</v>
      </c>
      <c r="AX1730" s="14" t="s">
        <v>73</v>
      </c>
      <c r="AY1730" s="254" t="s">
        <v>185</v>
      </c>
    </row>
    <row r="1731" s="14" customFormat="1">
      <c r="A1731" s="14"/>
      <c r="B1731" s="244"/>
      <c r="C1731" s="245"/>
      <c r="D1731" s="235" t="s">
        <v>195</v>
      </c>
      <c r="E1731" s="246" t="s">
        <v>19</v>
      </c>
      <c r="F1731" s="247" t="s">
        <v>2094</v>
      </c>
      <c r="G1731" s="245"/>
      <c r="H1731" s="248">
        <v>-1.25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195</v>
      </c>
      <c r="AU1731" s="254" t="s">
        <v>82</v>
      </c>
      <c r="AV1731" s="14" t="s">
        <v>82</v>
      </c>
      <c r="AW1731" s="14" t="s">
        <v>35</v>
      </c>
      <c r="AX1731" s="14" t="s">
        <v>73</v>
      </c>
      <c r="AY1731" s="254" t="s">
        <v>185</v>
      </c>
    </row>
    <row r="1732" s="13" customFormat="1">
      <c r="A1732" s="13"/>
      <c r="B1732" s="233"/>
      <c r="C1732" s="234"/>
      <c r="D1732" s="235" t="s">
        <v>195</v>
      </c>
      <c r="E1732" s="236" t="s">
        <v>19</v>
      </c>
      <c r="F1732" s="237" t="s">
        <v>2394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195</v>
      </c>
      <c r="AU1732" s="243" t="s">
        <v>82</v>
      </c>
      <c r="AV1732" s="13" t="s">
        <v>80</v>
      </c>
      <c r="AW1732" s="13" t="s">
        <v>35</v>
      </c>
      <c r="AX1732" s="13" t="s">
        <v>73</v>
      </c>
      <c r="AY1732" s="243" t="s">
        <v>185</v>
      </c>
    </row>
    <row r="1733" s="14" customFormat="1">
      <c r="A1733" s="14"/>
      <c r="B1733" s="244"/>
      <c r="C1733" s="245"/>
      <c r="D1733" s="235" t="s">
        <v>195</v>
      </c>
      <c r="E1733" s="246" t="s">
        <v>19</v>
      </c>
      <c r="F1733" s="247" t="s">
        <v>2440</v>
      </c>
      <c r="G1733" s="245"/>
      <c r="H1733" s="248">
        <v>14.18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195</v>
      </c>
      <c r="AU1733" s="254" t="s">
        <v>82</v>
      </c>
      <c r="AV1733" s="14" t="s">
        <v>82</v>
      </c>
      <c r="AW1733" s="14" t="s">
        <v>35</v>
      </c>
      <c r="AX1733" s="14" t="s">
        <v>73</v>
      </c>
      <c r="AY1733" s="254" t="s">
        <v>185</v>
      </c>
    </row>
    <row r="1734" s="14" customFormat="1">
      <c r="A1734" s="14"/>
      <c r="B1734" s="244"/>
      <c r="C1734" s="245"/>
      <c r="D1734" s="235" t="s">
        <v>195</v>
      </c>
      <c r="E1734" s="246" t="s">
        <v>19</v>
      </c>
      <c r="F1734" s="247" t="s">
        <v>2441</v>
      </c>
      <c r="G1734" s="245"/>
      <c r="H1734" s="248">
        <v>7.9699999999999998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195</v>
      </c>
      <c r="AU1734" s="254" t="s">
        <v>82</v>
      </c>
      <c r="AV1734" s="14" t="s">
        <v>82</v>
      </c>
      <c r="AW1734" s="14" t="s">
        <v>35</v>
      </c>
      <c r="AX1734" s="14" t="s">
        <v>73</v>
      </c>
      <c r="AY1734" s="254" t="s">
        <v>185</v>
      </c>
    </row>
    <row r="1735" s="14" customFormat="1">
      <c r="A1735" s="14"/>
      <c r="B1735" s="244"/>
      <c r="C1735" s="245"/>
      <c r="D1735" s="235" t="s">
        <v>195</v>
      </c>
      <c r="E1735" s="246" t="s">
        <v>19</v>
      </c>
      <c r="F1735" s="247" t="s">
        <v>2894</v>
      </c>
      <c r="G1735" s="245"/>
      <c r="H1735" s="248">
        <v>-2.3999999999999999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195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185</v>
      </c>
    </row>
    <row r="1736" s="13" customFormat="1">
      <c r="A1736" s="13"/>
      <c r="B1736" s="233"/>
      <c r="C1736" s="234"/>
      <c r="D1736" s="235" t="s">
        <v>195</v>
      </c>
      <c r="E1736" s="236" t="s">
        <v>19</v>
      </c>
      <c r="F1736" s="237" t="s">
        <v>2396</v>
      </c>
      <c r="G1736" s="234"/>
      <c r="H1736" s="236" t="s">
        <v>19</v>
      </c>
      <c r="I1736" s="238"/>
      <c r="J1736" s="234"/>
      <c r="K1736" s="234"/>
      <c r="L1736" s="239"/>
      <c r="M1736" s="240"/>
      <c r="N1736" s="241"/>
      <c r="O1736" s="241"/>
      <c r="P1736" s="241"/>
      <c r="Q1736" s="241"/>
      <c r="R1736" s="241"/>
      <c r="S1736" s="241"/>
      <c r="T1736" s="242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3" t="s">
        <v>195</v>
      </c>
      <c r="AU1736" s="243" t="s">
        <v>82</v>
      </c>
      <c r="AV1736" s="13" t="s">
        <v>80</v>
      </c>
      <c r="AW1736" s="13" t="s">
        <v>35</v>
      </c>
      <c r="AX1736" s="13" t="s">
        <v>73</v>
      </c>
      <c r="AY1736" s="243" t="s">
        <v>185</v>
      </c>
    </row>
    <row r="1737" s="14" customFormat="1">
      <c r="A1737" s="14"/>
      <c r="B1737" s="244"/>
      <c r="C1737" s="245"/>
      <c r="D1737" s="235" t="s">
        <v>195</v>
      </c>
      <c r="E1737" s="246" t="s">
        <v>19</v>
      </c>
      <c r="F1737" s="247" t="s">
        <v>2442</v>
      </c>
      <c r="G1737" s="245"/>
      <c r="H1737" s="248">
        <v>11.300000000000001</v>
      </c>
      <c r="I1737" s="249"/>
      <c r="J1737" s="245"/>
      <c r="K1737" s="245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4" t="s">
        <v>195</v>
      </c>
      <c r="AU1737" s="254" t="s">
        <v>82</v>
      </c>
      <c r="AV1737" s="14" t="s">
        <v>82</v>
      </c>
      <c r="AW1737" s="14" t="s">
        <v>35</v>
      </c>
      <c r="AX1737" s="14" t="s">
        <v>73</v>
      </c>
      <c r="AY1737" s="254" t="s">
        <v>185</v>
      </c>
    </row>
    <row r="1738" s="14" customFormat="1">
      <c r="A1738" s="14"/>
      <c r="B1738" s="244"/>
      <c r="C1738" s="245"/>
      <c r="D1738" s="235" t="s">
        <v>195</v>
      </c>
      <c r="E1738" s="246" t="s">
        <v>19</v>
      </c>
      <c r="F1738" s="247" t="s">
        <v>2443</v>
      </c>
      <c r="G1738" s="245"/>
      <c r="H1738" s="248">
        <v>10.630000000000001</v>
      </c>
      <c r="I1738" s="249"/>
      <c r="J1738" s="245"/>
      <c r="K1738" s="245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4" t="s">
        <v>195</v>
      </c>
      <c r="AU1738" s="254" t="s">
        <v>82</v>
      </c>
      <c r="AV1738" s="14" t="s">
        <v>82</v>
      </c>
      <c r="AW1738" s="14" t="s">
        <v>35</v>
      </c>
      <c r="AX1738" s="14" t="s">
        <v>73</v>
      </c>
      <c r="AY1738" s="254" t="s">
        <v>185</v>
      </c>
    </row>
    <row r="1739" s="14" customFormat="1">
      <c r="A1739" s="14"/>
      <c r="B1739" s="244"/>
      <c r="C1739" s="245"/>
      <c r="D1739" s="235" t="s">
        <v>195</v>
      </c>
      <c r="E1739" s="246" t="s">
        <v>19</v>
      </c>
      <c r="F1739" s="247" t="s">
        <v>2895</v>
      </c>
      <c r="G1739" s="245"/>
      <c r="H1739" s="248">
        <v>-3.6499999999999999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195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185</v>
      </c>
    </row>
    <row r="1740" s="13" customFormat="1">
      <c r="A1740" s="13"/>
      <c r="B1740" s="233"/>
      <c r="C1740" s="234"/>
      <c r="D1740" s="235" t="s">
        <v>195</v>
      </c>
      <c r="E1740" s="236" t="s">
        <v>19</v>
      </c>
      <c r="F1740" s="237" t="s">
        <v>2400</v>
      </c>
      <c r="G1740" s="234"/>
      <c r="H1740" s="236" t="s">
        <v>19</v>
      </c>
      <c r="I1740" s="238"/>
      <c r="J1740" s="234"/>
      <c r="K1740" s="234"/>
      <c r="L1740" s="239"/>
      <c r="M1740" s="240"/>
      <c r="N1740" s="241"/>
      <c r="O1740" s="241"/>
      <c r="P1740" s="241"/>
      <c r="Q1740" s="241"/>
      <c r="R1740" s="241"/>
      <c r="S1740" s="241"/>
      <c r="T1740" s="24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3" t="s">
        <v>195</v>
      </c>
      <c r="AU1740" s="243" t="s">
        <v>82</v>
      </c>
      <c r="AV1740" s="13" t="s">
        <v>80</v>
      </c>
      <c r="AW1740" s="13" t="s">
        <v>35</v>
      </c>
      <c r="AX1740" s="13" t="s">
        <v>73</v>
      </c>
      <c r="AY1740" s="243" t="s">
        <v>185</v>
      </c>
    </row>
    <row r="1741" s="14" customFormat="1">
      <c r="A1741" s="14"/>
      <c r="B1741" s="244"/>
      <c r="C1741" s="245"/>
      <c r="D1741" s="235" t="s">
        <v>195</v>
      </c>
      <c r="E1741" s="246" t="s">
        <v>19</v>
      </c>
      <c r="F1741" s="247" t="s">
        <v>2444</v>
      </c>
      <c r="G1741" s="245"/>
      <c r="H1741" s="248">
        <v>1.8100000000000001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195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185</v>
      </c>
    </row>
    <row r="1742" s="14" customFormat="1">
      <c r="A1742" s="14"/>
      <c r="B1742" s="244"/>
      <c r="C1742" s="245"/>
      <c r="D1742" s="235" t="s">
        <v>195</v>
      </c>
      <c r="E1742" s="246" t="s">
        <v>19</v>
      </c>
      <c r="F1742" s="247" t="s">
        <v>2445</v>
      </c>
      <c r="G1742" s="245"/>
      <c r="H1742" s="248">
        <v>11.289999999999999</v>
      </c>
      <c r="I1742" s="249"/>
      <c r="J1742" s="245"/>
      <c r="K1742" s="245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4" t="s">
        <v>195</v>
      </c>
      <c r="AU1742" s="254" t="s">
        <v>82</v>
      </c>
      <c r="AV1742" s="14" t="s">
        <v>82</v>
      </c>
      <c r="AW1742" s="14" t="s">
        <v>35</v>
      </c>
      <c r="AX1742" s="14" t="s">
        <v>73</v>
      </c>
      <c r="AY1742" s="254" t="s">
        <v>185</v>
      </c>
    </row>
    <row r="1743" s="14" customFormat="1">
      <c r="A1743" s="14"/>
      <c r="B1743" s="244"/>
      <c r="C1743" s="245"/>
      <c r="D1743" s="235" t="s">
        <v>195</v>
      </c>
      <c r="E1743" s="246" t="s">
        <v>19</v>
      </c>
      <c r="F1743" s="247" t="s">
        <v>2896</v>
      </c>
      <c r="G1743" s="245"/>
      <c r="H1743" s="248">
        <v>-2.7000000000000002</v>
      </c>
      <c r="I1743" s="249"/>
      <c r="J1743" s="245"/>
      <c r="K1743" s="245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4" t="s">
        <v>195</v>
      </c>
      <c r="AU1743" s="254" t="s">
        <v>82</v>
      </c>
      <c r="AV1743" s="14" t="s">
        <v>82</v>
      </c>
      <c r="AW1743" s="14" t="s">
        <v>35</v>
      </c>
      <c r="AX1743" s="14" t="s">
        <v>73</v>
      </c>
      <c r="AY1743" s="254" t="s">
        <v>185</v>
      </c>
    </row>
    <row r="1744" s="13" customFormat="1">
      <c r="A1744" s="13"/>
      <c r="B1744" s="233"/>
      <c r="C1744" s="234"/>
      <c r="D1744" s="235" t="s">
        <v>195</v>
      </c>
      <c r="E1744" s="236" t="s">
        <v>19</v>
      </c>
      <c r="F1744" s="237" t="s">
        <v>2404</v>
      </c>
      <c r="G1744" s="234"/>
      <c r="H1744" s="236" t="s">
        <v>19</v>
      </c>
      <c r="I1744" s="238"/>
      <c r="J1744" s="234"/>
      <c r="K1744" s="234"/>
      <c r="L1744" s="239"/>
      <c r="M1744" s="240"/>
      <c r="N1744" s="241"/>
      <c r="O1744" s="241"/>
      <c r="P1744" s="241"/>
      <c r="Q1744" s="241"/>
      <c r="R1744" s="241"/>
      <c r="S1744" s="241"/>
      <c r="T1744" s="242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3" t="s">
        <v>195</v>
      </c>
      <c r="AU1744" s="243" t="s">
        <v>82</v>
      </c>
      <c r="AV1744" s="13" t="s">
        <v>80</v>
      </c>
      <c r="AW1744" s="13" t="s">
        <v>35</v>
      </c>
      <c r="AX1744" s="13" t="s">
        <v>73</v>
      </c>
      <c r="AY1744" s="243" t="s">
        <v>185</v>
      </c>
    </row>
    <row r="1745" s="14" customFormat="1">
      <c r="A1745" s="14"/>
      <c r="B1745" s="244"/>
      <c r="C1745" s="245"/>
      <c r="D1745" s="235" t="s">
        <v>195</v>
      </c>
      <c r="E1745" s="246" t="s">
        <v>19</v>
      </c>
      <c r="F1745" s="247" t="s">
        <v>2446</v>
      </c>
      <c r="G1745" s="245"/>
      <c r="H1745" s="248">
        <v>11.359999999999999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195</v>
      </c>
      <c r="AU1745" s="254" t="s">
        <v>82</v>
      </c>
      <c r="AV1745" s="14" t="s">
        <v>82</v>
      </c>
      <c r="AW1745" s="14" t="s">
        <v>35</v>
      </c>
      <c r="AX1745" s="14" t="s">
        <v>73</v>
      </c>
      <c r="AY1745" s="254" t="s">
        <v>185</v>
      </c>
    </row>
    <row r="1746" s="14" customFormat="1">
      <c r="A1746" s="14"/>
      <c r="B1746" s="244"/>
      <c r="C1746" s="245"/>
      <c r="D1746" s="235" t="s">
        <v>195</v>
      </c>
      <c r="E1746" s="246" t="s">
        <v>19</v>
      </c>
      <c r="F1746" s="247" t="s">
        <v>2447</v>
      </c>
      <c r="G1746" s="245"/>
      <c r="H1746" s="248">
        <v>15.050000000000001</v>
      </c>
      <c r="I1746" s="249"/>
      <c r="J1746" s="245"/>
      <c r="K1746" s="245"/>
      <c r="L1746" s="250"/>
      <c r="M1746" s="251"/>
      <c r="N1746" s="252"/>
      <c r="O1746" s="252"/>
      <c r="P1746" s="252"/>
      <c r="Q1746" s="252"/>
      <c r="R1746" s="252"/>
      <c r="S1746" s="252"/>
      <c r="T1746" s="253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4" t="s">
        <v>195</v>
      </c>
      <c r="AU1746" s="254" t="s">
        <v>82</v>
      </c>
      <c r="AV1746" s="14" t="s">
        <v>82</v>
      </c>
      <c r="AW1746" s="14" t="s">
        <v>35</v>
      </c>
      <c r="AX1746" s="14" t="s">
        <v>73</v>
      </c>
      <c r="AY1746" s="254" t="s">
        <v>185</v>
      </c>
    </row>
    <row r="1747" s="14" customFormat="1">
      <c r="A1747" s="14"/>
      <c r="B1747" s="244"/>
      <c r="C1747" s="245"/>
      <c r="D1747" s="235" t="s">
        <v>195</v>
      </c>
      <c r="E1747" s="246" t="s">
        <v>19</v>
      </c>
      <c r="F1747" s="247" t="s">
        <v>2897</v>
      </c>
      <c r="G1747" s="245"/>
      <c r="H1747" s="248">
        <v>-3.3999999999999999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195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185</v>
      </c>
    </row>
    <row r="1748" s="15" customFormat="1">
      <c r="A1748" s="15"/>
      <c r="B1748" s="255"/>
      <c r="C1748" s="256"/>
      <c r="D1748" s="235" t="s">
        <v>195</v>
      </c>
      <c r="E1748" s="257" t="s">
        <v>19</v>
      </c>
      <c r="F1748" s="258" t="s">
        <v>226</v>
      </c>
      <c r="G1748" s="256"/>
      <c r="H1748" s="259">
        <v>219.66299999999998</v>
      </c>
      <c r="I1748" s="260"/>
      <c r="J1748" s="256"/>
      <c r="K1748" s="256"/>
      <c r="L1748" s="261"/>
      <c r="M1748" s="262"/>
      <c r="N1748" s="263"/>
      <c r="O1748" s="263"/>
      <c r="P1748" s="263"/>
      <c r="Q1748" s="263"/>
      <c r="R1748" s="263"/>
      <c r="S1748" s="263"/>
      <c r="T1748" s="264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5" t="s">
        <v>195</v>
      </c>
      <c r="AU1748" s="265" t="s">
        <v>82</v>
      </c>
      <c r="AV1748" s="15" t="s">
        <v>135</v>
      </c>
      <c r="AW1748" s="15" t="s">
        <v>35</v>
      </c>
      <c r="AX1748" s="15" t="s">
        <v>80</v>
      </c>
      <c r="AY1748" s="265" t="s">
        <v>185</v>
      </c>
    </row>
    <row r="1749" s="14" customFormat="1">
      <c r="A1749" s="14"/>
      <c r="B1749" s="244"/>
      <c r="C1749" s="245"/>
      <c r="D1749" s="235" t="s">
        <v>195</v>
      </c>
      <c r="E1749" s="245"/>
      <c r="F1749" s="247" t="s">
        <v>2903</v>
      </c>
      <c r="G1749" s="245"/>
      <c r="H1749" s="248">
        <v>224.05600000000001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195</v>
      </c>
      <c r="AU1749" s="254" t="s">
        <v>82</v>
      </c>
      <c r="AV1749" s="14" t="s">
        <v>82</v>
      </c>
      <c r="AW1749" s="14" t="s">
        <v>4</v>
      </c>
      <c r="AX1749" s="14" t="s">
        <v>80</v>
      </c>
      <c r="AY1749" s="254" t="s">
        <v>185</v>
      </c>
    </row>
    <row r="1750" s="2" customFormat="1" ht="16.5" customHeight="1">
      <c r="A1750" s="40"/>
      <c r="B1750" s="41"/>
      <c r="C1750" s="215" t="s">
        <v>2904</v>
      </c>
      <c r="D1750" s="215" t="s">
        <v>187</v>
      </c>
      <c r="E1750" s="216" t="s">
        <v>2109</v>
      </c>
      <c r="F1750" s="217" t="s">
        <v>2110</v>
      </c>
      <c r="G1750" s="218" t="s">
        <v>240</v>
      </c>
      <c r="H1750" s="219">
        <v>89.099999999999994</v>
      </c>
      <c r="I1750" s="220"/>
      <c r="J1750" s="221">
        <f>ROUND(I1750*H1750,2)</f>
        <v>0</v>
      </c>
      <c r="K1750" s="217" t="s">
        <v>191</v>
      </c>
      <c r="L1750" s="46"/>
      <c r="M1750" s="222" t="s">
        <v>19</v>
      </c>
      <c r="N1750" s="223" t="s">
        <v>44</v>
      </c>
      <c r="O1750" s="86"/>
      <c r="P1750" s="224">
        <f>O1750*H1750</f>
        <v>0</v>
      </c>
      <c r="Q1750" s="224">
        <v>3.0000000000000001E-05</v>
      </c>
      <c r="R1750" s="224">
        <f>Q1750*H1750</f>
        <v>0.002673</v>
      </c>
      <c r="S1750" s="224">
        <v>0</v>
      </c>
      <c r="T1750" s="225">
        <f>S1750*H1750</f>
        <v>0</v>
      </c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R1750" s="226" t="s">
        <v>339</v>
      </c>
      <c r="AT1750" s="226" t="s">
        <v>187</v>
      </c>
      <c r="AU1750" s="226" t="s">
        <v>82</v>
      </c>
      <c r="AY1750" s="19" t="s">
        <v>185</v>
      </c>
      <c r="BE1750" s="227">
        <f>IF(N1750="základní",J1750,0)</f>
        <v>0</v>
      </c>
      <c r="BF1750" s="227">
        <f>IF(N1750="snížená",J1750,0)</f>
        <v>0</v>
      </c>
      <c r="BG1750" s="227">
        <f>IF(N1750="zákl. přenesená",J1750,0)</f>
        <v>0</v>
      </c>
      <c r="BH1750" s="227">
        <f>IF(N1750="sníž. přenesená",J1750,0)</f>
        <v>0</v>
      </c>
      <c r="BI1750" s="227">
        <f>IF(N1750="nulová",J1750,0)</f>
        <v>0</v>
      </c>
      <c r="BJ1750" s="19" t="s">
        <v>80</v>
      </c>
      <c r="BK1750" s="227">
        <f>ROUND(I1750*H1750,2)</f>
        <v>0</v>
      </c>
      <c r="BL1750" s="19" t="s">
        <v>339</v>
      </c>
      <c r="BM1750" s="226" t="s">
        <v>2905</v>
      </c>
    </row>
    <row r="1751" s="2" customFormat="1">
      <c r="A1751" s="40"/>
      <c r="B1751" s="41"/>
      <c r="C1751" s="42"/>
      <c r="D1751" s="228" t="s">
        <v>193</v>
      </c>
      <c r="E1751" s="42"/>
      <c r="F1751" s="229" t="s">
        <v>2112</v>
      </c>
      <c r="G1751" s="42"/>
      <c r="H1751" s="42"/>
      <c r="I1751" s="230"/>
      <c r="J1751" s="42"/>
      <c r="K1751" s="42"/>
      <c r="L1751" s="46"/>
      <c r="M1751" s="231"/>
      <c r="N1751" s="232"/>
      <c r="O1751" s="86"/>
      <c r="P1751" s="86"/>
      <c r="Q1751" s="86"/>
      <c r="R1751" s="86"/>
      <c r="S1751" s="86"/>
      <c r="T1751" s="87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T1751" s="19" t="s">
        <v>193</v>
      </c>
      <c r="AU1751" s="19" t="s">
        <v>82</v>
      </c>
    </row>
    <row r="1752" s="13" customFormat="1">
      <c r="A1752" s="13"/>
      <c r="B1752" s="233"/>
      <c r="C1752" s="234"/>
      <c r="D1752" s="235" t="s">
        <v>195</v>
      </c>
      <c r="E1752" s="236" t="s">
        <v>19</v>
      </c>
      <c r="F1752" s="237" t="s">
        <v>2421</v>
      </c>
      <c r="G1752" s="234"/>
      <c r="H1752" s="236" t="s">
        <v>19</v>
      </c>
      <c r="I1752" s="238"/>
      <c r="J1752" s="234"/>
      <c r="K1752" s="234"/>
      <c r="L1752" s="239"/>
      <c r="M1752" s="240"/>
      <c r="N1752" s="241"/>
      <c r="O1752" s="241"/>
      <c r="P1752" s="241"/>
      <c r="Q1752" s="241"/>
      <c r="R1752" s="241"/>
      <c r="S1752" s="241"/>
      <c r="T1752" s="242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3" t="s">
        <v>195</v>
      </c>
      <c r="AU1752" s="243" t="s">
        <v>82</v>
      </c>
      <c r="AV1752" s="13" t="s">
        <v>80</v>
      </c>
      <c r="AW1752" s="13" t="s">
        <v>35</v>
      </c>
      <c r="AX1752" s="13" t="s">
        <v>73</v>
      </c>
      <c r="AY1752" s="243" t="s">
        <v>185</v>
      </c>
    </row>
    <row r="1753" s="14" customFormat="1">
      <c r="A1753" s="14"/>
      <c r="B1753" s="244"/>
      <c r="C1753" s="245"/>
      <c r="D1753" s="235" t="s">
        <v>195</v>
      </c>
      <c r="E1753" s="246" t="s">
        <v>19</v>
      </c>
      <c r="F1753" s="247" t="s">
        <v>2882</v>
      </c>
      <c r="G1753" s="245"/>
      <c r="H1753" s="248">
        <v>89.099999999999994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195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185</v>
      </c>
    </row>
    <row r="1754" s="15" customFormat="1">
      <c r="A1754" s="15"/>
      <c r="B1754" s="255"/>
      <c r="C1754" s="256"/>
      <c r="D1754" s="235" t="s">
        <v>195</v>
      </c>
      <c r="E1754" s="257" t="s">
        <v>19</v>
      </c>
      <c r="F1754" s="258" t="s">
        <v>226</v>
      </c>
      <c r="G1754" s="256"/>
      <c r="H1754" s="259">
        <v>89.099999999999994</v>
      </c>
      <c r="I1754" s="260"/>
      <c r="J1754" s="256"/>
      <c r="K1754" s="256"/>
      <c r="L1754" s="261"/>
      <c r="M1754" s="262"/>
      <c r="N1754" s="263"/>
      <c r="O1754" s="263"/>
      <c r="P1754" s="263"/>
      <c r="Q1754" s="263"/>
      <c r="R1754" s="263"/>
      <c r="S1754" s="263"/>
      <c r="T1754" s="264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65" t="s">
        <v>195</v>
      </c>
      <c r="AU1754" s="265" t="s">
        <v>82</v>
      </c>
      <c r="AV1754" s="15" t="s">
        <v>135</v>
      </c>
      <c r="AW1754" s="15" t="s">
        <v>35</v>
      </c>
      <c r="AX1754" s="15" t="s">
        <v>80</v>
      </c>
      <c r="AY1754" s="265" t="s">
        <v>185</v>
      </c>
    </row>
    <row r="1755" s="2" customFormat="1" ht="24.15" customHeight="1">
      <c r="A1755" s="40"/>
      <c r="B1755" s="41"/>
      <c r="C1755" s="215" t="s">
        <v>1402</v>
      </c>
      <c r="D1755" s="215" t="s">
        <v>187</v>
      </c>
      <c r="E1755" s="216" t="s">
        <v>2114</v>
      </c>
      <c r="F1755" s="217" t="s">
        <v>2115</v>
      </c>
      <c r="G1755" s="218" t="s">
        <v>457</v>
      </c>
      <c r="H1755" s="266"/>
      <c r="I1755" s="220"/>
      <c r="J1755" s="221">
        <f>ROUND(I1755*H1755,2)</f>
        <v>0</v>
      </c>
      <c r="K1755" s="217" t="s">
        <v>191</v>
      </c>
      <c r="L1755" s="46"/>
      <c r="M1755" s="222" t="s">
        <v>19</v>
      </c>
      <c r="N1755" s="223" t="s">
        <v>44</v>
      </c>
      <c r="O1755" s="86"/>
      <c r="P1755" s="224">
        <f>O1755*H1755</f>
        <v>0</v>
      </c>
      <c r="Q1755" s="224">
        <v>0</v>
      </c>
      <c r="R1755" s="224">
        <f>Q1755*H1755</f>
        <v>0</v>
      </c>
      <c r="S1755" s="224">
        <v>0</v>
      </c>
      <c r="T1755" s="225">
        <f>S1755*H1755</f>
        <v>0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26" t="s">
        <v>339</v>
      </c>
      <c r="AT1755" s="226" t="s">
        <v>187</v>
      </c>
      <c r="AU1755" s="226" t="s">
        <v>82</v>
      </c>
      <c r="AY1755" s="19" t="s">
        <v>185</v>
      </c>
      <c r="BE1755" s="227">
        <f>IF(N1755="základní",J1755,0)</f>
        <v>0</v>
      </c>
      <c r="BF1755" s="227">
        <f>IF(N1755="snížená",J1755,0)</f>
        <v>0</v>
      </c>
      <c r="BG1755" s="227">
        <f>IF(N1755="zákl. přenesená",J1755,0)</f>
        <v>0</v>
      </c>
      <c r="BH1755" s="227">
        <f>IF(N1755="sníž. přenesená",J1755,0)</f>
        <v>0</v>
      </c>
      <c r="BI1755" s="227">
        <f>IF(N1755="nulová",J1755,0)</f>
        <v>0</v>
      </c>
      <c r="BJ1755" s="19" t="s">
        <v>80</v>
      </c>
      <c r="BK1755" s="227">
        <f>ROUND(I1755*H1755,2)</f>
        <v>0</v>
      </c>
      <c r="BL1755" s="19" t="s">
        <v>339</v>
      </c>
      <c r="BM1755" s="226" t="s">
        <v>2906</v>
      </c>
    </row>
    <row r="1756" s="2" customFormat="1">
      <c r="A1756" s="40"/>
      <c r="B1756" s="41"/>
      <c r="C1756" s="42"/>
      <c r="D1756" s="228" t="s">
        <v>193</v>
      </c>
      <c r="E1756" s="42"/>
      <c r="F1756" s="229" t="s">
        <v>2117</v>
      </c>
      <c r="G1756" s="42"/>
      <c r="H1756" s="42"/>
      <c r="I1756" s="230"/>
      <c r="J1756" s="42"/>
      <c r="K1756" s="42"/>
      <c r="L1756" s="46"/>
      <c r="M1756" s="231"/>
      <c r="N1756" s="232"/>
      <c r="O1756" s="86"/>
      <c r="P1756" s="86"/>
      <c r="Q1756" s="86"/>
      <c r="R1756" s="86"/>
      <c r="S1756" s="86"/>
      <c r="T1756" s="87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T1756" s="19" t="s">
        <v>193</v>
      </c>
      <c r="AU1756" s="19" t="s">
        <v>82</v>
      </c>
    </row>
    <row r="1757" s="12" customFormat="1" ht="22.8" customHeight="1">
      <c r="A1757" s="12"/>
      <c r="B1757" s="199"/>
      <c r="C1757" s="200"/>
      <c r="D1757" s="201" t="s">
        <v>72</v>
      </c>
      <c r="E1757" s="213" t="s">
        <v>1408</v>
      </c>
      <c r="F1757" s="213" t="s">
        <v>1409</v>
      </c>
      <c r="G1757" s="200"/>
      <c r="H1757" s="200"/>
      <c r="I1757" s="203"/>
      <c r="J1757" s="214">
        <f>BK1757</f>
        <v>0</v>
      </c>
      <c r="K1757" s="200"/>
      <c r="L1757" s="205"/>
      <c r="M1757" s="206"/>
      <c r="N1757" s="207"/>
      <c r="O1757" s="207"/>
      <c r="P1757" s="208">
        <f>SUM(P1758:P1804)</f>
        <v>0</v>
      </c>
      <c r="Q1757" s="207"/>
      <c r="R1757" s="208">
        <f>SUM(R1758:R1804)</f>
        <v>0.0179297</v>
      </c>
      <c r="S1757" s="207"/>
      <c r="T1757" s="209">
        <f>SUM(T1758:T1804)</f>
        <v>0</v>
      </c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R1757" s="210" t="s">
        <v>82</v>
      </c>
      <c r="AT1757" s="211" t="s">
        <v>72</v>
      </c>
      <c r="AU1757" s="211" t="s">
        <v>80</v>
      </c>
      <c r="AY1757" s="210" t="s">
        <v>185</v>
      </c>
      <c r="BK1757" s="212">
        <f>SUM(BK1758:BK1804)</f>
        <v>0</v>
      </c>
    </row>
    <row r="1758" s="2" customFormat="1" ht="16.5" customHeight="1">
      <c r="A1758" s="40"/>
      <c r="B1758" s="41"/>
      <c r="C1758" s="215" t="s">
        <v>2907</v>
      </c>
      <c r="D1758" s="215" t="s">
        <v>187</v>
      </c>
      <c r="E1758" s="216" t="s">
        <v>1411</v>
      </c>
      <c r="F1758" s="217" t="s">
        <v>1412</v>
      </c>
      <c r="G1758" s="218" t="s">
        <v>240</v>
      </c>
      <c r="H1758" s="219">
        <v>21.646000000000001</v>
      </c>
      <c r="I1758" s="220"/>
      <c r="J1758" s="221">
        <f>ROUND(I1758*H1758,2)</f>
        <v>0</v>
      </c>
      <c r="K1758" s="217" t="s">
        <v>191</v>
      </c>
      <c r="L1758" s="46"/>
      <c r="M1758" s="222" t="s">
        <v>19</v>
      </c>
      <c r="N1758" s="223" t="s">
        <v>44</v>
      </c>
      <c r="O1758" s="86"/>
      <c r="P1758" s="224">
        <f>O1758*H1758</f>
        <v>0</v>
      </c>
      <c r="Q1758" s="224">
        <v>4.0000000000000003E-05</v>
      </c>
      <c r="R1758" s="224">
        <f>Q1758*H1758</f>
        <v>0.0008658400000000001</v>
      </c>
      <c r="S1758" s="224">
        <v>0</v>
      </c>
      <c r="T1758" s="225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26" t="s">
        <v>339</v>
      </c>
      <c r="AT1758" s="226" t="s">
        <v>187</v>
      </c>
      <c r="AU1758" s="226" t="s">
        <v>82</v>
      </c>
      <c r="AY1758" s="19" t="s">
        <v>185</v>
      </c>
      <c r="BE1758" s="227">
        <f>IF(N1758="základní",J1758,0)</f>
        <v>0</v>
      </c>
      <c r="BF1758" s="227">
        <f>IF(N1758="snížená",J1758,0)</f>
        <v>0</v>
      </c>
      <c r="BG1758" s="227">
        <f>IF(N1758="zákl. přenesená",J1758,0)</f>
        <v>0</v>
      </c>
      <c r="BH1758" s="227">
        <f>IF(N1758="sníž. přenesená",J1758,0)</f>
        <v>0</v>
      </c>
      <c r="BI1758" s="227">
        <f>IF(N1758="nulová",J1758,0)</f>
        <v>0</v>
      </c>
      <c r="BJ1758" s="19" t="s">
        <v>80</v>
      </c>
      <c r="BK1758" s="227">
        <f>ROUND(I1758*H1758,2)</f>
        <v>0</v>
      </c>
      <c r="BL1758" s="19" t="s">
        <v>339</v>
      </c>
      <c r="BM1758" s="226" t="s">
        <v>2908</v>
      </c>
    </row>
    <row r="1759" s="2" customFormat="1">
      <c r="A1759" s="40"/>
      <c r="B1759" s="41"/>
      <c r="C1759" s="42"/>
      <c r="D1759" s="228" t="s">
        <v>193</v>
      </c>
      <c r="E1759" s="42"/>
      <c r="F1759" s="229" t="s">
        <v>1414</v>
      </c>
      <c r="G1759" s="42"/>
      <c r="H1759" s="42"/>
      <c r="I1759" s="230"/>
      <c r="J1759" s="42"/>
      <c r="K1759" s="42"/>
      <c r="L1759" s="46"/>
      <c r="M1759" s="231"/>
      <c r="N1759" s="232"/>
      <c r="O1759" s="86"/>
      <c r="P1759" s="86"/>
      <c r="Q1759" s="86"/>
      <c r="R1759" s="86"/>
      <c r="S1759" s="86"/>
      <c r="T1759" s="87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T1759" s="19" t="s">
        <v>193</v>
      </c>
      <c r="AU1759" s="19" t="s">
        <v>82</v>
      </c>
    </row>
    <row r="1760" s="13" customFormat="1">
      <c r="A1760" s="13"/>
      <c r="B1760" s="233"/>
      <c r="C1760" s="234"/>
      <c r="D1760" s="235" t="s">
        <v>195</v>
      </c>
      <c r="E1760" s="236" t="s">
        <v>19</v>
      </c>
      <c r="F1760" s="237" t="s">
        <v>2909</v>
      </c>
      <c r="G1760" s="234"/>
      <c r="H1760" s="236" t="s">
        <v>19</v>
      </c>
      <c r="I1760" s="238"/>
      <c r="J1760" s="234"/>
      <c r="K1760" s="234"/>
      <c r="L1760" s="239"/>
      <c r="M1760" s="240"/>
      <c r="N1760" s="241"/>
      <c r="O1760" s="241"/>
      <c r="P1760" s="241"/>
      <c r="Q1760" s="241"/>
      <c r="R1760" s="241"/>
      <c r="S1760" s="241"/>
      <c r="T1760" s="242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3" t="s">
        <v>195</v>
      </c>
      <c r="AU1760" s="243" t="s">
        <v>82</v>
      </c>
      <c r="AV1760" s="13" t="s">
        <v>80</v>
      </c>
      <c r="AW1760" s="13" t="s">
        <v>35</v>
      </c>
      <c r="AX1760" s="13" t="s">
        <v>73</v>
      </c>
      <c r="AY1760" s="243" t="s">
        <v>185</v>
      </c>
    </row>
    <row r="1761" s="13" customFormat="1">
      <c r="A1761" s="13"/>
      <c r="B1761" s="233"/>
      <c r="C1761" s="234"/>
      <c r="D1761" s="235" t="s">
        <v>195</v>
      </c>
      <c r="E1761" s="236" t="s">
        <v>19</v>
      </c>
      <c r="F1761" s="237" t="s">
        <v>2359</v>
      </c>
      <c r="G1761" s="234"/>
      <c r="H1761" s="236" t="s">
        <v>19</v>
      </c>
      <c r="I1761" s="238"/>
      <c r="J1761" s="234"/>
      <c r="K1761" s="234"/>
      <c r="L1761" s="239"/>
      <c r="M1761" s="240"/>
      <c r="N1761" s="241"/>
      <c r="O1761" s="241"/>
      <c r="P1761" s="241"/>
      <c r="Q1761" s="241"/>
      <c r="R1761" s="241"/>
      <c r="S1761" s="241"/>
      <c r="T1761" s="242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3" t="s">
        <v>195</v>
      </c>
      <c r="AU1761" s="243" t="s">
        <v>82</v>
      </c>
      <c r="AV1761" s="13" t="s">
        <v>80</v>
      </c>
      <c r="AW1761" s="13" t="s">
        <v>35</v>
      </c>
      <c r="AX1761" s="13" t="s">
        <v>73</v>
      </c>
      <c r="AY1761" s="243" t="s">
        <v>185</v>
      </c>
    </row>
    <row r="1762" s="14" customFormat="1">
      <c r="A1762" s="14"/>
      <c r="B1762" s="244"/>
      <c r="C1762" s="245"/>
      <c r="D1762" s="235" t="s">
        <v>195</v>
      </c>
      <c r="E1762" s="246" t="s">
        <v>19</v>
      </c>
      <c r="F1762" s="247" t="s">
        <v>2120</v>
      </c>
      <c r="G1762" s="245"/>
      <c r="H1762" s="248">
        <v>2.8799999999999999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195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185</v>
      </c>
    </row>
    <row r="1763" s="14" customFormat="1">
      <c r="A1763" s="14"/>
      <c r="B1763" s="244"/>
      <c r="C1763" s="245"/>
      <c r="D1763" s="235" t="s">
        <v>195</v>
      </c>
      <c r="E1763" s="246" t="s">
        <v>19</v>
      </c>
      <c r="F1763" s="247" t="s">
        <v>2121</v>
      </c>
      <c r="G1763" s="245"/>
      <c r="H1763" s="248">
        <v>3.7120000000000002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195</v>
      </c>
      <c r="AU1763" s="254" t="s">
        <v>82</v>
      </c>
      <c r="AV1763" s="14" t="s">
        <v>82</v>
      </c>
      <c r="AW1763" s="14" t="s">
        <v>35</v>
      </c>
      <c r="AX1763" s="14" t="s">
        <v>73</v>
      </c>
      <c r="AY1763" s="254" t="s">
        <v>185</v>
      </c>
    </row>
    <row r="1764" s="14" customFormat="1">
      <c r="A1764" s="14"/>
      <c r="B1764" s="244"/>
      <c r="C1764" s="245"/>
      <c r="D1764" s="235" t="s">
        <v>195</v>
      </c>
      <c r="E1764" s="246" t="s">
        <v>19</v>
      </c>
      <c r="F1764" s="247" t="s">
        <v>1581</v>
      </c>
      <c r="G1764" s="245"/>
      <c r="H1764" s="248">
        <v>2.181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195</v>
      </c>
      <c r="AU1764" s="254" t="s">
        <v>82</v>
      </c>
      <c r="AV1764" s="14" t="s">
        <v>82</v>
      </c>
      <c r="AW1764" s="14" t="s">
        <v>35</v>
      </c>
      <c r="AX1764" s="14" t="s">
        <v>73</v>
      </c>
      <c r="AY1764" s="254" t="s">
        <v>185</v>
      </c>
    </row>
    <row r="1765" s="14" customFormat="1">
      <c r="A1765" s="14"/>
      <c r="B1765" s="244"/>
      <c r="C1765" s="245"/>
      <c r="D1765" s="235" t="s">
        <v>195</v>
      </c>
      <c r="E1765" s="246" t="s">
        <v>19</v>
      </c>
      <c r="F1765" s="247" t="s">
        <v>2122</v>
      </c>
      <c r="G1765" s="245"/>
      <c r="H1765" s="248">
        <v>4.0499999999999998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195</v>
      </c>
      <c r="AU1765" s="254" t="s">
        <v>82</v>
      </c>
      <c r="AV1765" s="14" t="s">
        <v>82</v>
      </c>
      <c r="AW1765" s="14" t="s">
        <v>35</v>
      </c>
      <c r="AX1765" s="14" t="s">
        <v>73</v>
      </c>
      <c r="AY1765" s="254" t="s">
        <v>185</v>
      </c>
    </row>
    <row r="1766" s="14" customFormat="1">
      <c r="A1766" s="14"/>
      <c r="B1766" s="244"/>
      <c r="C1766" s="245"/>
      <c r="D1766" s="235" t="s">
        <v>195</v>
      </c>
      <c r="E1766" s="246" t="s">
        <v>19</v>
      </c>
      <c r="F1766" s="247" t="s">
        <v>2123</v>
      </c>
      <c r="G1766" s="245"/>
      <c r="H1766" s="248">
        <v>2.379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195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185</v>
      </c>
    </row>
    <row r="1767" s="14" customFormat="1">
      <c r="A1767" s="14"/>
      <c r="B1767" s="244"/>
      <c r="C1767" s="245"/>
      <c r="D1767" s="235" t="s">
        <v>195</v>
      </c>
      <c r="E1767" s="246" t="s">
        <v>19</v>
      </c>
      <c r="F1767" s="247" t="s">
        <v>2910</v>
      </c>
      <c r="G1767" s="245"/>
      <c r="H1767" s="248">
        <v>3.5640000000000001</v>
      </c>
      <c r="I1767" s="249"/>
      <c r="J1767" s="245"/>
      <c r="K1767" s="245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4" t="s">
        <v>195</v>
      </c>
      <c r="AU1767" s="254" t="s">
        <v>82</v>
      </c>
      <c r="AV1767" s="14" t="s">
        <v>82</v>
      </c>
      <c r="AW1767" s="14" t="s">
        <v>35</v>
      </c>
      <c r="AX1767" s="14" t="s">
        <v>73</v>
      </c>
      <c r="AY1767" s="254" t="s">
        <v>185</v>
      </c>
    </row>
    <row r="1768" s="14" customFormat="1">
      <c r="A1768" s="14"/>
      <c r="B1768" s="244"/>
      <c r="C1768" s="245"/>
      <c r="D1768" s="235" t="s">
        <v>195</v>
      </c>
      <c r="E1768" s="246" t="s">
        <v>19</v>
      </c>
      <c r="F1768" s="247" t="s">
        <v>2120</v>
      </c>
      <c r="G1768" s="245"/>
      <c r="H1768" s="248">
        <v>2.8799999999999999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195</v>
      </c>
      <c r="AU1768" s="254" t="s">
        <v>82</v>
      </c>
      <c r="AV1768" s="14" t="s">
        <v>82</v>
      </c>
      <c r="AW1768" s="14" t="s">
        <v>35</v>
      </c>
      <c r="AX1768" s="14" t="s">
        <v>73</v>
      </c>
      <c r="AY1768" s="254" t="s">
        <v>185</v>
      </c>
    </row>
    <row r="1769" s="15" customFormat="1">
      <c r="A1769" s="15"/>
      <c r="B1769" s="255"/>
      <c r="C1769" s="256"/>
      <c r="D1769" s="235" t="s">
        <v>195</v>
      </c>
      <c r="E1769" s="257" t="s">
        <v>19</v>
      </c>
      <c r="F1769" s="258" t="s">
        <v>226</v>
      </c>
      <c r="G1769" s="256"/>
      <c r="H1769" s="259">
        <v>21.645999999999997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195</v>
      </c>
      <c r="AU1769" s="265" t="s">
        <v>82</v>
      </c>
      <c r="AV1769" s="15" t="s">
        <v>135</v>
      </c>
      <c r="AW1769" s="15" t="s">
        <v>35</v>
      </c>
      <c r="AX1769" s="15" t="s">
        <v>80</v>
      </c>
      <c r="AY1769" s="265" t="s">
        <v>185</v>
      </c>
    </row>
    <row r="1770" s="2" customFormat="1" ht="16.5" customHeight="1">
      <c r="A1770" s="40"/>
      <c r="B1770" s="41"/>
      <c r="C1770" s="215" t="s">
        <v>2911</v>
      </c>
      <c r="D1770" s="215" t="s">
        <v>187</v>
      </c>
      <c r="E1770" s="216" t="s">
        <v>1420</v>
      </c>
      <c r="F1770" s="217" t="s">
        <v>1421</v>
      </c>
      <c r="G1770" s="218" t="s">
        <v>240</v>
      </c>
      <c r="H1770" s="219">
        <v>9.3239999999999998</v>
      </c>
      <c r="I1770" s="220"/>
      <c r="J1770" s="221">
        <f>ROUND(I1770*H1770,2)</f>
        <v>0</v>
      </c>
      <c r="K1770" s="217" t="s">
        <v>191</v>
      </c>
      <c r="L1770" s="46"/>
      <c r="M1770" s="222" t="s">
        <v>19</v>
      </c>
      <c r="N1770" s="223" t="s">
        <v>44</v>
      </c>
      <c r="O1770" s="86"/>
      <c r="P1770" s="224">
        <f>O1770*H1770</f>
        <v>0</v>
      </c>
      <c r="Q1770" s="224">
        <v>0.00054000000000000001</v>
      </c>
      <c r="R1770" s="224">
        <f>Q1770*H1770</f>
        <v>0.0050349599999999998</v>
      </c>
      <c r="S1770" s="224">
        <v>0</v>
      </c>
      <c r="T1770" s="225">
        <f>S1770*H1770</f>
        <v>0</v>
      </c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R1770" s="226" t="s">
        <v>339</v>
      </c>
      <c r="AT1770" s="226" t="s">
        <v>187</v>
      </c>
      <c r="AU1770" s="226" t="s">
        <v>82</v>
      </c>
      <c r="AY1770" s="19" t="s">
        <v>185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19" t="s">
        <v>80</v>
      </c>
      <c r="BK1770" s="227">
        <f>ROUND(I1770*H1770,2)</f>
        <v>0</v>
      </c>
      <c r="BL1770" s="19" t="s">
        <v>339</v>
      </c>
      <c r="BM1770" s="226" t="s">
        <v>2912</v>
      </c>
    </row>
    <row r="1771" s="2" customFormat="1">
      <c r="A1771" s="40"/>
      <c r="B1771" s="41"/>
      <c r="C1771" s="42"/>
      <c r="D1771" s="228" t="s">
        <v>193</v>
      </c>
      <c r="E1771" s="42"/>
      <c r="F1771" s="229" t="s">
        <v>1423</v>
      </c>
      <c r="G1771" s="42"/>
      <c r="H1771" s="42"/>
      <c r="I1771" s="230"/>
      <c r="J1771" s="42"/>
      <c r="K1771" s="42"/>
      <c r="L1771" s="46"/>
      <c r="M1771" s="231"/>
      <c r="N1771" s="232"/>
      <c r="O1771" s="86"/>
      <c r="P1771" s="86"/>
      <c r="Q1771" s="86"/>
      <c r="R1771" s="86"/>
      <c r="S1771" s="86"/>
      <c r="T1771" s="87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T1771" s="19" t="s">
        <v>193</v>
      </c>
      <c r="AU1771" s="19" t="s">
        <v>82</v>
      </c>
    </row>
    <row r="1772" s="13" customFormat="1">
      <c r="A1772" s="13"/>
      <c r="B1772" s="233"/>
      <c r="C1772" s="234"/>
      <c r="D1772" s="235" t="s">
        <v>195</v>
      </c>
      <c r="E1772" s="236" t="s">
        <v>19</v>
      </c>
      <c r="F1772" s="237" t="s">
        <v>2909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195</v>
      </c>
      <c r="AU1772" s="243" t="s">
        <v>82</v>
      </c>
      <c r="AV1772" s="13" t="s">
        <v>80</v>
      </c>
      <c r="AW1772" s="13" t="s">
        <v>35</v>
      </c>
      <c r="AX1772" s="13" t="s">
        <v>73</v>
      </c>
      <c r="AY1772" s="243" t="s">
        <v>185</v>
      </c>
    </row>
    <row r="1773" s="13" customFormat="1">
      <c r="A1773" s="13"/>
      <c r="B1773" s="233"/>
      <c r="C1773" s="234"/>
      <c r="D1773" s="235" t="s">
        <v>195</v>
      </c>
      <c r="E1773" s="236" t="s">
        <v>19</v>
      </c>
      <c r="F1773" s="237" t="s">
        <v>2359</v>
      </c>
      <c r="G1773" s="234"/>
      <c r="H1773" s="236" t="s">
        <v>19</v>
      </c>
      <c r="I1773" s="238"/>
      <c r="J1773" s="234"/>
      <c r="K1773" s="234"/>
      <c r="L1773" s="239"/>
      <c r="M1773" s="240"/>
      <c r="N1773" s="241"/>
      <c r="O1773" s="241"/>
      <c r="P1773" s="241"/>
      <c r="Q1773" s="241"/>
      <c r="R1773" s="241"/>
      <c r="S1773" s="241"/>
      <c r="T1773" s="24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3" t="s">
        <v>195</v>
      </c>
      <c r="AU1773" s="243" t="s">
        <v>82</v>
      </c>
      <c r="AV1773" s="13" t="s">
        <v>80</v>
      </c>
      <c r="AW1773" s="13" t="s">
        <v>35</v>
      </c>
      <c r="AX1773" s="13" t="s">
        <v>73</v>
      </c>
      <c r="AY1773" s="243" t="s">
        <v>185</v>
      </c>
    </row>
    <row r="1774" s="14" customFormat="1">
      <c r="A1774" s="14"/>
      <c r="B1774" s="244"/>
      <c r="C1774" s="245"/>
      <c r="D1774" s="235" t="s">
        <v>195</v>
      </c>
      <c r="E1774" s="246" t="s">
        <v>19</v>
      </c>
      <c r="F1774" s="247" t="s">
        <v>2120</v>
      </c>
      <c r="G1774" s="245"/>
      <c r="H1774" s="248">
        <v>2.8799999999999999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195</v>
      </c>
      <c r="AU1774" s="254" t="s">
        <v>82</v>
      </c>
      <c r="AV1774" s="14" t="s">
        <v>82</v>
      </c>
      <c r="AW1774" s="14" t="s">
        <v>35</v>
      </c>
      <c r="AX1774" s="14" t="s">
        <v>73</v>
      </c>
      <c r="AY1774" s="254" t="s">
        <v>185</v>
      </c>
    </row>
    <row r="1775" s="14" customFormat="1">
      <c r="A1775" s="14"/>
      <c r="B1775" s="244"/>
      <c r="C1775" s="245"/>
      <c r="D1775" s="235" t="s">
        <v>195</v>
      </c>
      <c r="E1775" s="246" t="s">
        <v>19</v>
      </c>
      <c r="F1775" s="247" t="s">
        <v>2910</v>
      </c>
      <c r="G1775" s="245"/>
      <c r="H1775" s="248">
        <v>3.5640000000000001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195</v>
      </c>
      <c r="AU1775" s="254" t="s">
        <v>82</v>
      </c>
      <c r="AV1775" s="14" t="s">
        <v>82</v>
      </c>
      <c r="AW1775" s="14" t="s">
        <v>35</v>
      </c>
      <c r="AX1775" s="14" t="s">
        <v>73</v>
      </c>
      <c r="AY1775" s="254" t="s">
        <v>185</v>
      </c>
    </row>
    <row r="1776" s="14" customFormat="1">
      <c r="A1776" s="14"/>
      <c r="B1776" s="244"/>
      <c r="C1776" s="245"/>
      <c r="D1776" s="235" t="s">
        <v>195</v>
      </c>
      <c r="E1776" s="246" t="s">
        <v>19</v>
      </c>
      <c r="F1776" s="247" t="s">
        <v>2120</v>
      </c>
      <c r="G1776" s="245"/>
      <c r="H1776" s="248">
        <v>2.8799999999999999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195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185</v>
      </c>
    </row>
    <row r="1777" s="15" customFormat="1">
      <c r="A1777" s="15"/>
      <c r="B1777" s="255"/>
      <c r="C1777" s="256"/>
      <c r="D1777" s="235" t="s">
        <v>195</v>
      </c>
      <c r="E1777" s="257" t="s">
        <v>19</v>
      </c>
      <c r="F1777" s="258" t="s">
        <v>226</v>
      </c>
      <c r="G1777" s="256"/>
      <c r="H1777" s="259">
        <v>9.3239999999999998</v>
      </c>
      <c r="I1777" s="260"/>
      <c r="J1777" s="256"/>
      <c r="K1777" s="256"/>
      <c r="L1777" s="261"/>
      <c r="M1777" s="262"/>
      <c r="N1777" s="263"/>
      <c r="O1777" s="263"/>
      <c r="P1777" s="263"/>
      <c r="Q1777" s="263"/>
      <c r="R1777" s="263"/>
      <c r="S1777" s="263"/>
      <c r="T1777" s="264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65" t="s">
        <v>195</v>
      </c>
      <c r="AU1777" s="265" t="s">
        <v>82</v>
      </c>
      <c r="AV1777" s="15" t="s">
        <v>135</v>
      </c>
      <c r="AW1777" s="15" t="s">
        <v>35</v>
      </c>
      <c r="AX1777" s="15" t="s">
        <v>80</v>
      </c>
      <c r="AY1777" s="265" t="s">
        <v>185</v>
      </c>
    </row>
    <row r="1778" s="2" customFormat="1" ht="16.5" customHeight="1">
      <c r="A1778" s="40"/>
      <c r="B1778" s="41"/>
      <c r="C1778" s="215" t="s">
        <v>2913</v>
      </c>
      <c r="D1778" s="215" t="s">
        <v>187</v>
      </c>
      <c r="E1778" s="216" t="s">
        <v>1425</v>
      </c>
      <c r="F1778" s="217" t="s">
        <v>1426</v>
      </c>
      <c r="G1778" s="218" t="s">
        <v>240</v>
      </c>
      <c r="H1778" s="219">
        <v>12.321999999999999</v>
      </c>
      <c r="I1778" s="220"/>
      <c r="J1778" s="221">
        <f>ROUND(I1778*H1778,2)</f>
        <v>0</v>
      </c>
      <c r="K1778" s="217" t="s">
        <v>191</v>
      </c>
      <c r="L1778" s="46"/>
      <c r="M1778" s="222" t="s">
        <v>19</v>
      </c>
      <c r="N1778" s="223" t="s">
        <v>44</v>
      </c>
      <c r="O1778" s="86"/>
      <c r="P1778" s="224">
        <f>O1778*H1778</f>
        <v>0</v>
      </c>
      <c r="Q1778" s="224">
        <v>0.00059000000000000003</v>
      </c>
      <c r="R1778" s="224">
        <f>Q1778*H1778</f>
        <v>0.0072699799999999997</v>
      </c>
      <c r="S1778" s="224">
        <v>0</v>
      </c>
      <c r="T1778" s="225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26" t="s">
        <v>339</v>
      </c>
      <c r="AT1778" s="226" t="s">
        <v>187</v>
      </c>
      <c r="AU1778" s="226" t="s">
        <v>82</v>
      </c>
      <c r="AY1778" s="19" t="s">
        <v>185</v>
      </c>
      <c r="BE1778" s="227">
        <f>IF(N1778="základní",J1778,0)</f>
        <v>0</v>
      </c>
      <c r="BF1778" s="227">
        <f>IF(N1778="snížená",J1778,0)</f>
        <v>0</v>
      </c>
      <c r="BG1778" s="227">
        <f>IF(N1778="zákl. přenesená",J1778,0)</f>
        <v>0</v>
      </c>
      <c r="BH1778" s="227">
        <f>IF(N1778="sníž. přenesená",J1778,0)</f>
        <v>0</v>
      </c>
      <c r="BI1778" s="227">
        <f>IF(N1778="nulová",J1778,0)</f>
        <v>0</v>
      </c>
      <c r="BJ1778" s="19" t="s">
        <v>80</v>
      </c>
      <c r="BK1778" s="227">
        <f>ROUND(I1778*H1778,2)</f>
        <v>0</v>
      </c>
      <c r="BL1778" s="19" t="s">
        <v>339</v>
      </c>
      <c r="BM1778" s="226" t="s">
        <v>2914</v>
      </c>
    </row>
    <row r="1779" s="2" customFormat="1">
      <c r="A1779" s="40"/>
      <c r="B1779" s="41"/>
      <c r="C1779" s="42"/>
      <c r="D1779" s="228" t="s">
        <v>193</v>
      </c>
      <c r="E1779" s="42"/>
      <c r="F1779" s="229" t="s">
        <v>1428</v>
      </c>
      <c r="G1779" s="42"/>
      <c r="H1779" s="42"/>
      <c r="I1779" s="230"/>
      <c r="J1779" s="42"/>
      <c r="K1779" s="42"/>
      <c r="L1779" s="46"/>
      <c r="M1779" s="231"/>
      <c r="N1779" s="232"/>
      <c r="O1779" s="86"/>
      <c r="P1779" s="86"/>
      <c r="Q1779" s="86"/>
      <c r="R1779" s="86"/>
      <c r="S1779" s="86"/>
      <c r="T1779" s="87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9" t="s">
        <v>193</v>
      </c>
      <c r="AU1779" s="19" t="s">
        <v>82</v>
      </c>
    </row>
    <row r="1780" s="13" customFormat="1">
      <c r="A1780" s="13"/>
      <c r="B1780" s="233"/>
      <c r="C1780" s="234"/>
      <c r="D1780" s="235" t="s">
        <v>195</v>
      </c>
      <c r="E1780" s="236" t="s">
        <v>19</v>
      </c>
      <c r="F1780" s="237" t="s">
        <v>2909</v>
      </c>
      <c r="G1780" s="234"/>
      <c r="H1780" s="236" t="s">
        <v>19</v>
      </c>
      <c r="I1780" s="238"/>
      <c r="J1780" s="234"/>
      <c r="K1780" s="234"/>
      <c r="L1780" s="239"/>
      <c r="M1780" s="240"/>
      <c r="N1780" s="241"/>
      <c r="O1780" s="241"/>
      <c r="P1780" s="241"/>
      <c r="Q1780" s="241"/>
      <c r="R1780" s="241"/>
      <c r="S1780" s="241"/>
      <c r="T1780" s="242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3" t="s">
        <v>195</v>
      </c>
      <c r="AU1780" s="243" t="s">
        <v>82</v>
      </c>
      <c r="AV1780" s="13" t="s">
        <v>80</v>
      </c>
      <c r="AW1780" s="13" t="s">
        <v>35</v>
      </c>
      <c r="AX1780" s="13" t="s">
        <v>73</v>
      </c>
      <c r="AY1780" s="243" t="s">
        <v>185</v>
      </c>
    </row>
    <row r="1781" s="13" customFormat="1">
      <c r="A1781" s="13"/>
      <c r="B1781" s="233"/>
      <c r="C1781" s="234"/>
      <c r="D1781" s="235" t="s">
        <v>195</v>
      </c>
      <c r="E1781" s="236" t="s">
        <v>19</v>
      </c>
      <c r="F1781" s="237" t="s">
        <v>2359</v>
      </c>
      <c r="G1781" s="234"/>
      <c r="H1781" s="236" t="s">
        <v>19</v>
      </c>
      <c r="I1781" s="238"/>
      <c r="J1781" s="234"/>
      <c r="K1781" s="234"/>
      <c r="L1781" s="239"/>
      <c r="M1781" s="240"/>
      <c r="N1781" s="241"/>
      <c r="O1781" s="241"/>
      <c r="P1781" s="241"/>
      <c r="Q1781" s="241"/>
      <c r="R1781" s="241"/>
      <c r="S1781" s="241"/>
      <c r="T1781" s="242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3" t="s">
        <v>195</v>
      </c>
      <c r="AU1781" s="243" t="s">
        <v>82</v>
      </c>
      <c r="AV1781" s="13" t="s">
        <v>80</v>
      </c>
      <c r="AW1781" s="13" t="s">
        <v>35</v>
      </c>
      <c r="AX1781" s="13" t="s">
        <v>73</v>
      </c>
      <c r="AY1781" s="243" t="s">
        <v>185</v>
      </c>
    </row>
    <row r="1782" s="14" customFormat="1">
      <c r="A1782" s="14"/>
      <c r="B1782" s="244"/>
      <c r="C1782" s="245"/>
      <c r="D1782" s="235" t="s">
        <v>195</v>
      </c>
      <c r="E1782" s="246" t="s">
        <v>19</v>
      </c>
      <c r="F1782" s="247" t="s">
        <v>2121</v>
      </c>
      <c r="G1782" s="245"/>
      <c r="H1782" s="248">
        <v>3.7120000000000002</v>
      </c>
      <c r="I1782" s="249"/>
      <c r="J1782" s="245"/>
      <c r="K1782" s="245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4" t="s">
        <v>195</v>
      </c>
      <c r="AU1782" s="254" t="s">
        <v>82</v>
      </c>
      <c r="AV1782" s="14" t="s">
        <v>82</v>
      </c>
      <c r="AW1782" s="14" t="s">
        <v>35</v>
      </c>
      <c r="AX1782" s="14" t="s">
        <v>73</v>
      </c>
      <c r="AY1782" s="254" t="s">
        <v>185</v>
      </c>
    </row>
    <row r="1783" s="14" customFormat="1">
      <c r="A1783" s="14"/>
      <c r="B1783" s="244"/>
      <c r="C1783" s="245"/>
      <c r="D1783" s="235" t="s">
        <v>195</v>
      </c>
      <c r="E1783" s="246" t="s">
        <v>19</v>
      </c>
      <c r="F1783" s="247" t="s">
        <v>1581</v>
      </c>
      <c r="G1783" s="245"/>
      <c r="H1783" s="248">
        <v>2.181</v>
      </c>
      <c r="I1783" s="249"/>
      <c r="J1783" s="245"/>
      <c r="K1783" s="245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4" t="s">
        <v>195</v>
      </c>
      <c r="AU1783" s="254" t="s">
        <v>82</v>
      </c>
      <c r="AV1783" s="14" t="s">
        <v>82</v>
      </c>
      <c r="AW1783" s="14" t="s">
        <v>35</v>
      </c>
      <c r="AX1783" s="14" t="s">
        <v>73</v>
      </c>
      <c r="AY1783" s="254" t="s">
        <v>185</v>
      </c>
    </row>
    <row r="1784" s="14" customFormat="1">
      <c r="A1784" s="14"/>
      <c r="B1784" s="244"/>
      <c r="C1784" s="245"/>
      <c r="D1784" s="235" t="s">
        <v>195</v>
      </c>
      <c r="E1784" s="246" t="s">
        <v>19</v>
      </c>
      <c r="F1784" s="247" t="s">
        <v>2122</v>
      </c>
      <c r="G1784" s="245"/>
      <c r="H1784" s="248">
        <v>4.0499999999999998</v>
      </c>
      <c r="I1784" s="249"/>
      <c r="J1784" s="245"/>
      <c r="K1784" s="245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4" t="s">
        <v>195</v>
      </c>
      <c r="AU1784" s="254" t="s">
        <v>82</v>
      </c>
      <c r="AV1784" s="14" t="s">
        <v>82</v>
      </c>
      <c r="AW1784" s="14" t="s">
        <v>35</v>
      </c>
      <c r="AX1784" s="14" t="s">
        <v>73</v>
      </c>
      <c r="AY1784" s="254" t="s">
        <v>185</v>
      </c>
    </row>
    <row r="1785" s="14" customFormat="1">
      <c r="A1785" s="14"/>
      <c r="B1785" s="244"/>
      <c r="C1785" s="245"/>
      <c r="D1785" s="235" t="s">
        <v>195</v>
      </c>
      <c r="E1785" s="246" t="s">
        <v>19</v>
      </c>
      <c r="F1785" s="247" t="s">
        <v>2123</v>
      </c>
      <c r="G1785" s="245"/>
      <c r="H1785" s="248">
        <v>2.379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195</v>
      </c>
      <c r="AU1785" s="254" t="s">
        <v>82</v>
      </c>
      <c r="AV1785" s="14" t="s">
        <v>82</v>
      </c>
      <c r="AW1785" s="14" t="s">
        <v>35</v>
      </c>
      <c r="AX1785" s="14" t="s">
        <v>73</v>
      </c>
      <c r="AY1785" s="254" t="s">
        <v>185</v>
      </c>
    </row>
    <row r="1786" s="15" customFormat="1">
      <c r="A1786" s="15"/>
      <c r="B1786" s="255"/>
      <c r="C1786" s="256"/>
      <c r="D1786" s="235" t="s">
        <v>195</v>
      </c>
      <c r="E1786" s="257" t="s">
        <v>19</v>
      </c>
      <c r="F1786" s="258" t="s">
        <v>226</v>
      </c>
      <c r="G1786" s="256"/>
      <c r="H1786" s="259">
        <v>12.322000000000001</v>
      </c>
      <c r="I1786" s="260"/>
      <c r="J1786" s="256"/>
      <c r="K1786" s="256"/>
      <c r="L1786" s="261"/>
      <c r="M1786" s="262"/>
      <c r="N1786" s="263"/>
      <c r="O1786" s="263"/>
      <c r="P1786" s="263"/>
      <c r="Q1786" s="263"/>
      <c r="R1786" s="263"/>
      <c r="S1786" s="263"/>
      <c r="T1786" s="264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65" t="s">
        <v>195</v>
      </c>
      <c r="AU1786" s="265" t="s">
        <v>82</v>
      </c>
      <c r="AV1786" s="15" t="s">
        <v>135</v>
      </c>
      <c r="AW1786" s="15" t="s">
        <v>35</v>
      </c>
      <c r="AX1786" s="15" t="s">
        <v>80</v>
      </c>
      <c r="AY1786" s="265" t="s">
        <v>185</v>
      </c>
    </row>
    <row r="1787" s="2" customFormat="1" ht="16.5" customHeight="1">
      <c r="A1787" s="40"/>
      <c r="B1787" s="41"/>
      <c r="C1787" s="215" t="s">
        <v>2915</v>
      </c>
      <c r="D1787" s="215" t="s">
        <v>187</v>
      </c>
      <c r="E1787" s="216" t="s">
        <v>1436</v>
      </c>
      <c r="F1787" s="217" t="s">
        <v>1437</v>
      </c>
      <c r="G1787" s="218" t="s">
        <v>240</v>
      </c>
      <c r="H1787" s="219">
        <v>6.4800000000000004</v>
      </c>
      <c r="I1787" s="220"/>
      <c r="J1787" s="221">
        <f>ROUND(I1787*H1787,2)</f>
        <v>0</v>
      </c>
      <c r="K1787" s="217" t="s">
        <v>191</v>
      </c>
      <c r="L1787" s="46"/>
      <c r="M1787" s="222" t="s">
        <v>19</v>
      </c>
      <c r="N1787" s="223" t="s">
        <v>44</v>
      </c>
      <c r="O1787" s="86"/>
      <c r="P1787" s="224">
        <f>O1787*H1787</f>
        <v>0</v>
      </c>
      <c r="Q1787" s="224">
        <v>0.00024000000000000001</v>
      </c>
      <c r="R1787" s="224">
        <f>Q1787*H1787</f>
        <v>0.0015552000000000001</v>
      </c>
      <c r="S1787" s="224">
        <v>0</v>
      </c>
      <c r="T1787" s="225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6" t="s">
        <v>339</v>
      </c>
      <c r="AT1787" s="226" t="s">
        <v>187</v>
      </c>
      <c r="AU1787" s="226" t="s">
        <v>82</v>
      </c>
      <c r="AY1787" s="19" t="s">
        <v>185</v>
      </c>
      <c r="BE1787" s="227">
        <f>IF(N1787="základní",J1787,0)</f>
        <v>0</v>
      </c>
      <c r="BF1787" s="227">
        <f>IF(N1787="snížená",J1787,0)</f>
        <v>0</v>
      </c>
      <c r="BG1787" s="227">
        <f>IF(N1787="zákl. přenesená",J1787,0)</f>
        <v>0</v>
      </c>
      <c r="BH1787" s="227">
        <f>IF(N1787="sníž. přenesená",J1787,0)</f>
        <v>0</v>
      </c>
      <c r="BI1787" s="227">
        <f>IF(N1787="nulová",J1787,0)</f>
        <v>0</v>
      </c>
      <c r="BJ1787" s="19" t="s">
        <v>80</v>
      </c>
      <c r="BK1787" s="227">
        <f>ROUND(I1787*H1787,2)</f>
        <v>0</v>
      </c>
      <c r="BL1787" s="19" t="s">
        <v>339</v>
      </c>
      <c r="BM1787" s="226" t="s">
        <v>2916</v>
      </c>
    </row>
    <row r="1788" s="2" customFormat="1">
      <c r="A1788" s="40"/>
      <c r="B1788" s="41"/>
      <c r="C1788" s="42"/>
      <c r="D1788" s="228" t="s">
        <v>193</v>
      </c>
      <c r="E1788" s="42"/>
      <c r="F1788" s="229" t="s">
        <v>1439</v>
      </c>
      <c r="G1788" s="42"/>
      <c r="H1788" s="42"/>
      <c r="I1788" s="230"/>
      <c r="J1788" s="42"/>
      <c r="K1788" s="42"/>
      <c r="L1788" s="46"/>
      <c r="M1788" s="231"/>
      <c r="N1788" s="232"/>
      <c r="O1788" s="86"/>
      <c r="P1788" s="86"/>
      <c r="Q1788" s="86"/>
      <c r="R1788" s="86"/>
      <c r="S1788" s="86"/>
      <c r="T1788" s="87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9" t="s">
        <v>193</v>
      </c>
      <c r="AU1788" s="19" t="s">
        <v>82</v>
      </c>
    </row>
    <row r="1789" s="13" customFormat="1">
      <c r="A1789" s="13"/>
      <c r="B1789" s="233"/>
      <c r="C1789" s="234"/>
      <c r="D1789" s="235" t="s">
        <v>195</v>
      </c>
      <c r="E1789" s="236" t="s">
        <v>19</v>
      </c>
      <c r="F1789" s="237" t="s">
        <v>2909</v>
      </c>
      <c r="G1789" s="234"/>
      <c r="H1789" s="236" t="s">
        <v>19</v>
      </c>
      <c r="I1789" s="238"/>
      <c r="J1789" s="234"/>
      <c r="K1789" s="234"/>
      <c r="L1789" s="239"/>
      <c r="M1789" s="240"/>
      <c r="N1789" s="241"/>
      <c r="O1789" s="241"/>
      <c r="P1789" s="241"/>
      <c r="Q1789" s="241"/>
      <c r="R1789" s="241"/>
      <c r="S1789" s="241"/>
      <c r="T1789" s="242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3" t="s">
        <v>195</v>
      </c>
      <c r="AU1789" s="243" t="s">
        <v>82</v>
      </c>
      <c r="AV1789" s="13" t="s">
        <v>80</v>
      </c>
      <c r="AW1789" s="13" t="s">
        <v>35</v>
      </c>
      <c r="AX1789" s="13" t="s">
        <v>73</v>
      </c>
      <c r="AY1789" s="243" t="s">
        <v>185</v>
      </c>
    </row>
    <row r="1790" s="13" customFormat="1">
      <c r="A1790" s="13"/>
      <c r="B1790" s="233"/>
      <c r="C1790" s="234"/>
      <c r="D1790" s="235" t="s">
        <v>195</v>
      </c>
      <c r="E1790" s="236" t="s">
        <v>19</v>
      </c>
      <c r="F1790" s="237" t="s">
        <v>2359</v>
      </c>
      <c r="G1790" s="234"/>
      <c r="H1790" s="236" t="s">
        <v>19</v>
      </c>
      <c r="I1790" s="238"/>
      <c r="J1790" s="234"/>
      <c r="K1790" s="234"/>
      <c r="L1790" s="239"/>
      <c r="M1790" s="240"/>
      <c r="N1790" s="241"/>
      <c r="O1790" s="241"/>
      <c r="P1790" s="241"/>
      <c r="Q1790" s="241"/>
      <c r="R1790" s="241"/>
      <c r="S1790" s="241"/>
      <c r="T1790" s="24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3" t="s">
        <v>195</v>
      </c>
      <c r="AU1790" s="243" t="s">
        <v>82</v>
      </c>
      <c r="AV1790" s="13" t="s">
        <v>80</v>
      </c>
      <c r="AW1790" s="13" t="s">
        <v>35</v>
      </c>
      <c r="AX1790" s="13" t="s">
        <v>73</v>
      </c>
      <c r="AY1790" s="243" t="s">
        <v>185</v>
      </c>
    </row>
    <row r="1791" s="14" customFormat="1">
      <c r="A1791" s="14"/>
      <c r="B1791" s="244"/>
      <c r="C1791" s="245"/>
      <c r="D1791" s="235" t="s">
        <v>195</v>
      </c>
      <c r="E1791" s="246" t="s">
        <v>19</v>
      </c>
      <c r="F1791" s="247" t="s">
        <v>2120</v>
      </c>
      <c r="G1791" s="245"/>
      <c r="H1791" s="248">
        <v>2.8799999999999999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195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185</v>
      </c>
    </row>
    <row r="1792" s="14" customFormat="1">
      <c r="A1792" s="14"/>
      <c r="B1792" s="244"/>
      <c r="C1792" s="245"/>
      <c r="D1792" s="235" t="s">
        <v>195</v>
      </c>
      <c r="E1792" s="246" t="s">
        <v>19</v>
      </c>
      <c r="F1792" s="247" t="s">
        <v>2124</v>
      </c>
      <c r="G1792" s="245"/>
      <c r="H1792" s="248">
        <v>3.6000000000000001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195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185</v>
      </c>
    </row>
    <row r="1793" s="15" customFormat="1">
      <c r="A1793" s="15"/>
      <c r="B1793" s="255"/>
      <c r="C1793" s="256"/>
      <c r="D1793" s="235" t="s">
        <v>195</v>
      </c>
      <c r="E1793" s="257" t="s">
        <v>19</v>
      </c>
      <c r="F1793" s="258" t="s">
        <v>226</v>
      </c>
      <c r="G1793" s="256"/>
      <c r="H1793" s="259">
        <v>6.4800000000000004</v>
      </c>
      <c r="I1793" s="260"/>
      <c r="J1793" s="256"/>
      <c r="K1793" s="256"/>
      <c r="L1793" s="261"/>
      <c r="M1793" s="262"/>
      <c r="N1793" s="263"/>
      <c r="O1793" s="263"/>
      <c r="P1793" s="263"/>
      <c r="Q1793" s="263"/>
      <c r="R1793" s="263"/>
      <c r="S1793" s="263"/>
      <c r="T1793" s="264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65" t="s">
        <v>195</v>
      </c>
      <c r="AU1793" s="265" t="s">
        <v>82</v>
      </c>
      <c r="AV1793" s="15" t="s">
        <v>135</v>
      </c>
      <c r="AW1793" s="15" t="s">
        <v>35</v>
      </c>
      <c r="AX1793" s="15" t="s">
        <v>80</v>
      </c>
      <c r="AY1793" s="265" t="s">
        <v>185</v>
      </c>
    </row>
    <row r="1794" s="2" customFormat="1" ht="16.5" customHeight="1">
      <c r="A1794" s="40"/>
      <c r="B1794" s="41"/>
      <c r="C1794" s="215" t="s">
        <v>2917</v>
      </c>
      <c r="D1794" s="215" t="s">
        <v>187</v>
      </c>
      <c r="E1794" s="216" t="s">
        <v>1442</v>
      </c>
      <c r="F1794" s="217" t="s">
        <v>1443</v>
      </c>
      <c r="G1794" s="218" t="s">
        <v>240</v>
      </c>
      <c r="H1794" s="219">
        <v>12.321999999999999</v>
      </c>
      <c r="I1794" s="220"/>
      <c r="J1794" s="221">
        <f>ROUND(I1794*H1794,2)</f>
        <v>0</v>
      </c>
      <c r="K1794" s="217" t="s">
        <v>191</v>
      </c>
      <c r="L1794" s="46"/>
      <c r="M1794" s="222" t="s">
        <v>19</v>
      </c>
      <c r="N1794" s="223" t="s">
        <v>44</v>
      </c>
      <c r="O1794" s="86"/>
      <c r="P1794" s="224">
        <f>O1794*H1794</f>
        <v>0</v>
      </c>
      <c r="Q1794" s="224">
        <v>0.00025999999999999998</v>
      </c>
      <c r="R1794" s="224">
        <f>Q1794*H1794</f>
        <v>0.0032037199999999993</v>
      </c>
      <c r="S1794" s="224">
        <v>0</v>
      </c>
      <c r="T1794" s="225">
        <f>S1794*H1794</f>
        <v>0</v>
      </c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R1794" s="226" t="s">
        <v>339</v>
      </c>
      <c r="AT1794" s="226" t="s">
        <v>187</v>
      </c>
      <c r="AU1794" s="226" t="s">
        <v>82</v>
      </c>
      <c r="AY1794" s="19" t="s">
        <v>185</v>
      </c>
      <c r="BE1794" s="227">
        <f>IF(N1794="základní",J1794,0)</f>
        <v>0</v>
      </c>
      <c r="BF1794" s="227">
        <f>IF(N1794="snížená",J1794,0)</f>
        <v>0</v>
      </c>
      <c r="BG1794" s="227">
        <f>IF(N1794="zákl. přenesená",J1794,0)</f>
        <v>0</v>
      </c>
      <c r="BH1794" s="227">
        <f>IF(N1794="sníž. přenesená",J1794,0)</f>
        <v>0</v>
      </c>
      <c r="BI1794" s="227">
        <f>IF(N1794="nulová",J1794,0)</f>
        <v>0</v>
      </c>
      <c r="BJ1794" s="19" t="s">
        <v>80</v>
      </c>
      <c r="BK1794" s="227">
        <f>ROUND(I1794*H1794,2)</f>
        <v>0</v>
      </c>
      <c r="BL1794" s="19" t="s">
        <v>339</v>
      </c>
      <c r="BM1794" s="226" t="s">
        <v>2918</v>
      </c>
    </row>
    <row r="1795" s="2" customFormat="1">
      <c r="A1795" s="40"/>
      <c r="B1795" s="41"/>
      <c r="C1795" s="42"/>
      <c r="D1795" s="228" t="s">
        <v>193</v>
      </c>
      <c r="E1795" s="42"/>
      <c r="F1795" s="229" t="s">
        <v>1445</v>
      </c>
      <c r="G1795" s="42"/>
      <c r="H1795" s="42"/>
      <c r="I1795" s="230"/>
      <c r="J1795" s="42"/>
      <c r="K1795" s="42"/>
      <c r="L1795" s="46"/>
      <c r="M1795" s="231"/>
      <c r="N1795" s="232"/>
      <c r="O1795" s="86"/>
      <c r="P1795" s="86"/>
      <c r="Q1795" s="86"/>
      <c r="R1795" s="86"/>
      <c r="S1795" s="86"/>
      <c r="T1795" s="87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T1795" s="19" t="s">
        <v>193</v>
      </c>
      <c r="AU1795" s="19" t="s">
        <v>82</v>
      </c>
    </row>
    <row r="1796" s="13" customFormat="1">
      <c r="A1796" s="13"/>
      <c r="B1796" s="233"/>
      <c r="C1796" s="234"/>
      <c r="D1796" s="235" t="s">
        <v>195</v>
      </c>
      <c r="E1796" s="236" t="s">
        <v>19</v>
      </c>
      <c r="F1796" s="237" t="s">
        <v>2909</v>
      </c>
      <c r="G1796" s="234"/>
      <c r="H1796" s="236" t="s">
        <v>19</v>
      </c>
      <c r="I1796" s="238"/>
      <c r="J1796" s="234"/>
      <c r="K1796" s="234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3" t="s">
        <v>195</v>
      </c>
      <c r="AU1796" s="243" t="s">
        <v>82</v>
      </c>
      <c r="AV1796" s="13" t="s">
        <v>80</v>
      </c>
      <c r="AW1796" s="13" t="s">
        <v>35</v>
      </c>
      <c r="AX1796" s="13" t="s">
        <v>73</v>
      </c>
      <c r="AY1796" s="243" t="s">
        <v>185</v>
      </c>
    </row>
    <row r="1797" s="13" customFormat="1">
      <c r="A1797" s="13"/>
      <c r="B1797" s="233"/>
      <c r="C1797" s="234"/>
      <c r="D1797" s="235" t="s">
        <v>195</v>
      </c>
      <c r="E1797" s="236" t="s">
        <v>19</v>
      </c>
      <c r="F1797" s="237" t="s">
        <v>2359</v>
      </c>
      <c r="G1797" s="234"/>
      <c r="H1797" s="236" t="s">
        <v>19</v>
      </c>
      <c r="I1797" s="238"/>
      <c r="J1797" s="234"/>
      <c r="K1797" s="234"/>
      <c r="L1797" s="239"/>
      <c r="M1797" s="240"/>
      <c r="N1797" s="241"/>
      <c r="O1797" s="241"/>
      <c r="P1797" s="241"/>
      <c r="Q1797" s="241"/>
      <c r="R1797" s="241"/>
      <c r="S1797" s="241"/>
      <c r="T1797" s="24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3" t="s">
        <v>195</v>
      </c>
      <c r="AU1797" s="243" t="s">
        <v>82</v>
      </c>
      <c r="AV1797" s="13" t="s">
        <v>80</v>
      </c>
      <c r="AW1797" s="13" t="s">
        <v>35</v>
      </c>
      <c r="AX1797" s="13" t="s">
        <v>73</v>
      </c>
      <c r="AY1797" s="243" t="s">
        <v>185</v>
      </c>
    </row>
    <row r="1798" s="14" customFormat="1">
      <c r="A1798" s="14"/>
      <c r="B1798" s="244"/>
      <c r="C1798" s="245"/>
      <c r="D1798" s="235" t="s">
        <v>195</v>
      </c>
      <c r="E1798" s="246" t="s">
        <v>19</v>
      </c>
      <c r="F1798" s="247" t="s">
        <v>2121</v>
      </c>
      <c r="G1798" s="245"/>
      <c r="H1798" s="248">
        <v>3.7120000000000002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195</v>
      </c>
      <c r="AU1798" s="254" t="s">
        <v>82</v>
      </c>
      <c r="AV1798" s="14" t="s">
        <v>82</v>
      </c>
      <c r="AW1798" s="14" t="s">
        <v>35</v>
      </c>
      <c r="AX1798" s="14" t="s">
        <v>73</v>
      </c>
      <c r="AY1798" s="254" t="s">
        <v>185</v>
      </c>
    </row>
    <row r="1799" s="14" customFormat="1">
      <c r="A1799" s="14"/>
      <c r="B1799" s="244"/>
      <c r="C1799" s="245"/>
      <c r="D1799" s="235" t="s">
        <v>195</v>
      </c>
      <c r="E1799" s="246" t="s">
        <v>19</v>
      </c>
      <c r="F1799" s="247" t="s">
        <v>1581</v>
      </c>
      <c r="G1799" s="245"/>
      <c r="H1799" s="248">
        <v>2.181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195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185</v>
      </c>
    </row>
    <row r="1800" s="14" customFormat="1">
      <c r="A1800" s="14"/>
      <c r="B1800" s="244"/>
      <c r="C1800" s="245"/>
      <c r="D1800" s="235" t="s">
        <v>195</v>
      </c>
      <c r="E1800" s="246" t="s">
        <v>19</v>
      </c>
      <c r="F1800" s="247" t="s">
        <v>2122</v>
      </c>
      <c r="G1800" s="245"/>
      <c r="H1800" s="248">
        <v>4.0499999999999998</v>
      </c>
      <c r="I1800" s="249"/>
      <c r="J1800" s="245"/>
      <c r="K1800" s="245"/>
      <c r="L1800" s="250"/>
      <c r="M1800" s="251"/>
      <c r="N1800" s="252"/>
      <c r="O1800" s="252"/>
      <c r="P1800" s="252"/>
      <c r="Q1800" s="252"/>
      <c r="R1800" s="252"/>
      <c r="S1800" s="252"/>
      <c r="T1800" s="253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4" t="s">
        <v>195</v>
      </c>
      <c r="AU1800" s="254" t="s">
        <v>82</v>
      </c>
      <c r="AV1800" s="14" t="s">
        <v>82</v>
      </c>
      <c r="AW1800" s="14" t="s">
        <v>35</v>
      </c>
      <c r="AX1800" s="14" t="s">
        <v>73</v>
      </c>
      <c r="AY1800" s="254" t="s">
        <v>185</v>
      </c>
    </row>
    <row r="1801" s="14" customFormat="1">
      <c r="A1801" s="14"/>
      <c r="B1801" s="244"/>
      <c r="C1801" s="245"/>
      <c r="D1801" s="235" t="s">
        <v>195</v>
      </c>
      <c r="E1801" s="246" t="s">
        <v>19</v>
      </c>
      <c r="F1801" s="247" t="s">
        <v>2123</v>
      </c>
      <c r="G1801" s="245"/>
      <c r="H1801" s="248">
        <v>2.379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195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185</v>
      </c>
    </row>
    <row r="1802" s="15" customFormat="1">
      <c r="A1802" s="15"/>
      <c r="B1802" s="255"/>
      <c r="C1802" s="256"/>
      <c r="D1802" s="235" t="s">
        <v>195</v>
      </c>
      <c r="E1802" s="257" t="s">
        <v>19</v>
      </c>
      <c r="F1802" s="258" t="s">
        <v>226</v>
      </c>
      <c r="G1802" s="256"/>
      <c r="H1802" s="259">
        <v>12.322000000000001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195</v>
      </c>
      <c r="AU1802" s="265" t="s">
        <v>82</v>
      </c>
      <c r="AV1802" s="15" t="s">
        <v>135</v>
      </c>
      <c r="AW1802" s="15" t="s">
        <v>35</v>
      </c>
      <c r="AX1802" s="15" t="s">
        <v>80</v>
      </c>
      <c r="AY1802" s="265" t="s">
        <v>185</v>
      </c>
    </row>
    <row r="1803" s="2" customFormat="1" ht="24.15" customHeight="1">
      <c r="A1803" s="40"/>
      <c r="B1803" s="41"/>
      <c r="C1803" s="215" t="s">
        <v>2850</v>
      </c>
      <c r="D1803" s="215" t="s">
        <v>187</v>
      </c>
      <c r="E1803" s="216" t="s">
        <v>1447</v>
      </c>
      <c r="F1803" s="217" t="s">
        <v>1448</v>
      </c>
      <c r="G1803" s="218" t="s">
        <v>457</v>
      </c>
      <c r="H1803" s="266"/>
      <c r="I1803" s="220"/>
      <c r="J1803" s="221">
        <f>ROUND(I1803*H1803,2)</f>
        <v>0</v>
      </c>
      <c r="K1803" s="217" t="s">
        <v>191</v>
      </c>
      <c r="L1803" s="46"/>
      <c r="M1803" s="222" t="s">
        <v>19</v>
      </c>
      <c r="N1803" s="223" t="s">
        <v>44</v>
      </c>
      <c r="O1803" s="86"/>
      <c r="P1803" s="224">
        <f>O1803*H1803</f>
        <v>0</v>
      </c>
      <c r="Q1803" s="224">
        <v>0</v>
      </c>
      <c r="R1803" s="224">
        <f>Q1803*H1803</f>
        <v>0</v>
      </c>
      <c r="S1803" s="224">
        <v>0</v>
      </c>
      <c r="T1803" s="225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26" t="s">
        <v>339</v>
      </c>
      <c r="AT1803" s="226" t="s">
        <v>187</v>
      </c>
      <c r="AU1803" s="226" t="s">
        <v>82</v>
      </c>
      <c r="AY1803" s="19" t="s">
        <v>185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19" t="s">
        <v>80</v>
      </c>
      <c r="BK1803" s="227">
        <f>ROUND(I1803*H1803,2)</f>
        <v>0</v>
      </c>
      <c r="BL1803" s="19" t="s">
        <v>339</v>
      </c>
      <c r="BM1803" s="226" t="s">
        <v>2919</v>
      </c>
    </row>
    <row r="1804" s="2" customFormat="1">
      <c r="A1804" s="40"/>
      <c r="B1804" s="41"/>
      <c r="C1804" s="42"/>
      <c r="D1804" s="228" t="s">
        <v>193</v>
      </c>
      <c r="E1804" s="42"/>
      <c r="F1804" s="229" t="s">
        <v>1450</v>
      </c>
      <c r="G1804" s="42"/>
      <c r="H1804" s="42"/>
      <c r="I1804" s="230"/>
      <c r="J1804" s="42"/>
      <c r="K1804" s="42"/>
      <c r="L1804" s="46"/>
      <c r="M1804" s="231"/>
      <c r="N1804" s="232"/>
      <c r="O1804" s="86"/>
      <c r="P1804" s="86"/>
      <c r="Q1804" s="86"/>
      <c r="R1804" s="86"/>
      <c r="S1804" s="86"/>
      <c r="T1804" s="87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9" t="s">
        <v>193</v>
      </c>
      <c r="AU1804" s="19" t="s">
        <v>82</v>
      </c>
    </row>
    <row r="1805" s="12" customFormat="1" ht="22.8" customHeight="1">
      <c r="A1805" s="12"/>
      <c r="B1805" s="199"/>
      <c r="C1805" s="200"/>
      <c r="D1805" s="201" t="s">
        <v>72</v>
      </c>
      <c r="E1805" s="213" t="s">
        <v>2135</v>
      </c>
      <c r="F1805" s="213" t="s">
        <v>2136</v>
      </c>
      <c r="G1805" s="200"/>
      <c r="H1805" s="200"/>
      <c r="I1805" s="203"/>
      <c r="J1805" s="214">
        <f>BK1805</f>
        <v>0</v>
      </c>
      <c r="K1805" s="200"/>
      <c r="L1805" s="205"/>
      <c r="M1805" s="206"/>
      <c r="N1805" s="207"/>
      <c r="O1805" s="207"/>
      <c r="P1805" s="208">
        <f>SUM(P1806:P1879)</f>
        <v>0</v>
      </c>
      <c r="Q1805" s="207"/>
      <c r="R1805" s="208">
        <f>SUM(R1806:R1879)</f>
        <v>1.2197589</v>
      </c>
      <c r="S1805" s="207"/>
      <c r="T1805" s="209">
        <f>SUM(T1806:T1879)</f>
        <v>0</v>
      </c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R1805" s="210" t="s">
        <v>82</v>
      </c>
      <c r="AT1805" s="211" t="s">
        <v>72</v>
      </c>
      <c r="AU1805" s="211" t="s">
        <v>80</v>
      </c>
      <c r="AY1805" s="210" t="s">
        <v>185</v>
      </c>
      <c r="BK1805" s="212">
        <f>SUM(BK1806:BK1879)</f>
        <v>0</v>
      </c>
    </row>
    <row r="1806" s="2" customFormat="1" ht="24.15" customHeight="1">
      <c r="A1806" s="40"/>
      <c r="B1806" s="41"/>
      <c r="C1806" s="215" t="s">
        <v>2920</v>
      </c>
      <c r="D1806" s="215" t="s">
        <v>187</v>
      </c>
      <c r="E1806" s="216" t="s">
        <v>2138</v>
      </c>
      <c r="F1806" s="217" t="s">
        <v>2139</v>
      </c>
      <c r="G1806" s="218" t="s">
        <v>240</v>
      </c>
      <c r="H1806" s="219">
        <v>62.073</v>
      </c>
      <c r="I1806" s="220"/>
      <c r="J1806" s="221">
        <f>ROUND(I1806*H1806,2)</f>
        <v>0</v>
      </c>
      <c r="K1806" s="217" t="s">
        <v>191</v>
      </c>
      <c r="L1806" s="46"/>
      <c r="M1806" s="222" t="s">
        <v>19</v>
      </c>
      <c r="N1806" s="223" t="s">
        <v>44</v>
      </c>
      <c r="O1806" s="86"/>
      <c r="P1806" s="224">
        <f>O1806*H1806</f>
        <v>0</v>
      </c>
      <c r="Q1806" s="224">
        <v>0.0053</v>
      </c>
      <c r="R1806" s="224">
        <f>Q1806*H1806</f>
        <v>0.32898690000000003</v>
      </c>
      <c r="S1806" s="224">
        <v>0</v>
      </c>
      <c r="T1806" s="225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26" t="s">
        <v>339</v>
      </c>
      <c r="AT1806" s="226" t="s">
        <v>187</v>
      </c>
      <c r="AU1806" s="226" t="s">
        <v>82</v>
      </c>
      <c r="AY1806" s="19" t="s">
        <v>185</v>
      </c>
      <c r="BE1806" s="227">
        <f>IF(N1806="základní",J1806,0)</f>
        <v>0</v>
      </c>
      <c r="BF1806" s="227">
        <f>IF(N1806="snížená",J1806,0)</f>
        <v>0</v>
      </c>
      <c r="BG1806" s="227">
        <f>IF(N1806="zákl. přenesená",J1806,0)</f>
        <v>0</v>
      </c>
      <c r="BH1806" s="227">
        <f>IF(N1806="sníž. přenesená",J1806,0)</f>
        <v>0</v>
      </c>
      <c r="BI1806" s="227">
        <f>IF(N1806="nulová",J1806,0)</f>
        <v>0</v>
      </c>
      <c r="BJ1806" s="19" t="s">
        <v>80</v>
      </c>
      <c r="BK1806" s="227">
        <f>ROUND(I1806*H1806,2)</f>
        <v>0</v>
      </c>
      <c r="BL1806" s="19" t="s">
        <v>339</v>
      </c>
      <c r="BM1806" s="226" t="s">
        <v>2921</v>
      </c>
    </row>
    <row r="1807" s="2" customFormat="1">
      <c r="A1807" s="40"/>
      <c r="B1807" s="41"/>
      <c r="C1807" s="42"/>
      <c r="D1807" s="228" t="s">
        <v>193</v>
      </c>
      <c r="E1807" s="42"/>
      <c r="F1807" s="229" t="s">
        <v>2141</v>
      </c>
      <c r="G1807" s="42"/>
      <c r="H1807" s="42"/>
      <c r="I1807" s="230"/>
      <c r="J1807" s="42"/>
      <c r="K1807" s="42"/>
      <c r="L1807" s="46"/>
      <c r="M1807" s="231"/>
      <c r="N1807" s="232"/>
      <c r="O1807" s="86"/>
      <c r="P1807" s="86"/>
      <c r="Q1807" s="86"/>
      <c r="R1807" s="86"/>
      <c r="S1807" s="86"/>
      <c r="T1807" s="87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9" t="s">
        <v>193</v>
      </c>
      <c r="AU1807" s="19" t="s">
        <v>82</v>
      </c>
    </row>
    <row r="1808" s="13" customFormat="1">
      <c r="A1808" s="13"/>
      <c r="B1808" s="233"/>
      <c r="C1808" s="234"/>
      <c r="D1808" s="235" t="s">
        <v>195</v>
      </c>
      <c r="E1808" s="236" t="s">
        <v>19</v>
      </c>
      <c r="F1808" s="237" t="s">
        <v>2421</v>
      </c>
      <c r="G1808" s="234"/>
      <c r="H1808" s="236" t="s">
        <v>19</v>
      </c>
      <c r="I1808" s="238"/>
      <c r="J1808" s="234"/>
      <c r="K1808" s="234"/>
      <c r="L1808" s="239"/>
      <c r="M1808" s="240"/>
      <c r="N1808" s="241"/>
      <c r="O1808" s="241"/>
      <c r="P1808" s="241"/>
      <c r="Q1808" s="241"/>
      <c r="R1808" s="241"/>
      <c r="S1808" s="241"/>
      <c r="T1808" s="242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3" t="s">
        <v>195</v>
      </c>
      <c r="AU1808" s="243" t="s">
        <v>82</v>
      </c>
      <c r="AV1808" s="13" t="s">
        <v>80</v>
      </c>
      <c r="AW1808" s="13" t="s">
        <v>35</v>
      </c>
      <c r="AX1808" s="13" t="s">
        <v>73</v>
      </c>
      <c r="AY1808" s="243" t="s">
        <v>185</v>
      </c>
    </row>
    <row r="1809" s="13" customFormat="1">
      <c r="A1809" s="13"/>
      <c r="B1809" s="233"/>
      <c r="C1809" s="234"/>
      <c r="D1809" s="235" t="s">
        <v>195</v>
      </c>
      <c r="E1809" s="236" t="s">
        <v>19</v>
      </c>
      <c r="F1809" s="237" t="s">
        <v>2369</v>
      </c>
      <c r="G1809" s="234"/>
      <c r="H1809" s="236" t="s">
        <v>19</v>
      </c>
      <c r="I1809" s="238"/>
      <c r="J1809" s="234"/>
      <c r="K1809" s="234"/>
      <c r="L1809" s="239"/>
      <c r="M1809" s="240"/>
      <c r="N1809" s="241"/>
      <c r="O1809" s="241"/>
      <c r="P1809" s="241"/>
      <c r="Q1809" s="241"/>
      <c r="R1809" s="241"/>
      <c r="S1809" s="241"/>
      <c r="T1809" s="24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3" t="s">
        <v>195</v>
      </c>
      <c r="AU1809" s="243" t="s">
        <v>82</v>
      </c>
      <c r="AV1809" s="13" t="s">
        <v>80</v>
      </c>
      <c r="AW1809" s="13" t="s">
        <v>35</v>
      </c>
      <c r="AX1809" s="13" t="s">
        <v>73</v>
      </c>
      <c r="AY1809" s="243" t="s">
        <v>185</v>
      </c>
    </row>
    <row r="1810" s="14" customFormat="1">
      <c r="A1810" s="14"/>
      <c r="B1810" s="244"/>
      <c r="C1810" s="245"/>
      <c r="D1810" s="235" t="s">
        <v>195</v>
      </c>
      <c r="E1810" s="246" t="s">
        <v>19</v>
      </c>
      <c r="F1810" s="247" t="s">
        <v>2480</v>
      </c>
      <c r="G1810" s="245"/>
      <c r="H1810" s="248">
        <v>16.227</v>
      </c>
      <c r="I1810" s="249"/>
      <c r="J1810" s="245"/>
      <c r="K1810" s="245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4" t="s">
        <v>195</v>
      </c>
      <c r="AU1810" s="254" t="s">
        <v>82</v>
      </c>
      <c r="AV1810" s="14" t="s">
        <v>82</v>
      </c>
      <c r="AW1810" s="14" t="s">
        <v>35</v>
      </c>
      <c r="AX1810" s="14" t="s">
        <v>73</v>
      </c>
      <c r="AY1810" s="254" t="s">
        <v>185</v>
      </c>
    </row>
    <row r="1811" s="14" customFormat="1">
      <c r="A1811" s="14"/>
      <c r="B1811" s="244"/>
      <c r="C1811" s="245"/>
      <c r="D1811" s="235" t="s">
        <v>195</v>
      </c>
      <c r="E1811" s="246" t="s">
        <v>19</v>
      </c>
      <c r="F1811" s="247" t="s">
        <v>1745</v>
      </c>
      <c r="G1811" s="245"/>
      <c r="H1811" s="248">
        <v>-3.2400000000000002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195</v>
      </c>
      <c r="AU1811" s="254" t="s">
        <v>82</v>
      </c>
      <c r="AV1811" s="14" t="s">
        <v>82</v>
      </c>
      <c r="AW1811" s="14" t="s">
        <v>35</v>
      </c>
      <c r="AX1811" s="14" t="s">
        <v>73</v>
      </c>
      <c r="AY1811" s="254" t="s">
        <v>185</v>
      </c>
    </row>
    <row r="1812" s="13" customFormat="1">
      <c r="A1812" s="13"/>
      <c r="B1812" s="233"/>
      <c r="C1812" s="234"/>
      <c r="D1812" s="235" t="s">
        <v>195</v>
      </c>
      <c r="E1812" s="236" t="s">
        <v>19</v>
      </c>
      <c r="F1812" s="237" t="s">
        <v>2371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195</v>
      </c>
      <c r="AU1812" s="243" t="s">
        <v>82</v>
      </c>
      <c r="AV1812" s="13" t="s">
        <v>80</v>
      </c>
      <c r="AW1812" s="13" t="s">
        <v>35</v>
      </c>
      <c r="AX1812" s="13" t="s">
        <v>73</v>
      </c>
      <c r="AY1812" s="243" t="s">
        <v>185</v>
      </c>
    </row>
    <row r="1813" s="14" customFormat="1">
      <c r="A1813" s="14"/>
      <c r="B1813" s="244"/>
      <c r="C1813" s="245"/>
      <c r="D1813" s="235" t="s">
        <v>195</v>
      </c>
      <c r="E1813" s="246" t="s">
        <v>19</v>
      </c>
      <c r="F1813" s="247" t="s">
        <v>2481</v>
      </c>
      <c r="G1813" s="245"/>
      <c r="H1813" s="248">
        <v>16.218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195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185</v>
      </c>
    </row>
    <row r="1814" s="14" customFormat="1">
      <c r="A1814" s="14"/>
      <c r="B1814" s="244"/>
      <c r="C1814" s="245"/>
      <c r="D1814" s="235" t="s">
        <v>195</v>
      </c>
      <c r="E1814" s="246" t="s">
        <v>19</v>
      </c>
      <c r="F1814" s="247" t="s">
        <v>1747</v>
      </c>
      <c r="G1814" s="245"/>
      <c r="H1814" s="248">
        <v>-1.6200000000000001</v>
      </c>
      <c r="I1814" s="249"/>
      <c r="J1814" s="245"/>
      <c r="K1814" s="245"/>
      <c r="L1814" s="250"/>
      <c r="M1814" s="251"/>
      <c r="N1814" s="252"/>
      <c r="O1814" s="252"/>
      <c r="P1814" s="252"/>
      <c r="Q1814" s="252"/>
      <c r="R1814" s="252"/>
      <c r="S1814" s="252"/>
      <c r="T1814" s="253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4" t="s">
        <v>195</v>
      </c>
      <c r="AU1814" s="254" t="s">
        <v>82</v>
      </c>
      <c r="AV1814" s="14" t="s">
        <v>82</v>
      </c>
      <c r="AW1814" s="14" t="s">
        <v>35</v>
      </c>
      <c r="AX1814" s="14" t="s">
        <v>73</v>
      </c>
      <c r="AY1814" s="254" t="s">
        <v>185</v>
      </c>
    </row>
    <row r="1815" s="13" customFormat="1">
      <c r="A1815" s="13"/>
      <c r="B1815" s="233"/>
      <c r="C1815" s="234"/>
      <c r="D1815" s="235" t="s">
        <v>195</v>
      </c>
      <c r="E1815" s="236" t="s">
        <v>19</v>
      </c>
      <c r="F1815" s="237" t="s">
        <v>2482</v>
      </c>
      <c r="G1815" s="234"/>
      <c r="H1815" s="236" t="s">
        <v>19</v>
      </c>
      <c r="I1815" s="238"/>
      <c r="J1815" s="234"/>
      <c r="K1815" s="234"/>
      <c r="L1815" s="239"/>
      <c r="M1815" s="240"/>
      <c r="N1815" s="241"/>
      <c r="O1815" s="241"/>
      <c r="P1815" s="241"/>
      <c r="Q1815" s="241"/>
      <c r="R1815" s="241"/>
      <c r="S1815" s="241"/>
      <c r="T1815" s="24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3" t="s">
        <v>195</v>
      </c>
      <c r="AU1815" s="243" t="s">
        <v>82</v>
      </c>
      <c r="AV1815" s="13" t="s">
        <v>80</v>
      </c>
      <c r="AW1815" s="13" t="s">
        <v>35</v>
      </c>
      <c r="AX1815" s="13" t="s">
        <v>73</v>
      </c>
      <c r="AY1815" s="243" t="s">
        <v>185</v>
      </c>
    </row>
    <row r="1816" s="14" customFormat="1">
      <c r="A1816" s="14"/>
      <c r="B1816" s="244"/>
      <c r="C1816" s="245"/>
      <c r="D1816" s="235" t="s">
        <v>195</v>
      </c>
      <c r="E1816" s="246" t="s">
        <v>19</v>
      </c>
      <c r="F1816" s="247" t="s">
        <v>2483</v>
      </c>
      <c r="G1816" s="245"/>
      <c r="H1816" s="248">
        <v>12.545999999999999</v>
      </c>
      <c r="I1816" s="249"/>
      <c r="J1816" s="245"/>
      <c r="K1816" s="245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4" t="s">
        <v>195</v>
      </c>
      <c r="AU1816" s="254" t="s">
        <v>82</v>
      </c>
      <c r="AV1816" s="14" t="s">
        <v>82</v>
      </c>
      <c r="AW1816" s="14" t="s">
        <v>35</v>
      </c>
      <c r="AX1816" s="14" t="s">
        <v>73</v>
      </c>
      <c r="AY1816" s="254" t="s">
        <v>185</v>
      </c>
    </row>
    <row r="1817" s="14" customFormat="1">
      <c r="A1817" s="14"/>
      <c r="B1817" s="244"/>
      <c r="C1817" s="245"/>
      <c r="D1817" s="235" t="s">
        <v>195</v>
      </c>
      <c r="E1817" s="246" t="s">
        <v>19</v>
      </c>
      <c r="F1817" s="247" t="s">
        <v>1747</v>
      </c>
      <c r="G1817" s="245"/>
      <c r="H1817" s="248">
        <v>-1.6200000000000001</v>
      </c>
      <c r="I1817" s="249"/>
      <c r="J1817" s="245"/>
      <c r="K1817" s="245"/>
      <c r="L1817" s="250"/>
      <c r="M1817" s="251"/>
      <c r="N1817" s="252"/>
      <c r="O1817" s="252"/>
      <c r="P1817" s="252"/>
      <c r="Q1817" s="252"/>
      <c r="R1817" s="252"/>
      <c r="S1817" s="252"/>
      <c r="T1817" s="253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4" t="s">
        <v>195</v>
      </c>
      <c r="AU1817" s="254" t="s">
        <v>82</v>
      </c>
      <c r="AV1817" s="14" t="s">
        <v>82</v>
      </c>
      <c r="AW1817" s="14" t="s">
        <v>35</v>
      </c>
      <c r="AX1817" s="14" t="s">
        <v>73</v>
      </c>
      <c r="AY1817" s="254" t="s">
        <v>185</v>
      </c>
    </row>
    <row r="1818" s="13" customFormat="1">
      <c r="A1818" s="13"/>
      <c r="B1818" s="233"/>
      <c r="C1818" s="234"/>
      <c r="D1818" s="235" t="s">
        <v>195</v>
      </c>
      <c r="E1818" s="236" t="s">
        <v>19</v>
      </c>
      <c r="F1818" s="237" t="s">
        <v>2354</v>
      </c>
      <c r="G1818" s="234"/>
      <c r="H1818" s="236" t="s">
        <v>19</v>
      </c>
      <c r="I1818" s="238"/>
      <c r="J1818" s="234"/>
      <c r="K1818" s="234"/>
      <c r="L1818" s="239"/>
      <c r="M1818" s="240"/>
      <c r="N1818" s="241"/>
      <c r="O1818" s="241"/>
      <c r="P1818" s="241"/>
      <c r="Q1818" s="241"/>
      <c r="R1818" s="241"/>
      <c r="S1818" s="241"/>
      <c r="T1818" s="24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3" t="s">
        <v>195</v>
      </c>
      <c r="AU1818" s="243" t="s">
        <v>82</v>
      </c>
      <c r="AV1818" s="13" t="s">
        <v>80</v>
      </c>
      <c r="AW1818" s="13" t="s">
        <v>35</v>
      </c>
      <c r="AX1818" s="13" t="s">
        <v>73</v>
      </c>
      <c r="AY1818" s="243" t="s">
        <v>185</v>
      </c>
    </row>
    <row r="1819" s="14" customFormat="1">
      <c r="A1819" s="14"/>
      <c r="B1819" s="244"/>
      <c r="C1819" s="245"/>
      <c r="D1819" s="235" t="s">
        <v>195</v>
      </c>
      <c r="E1819" s="246" t="s">
        <v>19</v>
      </c>
      <c r="F1819" s="247" t="s">
        <v>2484</v>
      </c>
      <c r="G1819" s="245"/>
      <c r="H1819" s="248">
        <v>12.186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195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185</v>
      </c>
    </row>
    <row r="1820" s="14" customFormat="1">
      <c r="A1820" s="14"/>
      <c r="B1820" s="244"/>
      <c r="C1820" s="245"/>
      <c r="D1820" s="235" t="s">
        <v>195</v>
      </c>
      <c r="E1820" s="246" t="s">
        <v>19</v>
      </c>
      <c r="F1820" s="247" t="s">
        <v>1745</v>
      </c>
      <c r="G1820" s="245"/>
      <c r="H1820" s="248">
        <v>-3.2400000000000002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195</v>
      </c>
      <c r="AU1820" s="254" t="s">
        <v>82</v>
      </c>
      <c r="AV1820" s="14" t="s">
        <v>82</v>
      </c>
      <c r="AW1820" s="14" t="s">
        <v>35</v>
      </c>
      <c r="AX1820" s="14" t="s">
        <v>73</v>
      </c>
      <c r="AY1820" s="254" t="s">
        <v>185</v>
      </c>
    </row>
    <row r="1821" s="13" customFormat="1">
      <c r="A1821" s="13"/>
      <c r="B1821" s="233"/>
      <c r="C1821" s="234"/>
      <c r="D1821" s="235" t="s">
        <v>195</v>
      </c>
      <c r="E1821" s="236" t="s">
        <v>19</v>
      </c>
      <c r="F1821" s="237" t="s">
        <v>2356</v>
      </c>
      <c r="G1821" s="234"/>
      <c r="H1821" s="236" t="s">
        <v>19</v>
      </c>
      <c r="I1821" s="238"/>
      <c r="J1821" s="234"/>
      <c r="K1821" s="234"/>
      <c r="L1821" s="239"/>
      <c r="M1821" s="240"/>
      <c r="N1821" s="241"/>
      <c r="O1821" s="241"/>
      <c r="P1821" s="241"/>
      <c r="Q1821" s="241"/>
      <c r="R1821" s="241"/>
      <c r="S1821" s="241"/>
      <c r="T1821" s="242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3" t="s">
        <v>195</v>
      </c>
      <c r="AU1821" s="243" t="s">
        <v>82</v>
      </c>
      <c r="AV1821" s="13" t="s">
        <v>80</v>
      </c>
      <c r="AW1821" s="13" t="s">
        <v>35</v>
      </c>
      <c r="AX1821" s="13" t="s">
        <v>73</v>
      </c>
      <c r="AY1821" s="243" t="s">
        <v>185</v>
      </c>
    </row>
    <row r="1822" s="14" customFormat="1">
      <c r="A1822" s="14"/>
      <c r="B1822" s="244"/>
      <c r="C1822" s="245"/>
      <c r="D1822" s="235" t="s">
        <v>195</v>
      </c>
      <c r="E1822" s="246" t="s">
        <v>19</v>
      </c>
      <c r="F1822" s="247" t="s">
        <v>1754</v>
      </c>
      <c r="G1822" s="245"/>
      <c r="H1822" s="248">
        <v>16.236000000000001</v>
      </c>
      <c r="I1822" s="249"/>
      <c r="J1822" s="245"/>
      <c r="K1822" s="245"/>
      <c r="L1822" s="250"/>
      <c r="M1822" s="251"/>
      <c r="N1822" s="252"/>
      <c r="O1822" s="252"/>
      <c r="P1822" s="252"/>
      <c r="Q1822" s="252"/>
      <c r="R1822" s="252"/>
      <c r="S1822" s="252"/>
      <c r="T1822" s="253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4" t="s">
        <v>195</v>
      </c>
      <c r="AU1822" s="254" t="s">
        <v>82</v>
      </c>
      <c r="AV1822" s="14" t="s">
        <v>82</v>
      </c>
      <c r="AW1822" s="14" t="s">
        <v>35</v>
      </c>
      <c r="AX1822" s="14" t="s">
        <v>73</v>
      </c>
      <c r="AY1822" s="254" t="s">
        <v>185</v>
      </c>
    </row>
    <row r="1823" s="14" customFormat="1">
      <c r="A1823" s="14"/>
      <c r="B1823" s="244"/>
      <c r="C1823" s="245"/>
      <c r="D1823" s="235" t="s">
        <v>195</v>
      </c>
      <c r="E1823" s="246" t="s">
        <v>19</v>
      </c>
      <c r="F1823" s="247" t="s">
        <v>1747</v>
      </c>
      <c r="G1823" s="245"/>
      <c r="H1823" s="248">
        <v>-1.6200000000000001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195</v>
      </c>
      <c r="AU1823" s="254" t="s">
        <v>82</v>
      </c>
      <c r="AV1823" s="14" t="s">
        <v>82</v>
      </c>
      <c r="AW1823" s="14" t="s">
        <v>35</v>
      </c>
      <c r="AX1823" s="14" t="s">
        <v>73</v>
      </c>
      <c r="AY1823" s="254" t="s">
        <v>185</v>
      </c>
    </row>
    <row r="1824" s="15" customFormat="1">
      <c r="A1824" s="15"/>
      <c r="B1824" s="255"/>
      <c r="C1824" s="256"/>
      <c r="D1824" s="235" t="s">
        <v>195</v>
      </c>
      <c r="E1824" s="257" t="s">
        <v>19</v>
      </c>
      <c r="F1824" s="258" t="s">
        <v>226</v>
      </c>
      <c r="G1824" s="256"/>
      <c r="H1824" s="259">
        <v>62.073</v>
      </c>
      <c r="I1824" s="260"/>
      <c r="J1824" s="256"/>
      <c r="K1824" s="256"/>
      <c r="L1824" s="261"/>
      <c r="M1824" s="262"/>
      <c r="N1824" s="263"/>
      <c r="O1824" s="263"/>
      <c r="P1824" s="263"/>
      <c r="Q1824" s="263"/>
      <c r="R1824" s="263"/>
      <c r="S1824" s="263"/>
      <c r="T1824" s="264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65" t="s">
        <v>195</v>
      </c>
      <c r="AU1824" s="265" t="s">
        <v>82</v>
      </c>
      <c r="AV1824" s="15" t="s">
        <v>135</v>
      </c>
      <c r="AW1824" s="15" t="s">
        <v>35</v>
      </c>
      <c r="AX1824" s="15" t="s">
        <v>80</v>
      </c>
      <c r="AY1824" s="265" t="s">
        <v>185</v>
      </c>
    </row>
    <row r="1825" s="2" customFormat="1" ht="16.5" customHeight="1">
      <c r="A1825" s="40"/>
      <c r="B1825" s="41"/>
      <c r="C1825" s="272" t="s">
        <v>2922</v>
      </c>
      <c r="D1825" s="272" t="s">
        <v>520</v>
      </c>
      <c r="E1825" s="273" t="s">
        <v>2143</v>
      </c>
      <c r="F1825" s="274" t="s">
        <v>2144</v>
      </c>
      <c r="G1825" s="275" t="s">
        <v>240</v>
      </c>
      <c r="H1825" s="276">
        <v>68.280000000000001</v>
      </c>
      <c r="I1825" s="277"/>
      <c r="J1825" s="278">
        <f>ROUND(I1825*H1825,2)</f>
        <v>0</v>
      </c>
      <c r="K1825" s="274" t="s">
        <v>191</v>
      </c>
      <c r="L1825" s="279"/>
      <c r="M1825" s="280" t="s">
        <v>19</v>
      </c>
      <c r="N1825" s="281" t="s">
        <v>44</v>
      </c>
      <c r="O1825" s="86"/>
      <c r="P1825" s="224">
        <f>O1825*H1825</f>
        <v>0</v>
      </c>
      <c r="Q1825" s="224">
        <v>0.0126</v>
      </c>
      <c r="R1825" s="224">
        <f>Q1825*H1825</f>
        <v>0.86032799999999998</v>
      </c>
      <c r="S1825" s="224">
        <v>0</v>
      </c>
      <c r="T1825" s="225">
        <f>S1825*H1825</f>
        <v>0</v>
      </c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R1825" s="226" t="s">
        <v>627</v>
      </c>
      <c r="AT1825" s="226" t="s">
        <v>520</v>
      </c>
      <c r="AU1825" s="226" t="s">
        <v>82</v>
      </c>
      <c r="AY1825" s="19" t="s">
        <v>185</v>
      </c>
      <c r="BE1825" s="227">
        <f>IF(N1825="základní",J1825,0)</f>
        <v>0</v>
      </c>
      <c r="BF1825" s="227">
        <f>IF(N1825="snížená",J1825,0)</f>
        <v>0</v>
      </c>
      <c r="BG1825" s="227">
        <f>IF(N1825="zákl. přenesená",J1825,0)</f>
        <v>0</v>
      </c>
      <c r="BH1825" s="227">
        <f>IF(N1825="sníž. přenesená",J1825,0)</f>
        <v>0</v>
      </c>
      <c r="BI1825" s="227">
        <f>IF(N1825="nulová",J1825,0)</f>
        <v>0</v>
      </c>
      <c r="BJ1825" s="19" t="s">
        <v>80</v>
      </c>
      <c r="BK1825" s="227">
        <f>ROUND(I1825*H1825,2)</f>
        <v>0</v>
      </c>
      <c r="BL1825" s="19" t="s">
        <v>339</v>
      </c>
      <c r="BM1825" s="226" t="s">
        <v>2923</v>
      </c>
    </row>
    <row r="1826" s="13" customFormat="1">
      <c r="A1826" s="13"/>
      <c r="B1826" s="233"/>
      <c r="C1826" s="234"/>
      <c r="D1826" s="235" t="s">
        <v>195</v>
      </c>
      <c r="E1826" s="236" t="s">
        <v>19</v>
      </c>
      <c r="F1826" s="237" t="s">
        <v>2421</v>
      </c>
      <c r="G1826" s="234"/>
      <c r="H1826" s="236" t="s">
        <v>19</v>
      </c>
      <c r="I1826" s="238"/>
      <c r="J1826" s="234"/>
      <c r="K1826" s="234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195</v>
      </c>
      <c r="AU1826" s="243" t="s">
        <v>82</v>
      </c>
      <c r="AV1826" s="13" t="s">
        <v>80</v>
      </c>
      <c r="AW1826" s="13" t="s">
        <v>35</v>
      </c>
      <c r="AX1826" s="13" t="s">
        <v>73</v>
      </c>
      <c r="AY1826" s="243" t="s">
        <v>185</v>
      </c>
    </row>
    <row r="1827" s="13" customFormat="1">
      <c r="A1827" s="13"/>
      <c r="B1827" s="233"/>
      <c r="C1827" s="234"/>
      <c r="D1827" s="235" t="s">
        <v>195</v>
      </c>
      <c r="E1827" s="236" t="s">
        <v>19</v>
      </c>
      <c r="F1827" s="237" t="s">
        <v>2369</v>
      </c>
      <c r="G1827" s="234"/>
      <c r="H1827" s="236" t="s">
        <v>19</v>
      </c>
      <c r="I1827" s="238"/>
      <c r="J1827" s="234"/>
      <c r="K1827" s="234"/>
      <c r="L1827" s="239"/>
      <c r="M1827" s="240"/>
      <c r="N1827" s="241"/>
      <c r="O1827" s="241"/>
      <c r="P1827" s="241"/>
      <c r="Q1827" s="241"/>
      <c r="R1827" s="241"/>
      <c r="S1827" s="241"/>
      <c r="T1827" s="24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3" t="s">
        <v>195</v>
      </c>
      <c r="AU1827" s="243" t="s">
        <v>82</v>
      </c>
      <c r="AV1827" s="13" t="s">
        <v>80</v>
      </c>
      <c r="AW1827" s="13" t="s">
        <v>35</v>
      </c>
      <c r="AX1827" s="13" t="s">
        <v>73</v>
      </c>
      <c r="AY1827" s="243" t="s">
        <v>185</v>
      </c>
    </row>
    <row r="1828" s="14" customFormat="1">
      <c r="A1828" s="14"/>
      <c r="B1828" s="244"/>
      <c r="C1828" s="245"/>
      <c r="D1828" s="235" t="s">
        <v>195</v>
      </c>
      <c r="E1828" s="246" t="s">
        <v>19</v>
      </c>
      <c r="F1828" s="247" t="s">
        <v>2480</v>
      </c>
      <c r="G1828" s="245"/>
      <c r="H1828" s="248">
        <v>16.227</v>
      </c>
      <c r="I1828" s="249"/>
      <c r="J1828" s="245"/>
      <c r="K1828" s="245"/>
      <c r="L1828" s="250"/>
      <c r="M1828" s="251"/>
      <c r="N1828" s="252"/>
      <c r="O1828" s="252"/>
      <c r="P1828" s="252"/>
      <c r="Q1828" s="252"/>
      <c r="R1828" s="252"/>
      <c r="S1828" s="252"/>
      <c r="T1828" s="253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4" t="s">
        <v>195</v>
      </c>
      <c r="AU1828" s="254" t="s">
        <v>82</v>
      </c>
      <c r="AV1828" s="14" t="s">
        <v>82</v>
      </c>
      <c r="AW1828" s="14" t="s">
        <v>35</v>
      </c>
      <c r="AX1828" s="14" t="s">
        <v>73</v>
      </c>
      <c r="AY1828" s="254" t="s">
        <v>185</v>
      </c>
    </row>
    <row r="1829" s="14" customFormat="1">
      <c r="A1829" s="14"/>
      <c r="B1829" s="244"/>
      <c r="C1829" s="245"/>
      <c r="D1829" s="235" t="s">
        <v>195</v>
      </c>
      <c r="E1829" s="246" t="s">
        <v>19</v>
      </c>
      <c r="F1829" s="247" t="s">
        <v>1745</v>
      </c>
      <c r="G1829" s="245"/>
      <c r="H1829" s="248">
        <v>-3.2400000000000002</v>
      </c>
      <c r="I1829" s="249"/>
      <c r="J1829" s="245"/>
      <c r="K1829" s="245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4" t="s">
        <v>195</v>
      </c>
      <c r="AU1829" s="254" t="s">
        <v>82</v>
      </c>
      <c r="AV1829" s="14" t="s">
        <v>82</v>
      </c>
      <c r="AW1829" s="14" t="s">
        <v>35</v>
      </c>
      <c r="AX1829" s="14" t="s">
        <v>73</v>
      </c>
      <c r="AY1829" s="254" t="s">
        <v>185</v>
      </c>
    </row>
    <row r="1830" s="13" customFormat="1">
      <c r="A1830" s="13"/>
      <c r="B1830" s="233"/>
      <c r="C1830" s="234"/>
      <c r="D1830" s="235" t="s">
        <v>195</v>
      </c>
      <c r="E1830" s="236" t="s">
        <v>19</v>
      </c>
      <c r="F1830" s="237" t="s">
        <v>2371</v>
      </c>
      <c r="G1830" s="234"/>
      <c r="H1830" s="236" t="s">
        <v>19</v>
      </c>
      <c r="I1830" s="238"/>
      <c r="J1830" s="234"/>
      <c r="K1830" s="234"/>
      <c r="L1830" s="239"/>
      <c r="M1830" s="240"/>
      <c r="N1830" s="241"/>
      <c r="O1830" s="241"/>
      <c r="P1830" s="241"/>
      <c r="Q1830" s="241"/>
      <c r="R1830" s="241"/>
      <c r="S1830" s="241"/>
      <c r="T1830" s="242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3" t="s">
        <v>195</v>
      </c>
      <c r="AU1830" s="243" t="s">
        <v>82</v>
      </c>
      <c r="AV1830" s="13" t="s">
        <v>80</v>
      </c>
      <c r="AW1830" s="13" t="s">
        <v>35</v>
      </c>
      <c r="AX1830" s="13" t="s">
        <v>73</v>
      </c>
      <c r="AY1830" s="243" t="s">
        <v>185</v>
      </c>
    </row>
    <row r="1831" s="14" customFormat="1">
      <c r="A1831" s="14"/>
      <c r="B1831" s="244"/>
      <c r="C1831" s="245"/>
      <c r="D1831" s="235" t="s">
        <v>195</v>
      </c>
      <c r="E1831" s="246" t="s">
        <v>19</v>
      </c>
      <c r="F1831" s="247" t="s">
        <v>2481</v>
      </c>
      <c r="G1831" s="245"/>
      <c r="H1831" s="248">
        <v>16.218</v>
      </c>
      <c r="I1831" s="249"/>
      <c r="J1831" s="245"/>
      <c r="K1831" s="245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4" t="s">
        <v>195</v>
      </c>
      <c r="AU1831" s="254" t="s">
        <v>82</v>
      </c>
      <c r="AV1831" s="14" t="s">
        <v>82</v>
      </c>
      <c r="AW1831" s="14" t="s">
        <v>35</v>
      </c>
      <c r="AX1831" s="14" t="s">
        <v>73</v>
      </c>
      <c r="AY1831" s="254" t="s">
        <v>185</v>
      </c>
    </row>
    <row r="1832" s="14" customFormat="1">
      <c r="A1832" s="14"/>
      <c r="B1832" s="244"/>
      <c r="C1832" s="245"/>
      <c r="D1832" s="235" t="s">
        <v>195</v>
      </c>
      <c r="E1832" s="246" t="s">
        <v>19</v>
      </c>
      <c r="F1832" s="247" t="s">
        <v>1747</v>
      </c>
      <c r="G1832" s="245"/>
      <c r="H1832" s="248">
        <v>-1.6200000000000001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195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185</v>
      </c>
    </row>
    <row r="1833" s="13" customFormat="1">
      <c r="A1833" s="13"/>
      <c r="B1833" s="233"/>
      <c r="C1833" s="234"/>
      <c r="D1833" s="235" t="s">
        <v>195</v>
      </c>
      <c r="E1833" s="236" t="s">
        <v>19</v>
      </c>
      <c r="F1833" s="237" t="s">
        <v>2482</v>
      </c>
      <c r="G1833" s="234"/>
      <c r="H1833" s="236" t="s">
        <v>19</v>
      </c>
      <c r="I1833" s="238"/>
      <c r="J1833" s="234"/>
      <c r="K1833" s="234"/>
      <c r="L1833" s="239"/>
      <c r="M1833" s="240"/>
      <c r="N1833" s="241"/>
      <c r="O1833" s="241"/>
      <c r="P1833" s="241"/>
      <c r="Q1833" s="241"/>
      <c r="R1833" s="241"/>
      <c r="S1833" s="241"/>
      <c r="T1833" s="24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3" t="s">
        <v>195</v>
      </c>
      <c r="AU1833" s="243" t="s">
        <v>82</v>
      </c>
      <c r="AV1833" s="13" t="s">
        <v>80</v>
      </c>
      <c r="AW1833" s="13" t="s">
        <v>35</v>
      </c>
      <c r="AX1833" s="13" t="s">
        <v>73</v>
      </c>
      <c r="AY1833" s="243" t="s">
        <v>185</v>
      </c>
    </row>
    <row r="1834" s="14" customFormat="1">
      <c r="A1834" s="14"/>
      <c r="B1834" s="244"/>
      <c r="C1834" s="245"/>
      <c r="D1834" s="235" t="s">
        <v>195</v>
      </c>
      <c r="E1834" s="246" t="s">
        <v>19</v>
      </c>
      <c r="F1834" s="247" t="s">
        <v>2483</v>
      </c>
      <c r="G1834" s="245"/>
      <c r="H1834" s="248">
        <v>12.545999999999999</v>
      </c>
      <c r="I1834" s="249"/>
      <c r="J1834" s="245"/>
      <c r="K1834" s="245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4" t="s">
        <v>195</v>
      </c>
      <c r="AU1834" s="254" t="s">
        <v>82</v>
      </c>
      <c r="AV1834" s="14" t="s">
        <v>82</v>
      </c>
      <c r="AW1834" s="14" t="s">
        <v>35</v>
      </c>
      <c r="AX1834" s="14" t="s">
        <v>73</v>
      </c>
      <c r="AY1834" s="254" t="s">
        <v>185</v>
      </c>
    </row>
    <row r="1835" s="14" customFormat="1">
      <c r="A1835" s="14"/>
      <c r="B1835" s="244"/>
      <c r="C1835" s="245"/>
      <c r="D1835" s="235" t="s">
        <v>195</v>
      </c>
      <c r="E1835" s="246" t="s">
        <v>19</v>
      </c>
      <c r="F1835" s="247" t="s">
        <v>1747</v>
      </c>
      <c r="G1835" s="245"/>
      <c r="H1835" s="248">
        <v>-1.6200000000000001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195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185</v>
      </c>
    </row>
    <row r="1836" s="13" customFormat="1">
      <c r="A1836" s="13"/>
      <c r="B1836" s="233"/>
      <c r="C1836" s="234"/>
      <c r="D1836" s="235" t="s">
        <v>195</v>
      </c>
      <c r="E1836" s="236" t="s">
        <v>19</v>
      </c>
      <c r="F1836" s="237" t="s">
        <v>2354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195</v>
      </c>
      <c r="AU1836" s="243" t="s">
        <v>82</v>
      </c>
      <c r="AV1836" s="13" t="s">
        <v>80</v>
      </c>
      <c r="AW1836" s="13" t="s">
        <v>35</v>
      </c>
      <c r="AX1836" s="13" t="s">
        <v>73</v>
      </c>
      <c r="AY1836" s="243" t="s">
        <v>185</v>
      </c>
    </row>
    <row r="1837" s="14" customFormat="1">
      <c r="A1837" s="14"/>
      <c r="B1837" s="244"/>
      <c r="C1837" s="245"/>
      <c r="D1837" s="235" t="s">
        <v>195</v>
      </c>
      <c r="E1837" s="246" t="s">
        <v>19</v>
      </c>
      <c r="F1837" s="247" t="s">
        <v>2484</v>
      </c>
      <c r="G1837" s="245"/>
      <c r="H1837" s="248">
        <v>12.186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195</v>
      </c>
      <c r="AU1837" s="254" t="s">
        <v>82</v>
      </c>
      <c r="AV1837" s="14" t="s">
        <v>82</v>
      </c>
      <c r="AW1837" s="14" t="s">
        <v>35</v>
      </c>
      <c r="AX1837" s="14" t="s">
        <v>73</v>
      </c>
      <c r="AY1837" s="254" t="s">
        <v>185</v>
      </c>
    </row>
    <row r="1838" s="14" customFormat="1">
      <c r="A1838" s="14"/>
      <c r="B1838" s="244"/>
      <c r="C1838" s="245"/>
      <c r="D1838" s="235" t="s">
        <v>195</v>
      </c>
      <c r="E1838" s="246" t="s">
        <v>19</v>
      </c>
      <c r="F1838" s="247" t="s">
        <v>1745</v>
      </c>
      <c r="G1838" s="245"/>
      <c r="H1838" s="248">
        <v>-3.2400000000000002</v>
      </c>
      <c r="I1838" s="249"/>
      <c r="J1838" s="245"/>
      <c r="K1838" s="245"/>
      <c r="L1838" s="250"/>
      <c r="M1838" s="251"/>
      <c r="N1838" s="252"/>
      <c r="O1838" s="252"/>
      <c r="P1838" s="252"/>
      <c r="Q1838" s="252"/>
      <c r="R1838" s="252"/>
      <c r="S1838" s="252"/>
      <c r="T1838" s="253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4" t="s">
        <v>195</v>
      </c>
      <c r="AU1838" s="254" t="s">
        <v>82</v>
      </c>
      <c r="AV1838" s="14" t="s">
        <v>82</v>
      </c>
      <c r="AW1838" s="14" t="s">
        <v>35</v>
      </c>
      <c r="AX1838" s="14" t="s">
        <v>73</v>
      </c>
      <c r="AY1838" s="254" t="s">
        <v>185</v>
      </c>
    </row>
    <row r="1839" s="13" customFormat="1">
      <c r="A1839" s="13"/>
      <c r="B1839" s="233"/>
      <c r="C1839" s="234"/>
      <c r="D1839" s="235" t="s">
        <v>195</v>
      </c>
      <c r="E1839" s="236" t="s">
        <v>19</v>
      </c>
      <c r="F1839" s="237" t="s">
        <v>2356</v>
      </c>
      <c r="G1839" s="234"/>
      <c r="H1839" s="236" t="s">
        <v>19</v>
      </c>
      <c r="I1839" s="238"/>
      <c r="J1839" s="234"/>
      <c r="K1839" s="234"/>
      <c r="L1839" s="239"/>
      <c r="M1839" s="240"/>
      <c r="N1839" s="241"/>
      <c r="O1839" s="241"/>
      <c r="P1839" s="241"/>
      <c r="Q1839" s="241"/>
      <c r="R1839" s="241"/>
      <c r="S1839" s="241"/>
      <c r="T1839" s="242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3" t="s">
        <v>195</v>
      </c>
      <c r="AU1839" s="243" t="s">
        <v>82</v>
      </c>
      <c r="AV1839" s="13" t="s">
        <v>80</v>
      </c>
      <c r="AW1839" s="13" t="s">
        <v>35</v>
      </c>
      <c r="AX1839" s="13" t="s">
        <v>73</v>
      </c>
      <c r="AY1839" s="243" t="s">
        <v>185</v>
      </c>
    </row>
    <row r="1840" s="14" customFormat="1">
      <c r="A1840" s="14"/>
      <c r="B1840" s="244"/>
      <c r="C1840" s="245"/>
      <c r="D1840" s="235" t="s">
        <v>195</v>
      </c>
      <c r="E1840" s="246" t="s">
        <v>19</v>
      </c>
      <c r="F1840" s="247" t="s">
        <v>1754</v>
      </c>
      <c r="G1840" s="245"/>
      <c r="H1840" s="248">
        <v>16.236000000000001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195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185</v>
      </c>
    </row>
    <row r="1841" s="14" customFormat="1">
      <c r="A1841" s="14"/>
      <c r="B1841" s="244"/>
      <c r="C1841" s="245"/>
      <c r="D1841" s="235" t="s">
        <v>195</v>
      </c>
      <c r="E1841" s="246" t="s">
        <v>19</v>
      </c>
      <c r="F1841" s="247" t="s">
        <v>1747</v>
      </c>
      <c r="G1841" s="245"/>
      <c r="H1841" s="248">
        <v>-1.6200000000000001</v>
      </c>
      <c r="I1841" s="249"/>
      <c r="J1841" s="245"/>
      <c r="K1841" s="245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4" t="s">
        <v>195</v>
      </c>
      <c r="AU1841" s="254" t="s">
        <v>82</v>
      </c>
      <c r="AV1841" s="14" t="s">
        <v>82</v>
      </c>
      <c r="AW1841" s="14" t="s">
        <v>35</v>
      </c>
      <c r="AX1841" s="14" t="s">
        <v>73</v>
      </c>
      <c r="AY1841" s="254" t="s">
        <v>185</v>
      </c>
    </row>
    <row r="1842" s="15" customFormat="1">
      <c r="A1842" s="15"/>
      <c r="B1842" s="255"/>
      <c r="C1842" s="256"/>
      <c r="D1842" s="235" t="s">
        <v>195</v>
      </c>
      <c r="E1842" s="257" t="s">
        <v>19</v>
      </c>
      <c r="F1842" s="258" t="s">
        <v>226</v>
      </c>
      <c r="G1842" s="256"/>
      <c r="H1842" s="259">
        <v>62.073</v>
      </c>
      <c r="I1842" s="260"/>
      <c r="J1842" s="256"/>
      <c r="K1842" s="256"/>
      <c r="L1842" s="261"/>
      <c r="M1842" s="262"/>
      <c r="N1842" s="263"/>
      <c r="O1842" s="263"/>
      <c r="P1842" s="263"/>
      <c r="Q1842" s="263"/>
      <c r="R1842" s="263"/>
      <c r="S1842" s="263"/>
      <c r="T1842" s="264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65" t="s">
        <v>195</v>
      </c>
      <c r="AU1842" s="265" t="s">
        <v>82</v>
      </c>
      <c r="AV1842" s="15" t="s">
        <v>135</v>
      </c>
      <c r="AW1842" s="15" t="s">
        <v>35</v>
      </c>
      <c r="AX1842" s="15" t="s">
        <v>80</v>
      </c>
      <c r="AY1842" s="265" t="s">
        <v>185</v>
      </c>
    </row>
    <row r="1843" s="14" customFormat="1">
      <c r="A1843" s="14"/>
      <c r="B1843" s="244"/>
      <c r="C1843" s="245"/>
      <c r="D1843" s="235" t="s">
        <v>195</v>
      </c>
      <c r="E1843" s="245"/>
      <c r="F1843" s="247" t="s">
        <v>2924</v>
      </c>
      <c r="G1843" s="245"/>
      <c r="H1843" s="248">
        <v>68.280000000000001</v>
      </c>
      <c r="I1843" s="249"/>
      <c r="J1843" s="245"/>
      <c r="K1843" s="245"/>
      <c r="L1843" s="250"/>
      <c r="M1843" s="251"/>
      <c r="N1843" s="252"/>
      <c r="O1843" s="252"/>
      <c r="P1843" s="252"/>
      <c r="Q1843" s="252"/>
      <c r="R1843" s="252"/>
      <c r="S1843" s="252"/>
      <c r="T1843" s="25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4" t="s">
        <v>195</v>
      </c>
      <c r="AU1843" s="254" t="s">
        <v>82</v>
      </c>
      <c r="AV1843" s="14" t="s">
        <v>82</v>
      </c>
      <c r="AW1843" s="14" t="s">
        <v>4</v>
      </c>
      <c r="AX1843" s="14" t="s">
        <v>80</v>
      </c>
      <c r="AY1843" s="254" t="s">
        <v>185</v>
      </c>
    </row>
    <row r="1844" s="2" customFormat="1" ht="16.5" customHeight="1">
      <c r="A1844" s="40"/>
      <c r="B1844" s="41"/>
      <c r="C1844" s="215" t="s">
        <v>2925</v>
      </c>
      <c r="D1844" s="215" t="s">
        <v>187</v>
      </c>
      <c r="E1844" s="216" t="s">
        <v>2148</v>
      </c>
      <c r="F1844" s="217" t="s">
        <v>2149</v>
      </c>
      <c r="G1844" s="218" t="s">
        <v>240</v>
      </c>
      <c r="H1844" s="219">
        <v>1.05</v>
      </c>
      <c r="I1844" s="220"/>
      <c r="J1844" s="221">
        <f>ROUND(I1844*H1844,2)</f>
        <v>0</v>
      </c>
      <c r="K1844" s="217" t="s">
        <v>191</v>
      </c>
      <c r="L1844" s="46"/>
      <c r="M1844" s="222" t="s">
        <v>19</v>
      </c>
      <c r="N1844" s="223" t="s">
        <v>44</v>
      </c>
      <c r="O1844" s="86"/>
      <c r="P1844" s="224">
        <f>O1844*H1844</f>
        <v>0</v>
      </c>
      <c r="Q1844" s="224">
        <v>0.00063000000000000003</v>
      </c>
      <c r="R1844" s="224">
        <f>Q1844*H1844</f>
        <v>0.00066150000000000009</v>
      </c>
      <c r="S1844" s="224">
        <v>0</v>
      </c>
      <c r="T1844" s="225">
        <f>S1844*H1844</f>
        <v>0</v>
      </c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R1844" s="226" t="s">
        <v>339</v>
      </c>
      <c r="AT1844" s="226" t="s">
        <v>187</v>
      </c>
      <c r="AU1844" s="226" t="s">
        <v>82</v>
      </c>
      <c r="AY1844" s="19" t="s">
        <v>185</v>
      </c>
      <c r="BE1844" s="227">
        <f>IF(N1844="základní",J1844,0)</f>
        <v>0</v>
      </c>
      <c r="BF1844" s="227">
        <f>IF(N1844="snížená",J1844,0)</f>
        <v>0</v>
      </c>
      <c r="BG1844" s="227">
        <f>IF(N1844="zákl. přenesená",J1844,0)</f>
        <v>0</v>
      </c>
      <c r="BH1844" s="227">
        <f>IF(N1844="sníž. přenesená",J1844,0)</f>
        <v>0</v>
      </c>
      <c r="BI1844" s="227">
        <f>IF(N1844="nulová",J1844,0)</f>
        <v>0</v>
      </c>
      <c r="BJ1844" s="19" t="s">
        <v>80</v>
      </c>
      <c r="BK1844" s="227">
        <f>ROUND(I1844*H1844,2)</f>
        <v>0</v>
      </c>
      <c r="BL1844" s="19" t="s">
        <v>339</v>
      </c>
      <c r="BM1844" s="226" t="s">
        <v>2926</v>
      </c>
    </row>
    <row r="1845" s="2" customFormat="1">
      <c r="A1845" s="40"/>
      <c r="B1845" s="41"/>
      <c r="C1845" s="42"/>
      <c r="D1845" s="228" t="s">
        <v>193</v>
      </c>
      <c r="E1845" s="42"/>
      <c r="F1845" s="229" t="s">
        <v>2151</v>
      </c>
      <c r="G1845" s="42"/>
      <c r="H1845" s="42"/>
      <c r="I1845" s="230"/>
      <c r="J1845" s="42"/>
      <c r="K1845" s="42"/>
      <c r="L1845" s="46"/>
      <c r="M1845" s="231"/>
      <c r="N1845" s="232"/>
      <c r="O1845" s="86"/>
      <c r="P1845" s="86"/>
      <c r="Q1845" s="86"/>
      <c r="R1845" s="86"/>
      <c r="S1845" s="86"/>
      <c r="T1845" s="87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T1845" s="19" t="s">
        <v>193</v>
      </c>
      <c r="AU1845" s="19" t="s">
        <v>82</v>
      </c>
    </row>
    <row r="1846" s="13" customFormat="1">
      <c r="A1846" s="13"/>
      <c r="B1846" s="233"/>
      <c r="C1846" s="234"/>
      <c r="D1846" s="235" t="s">
        <v>195</v>
      </c>
      <c r="E1846" s="236" t="s">
        <v>19</v>
      </c>
      <c r="F1846" s="237" t="s">
        <v>1775</v>
      </c>
      <c r="G1846" s="234"/>
      <c r="H1846" s="236" t="s">
        <v>19</v>
      </c>
      <c r="I1846" s="238"/>
      <c r="J1846" s="234"/>
      <c r="K1846" s="234"/>
      <c r="L1846" s="239"/>
      <c r="M1846" s="240"/>
      <c r="N1846" s="241"/>
      <c r="O1846" s="241"/>
      <c r="P1846" s="241"/>
      <c r="Q1846" s="241"/>
      <c r="R1846" s="241"/>
      <c r="S1846" s="241"/>
      <c r="T1846" s="24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3" t="s">
        <v>195</v>
      </c>
      <c r="AU1846" s="243" t="s">
        <v>82</v>
      </c>
      <c r="AV1846" s="13" t="s">
        <v>80</v>
      </c>
      <c r="AW1846" s="13" t="s">
        <v>35</v>
      </c>
      <c r="AX1846" s="13" t="s">
        <v>73</v>
      </c>
      <c r="AY1846" s="243" t="s">
        <v>185</v>
      </c>
    </row>
    <row r="1847" s="14" customFormat="1">
      <c r="A1847" s="14"/>
      <c r="B1847" s="244"/>
      <c r="C1847" s="245"/>
      <c r="D1847" s="235" t="s">
        <v>195</v>
      </c>
      <c r="E1847" s="246" t="s">
        <v>19</v>
      </c>
      <c r="F1847" s="247" t="s">
        <v>2152</v>
      </c>
      <c r="G1847" s="245"/>
      <c r="H1847" s="248">
        <v>1.05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195</v>
      </c>
      <c r="AU1847" s="254" t="s">
        <v>82</v>
      </c>
      <c r="AV1847" s="14" t="s">
        <v>82</v>
      </c>
      <c r="AW1847" s="14" t="s">
        <v>35</v>
      </c>
      <c r="AX1847" s="14" t="s">
        <v>73</v>
      </c>
      <c r="AY1847" s="254" t="s">
        <v>185</v>
      </c>
    </row>
    <row r="1848" s="15" customFormat="1">
      <c r="A1848" s="15"/>
      <c r="B1848" s="255"/>
      <c r="C1848" s="256"/>
      <c r="D1848" s="235" t="s">
        <v>195</v>
      </c>
      <c r="E1848" s="257" t="s">
        <v>19</v>
      </c>
      <c r="F1848" s="258" t="s">
        <v>226</v>
      </c>
      <c r="G1848" s="256"/>
      <c r="H1848" s="259">
        <v>1.05</v>
      </c>
      <c r="I1848" s="260"/>
      <c r="J1848" s="256"/>
      <c r="K1848" s="256"/>
      <c r="L1848" s="261"/>
      <c r="M1848" s="262"/>
      <c r="N1848" s="263"/>
      <c r="O1848" s="263"/>
      <c r="P1848" s="263"/>
      <c r="Q1848" s="263"/>
      <c r="R1848" s="263"/>
      <c r="S1848" s="263"/>
      <c r="T1848" s="264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5" t="s">
        <v>195</v>
      </c>
      <c r="AU1848" s="265" t="s">
        <v>82</v>
      </c>
      <c r="AV1848" s="15" t="s">
        <v>135</v>
      </c>
      <c r="AW1848" s="15" t="s">
        <v>35</v>
      </c>
      <c r="AX1848" s="15" t="s">
        <v>80</v>
      </c>
      <c r="AY1848" s="265" t="s">
        <v>185</v>
      </c>
    </row>
    <row r="1849" s="2" customFormat="1" ht="16.5" customHeight="1">
      <c r="A1849" s="40"/>
      <c r="B1849" s="41"/>
      <c r="C1849" s="272" t="s">
        <v>2927</v>
      </c>
      <c r="D1849" s="272" t="s">
        <v>520</v>
      </c>
      <c r="E1849" s="273" t="s">
        <v>2154</v>
      </c>
      <c r="F1849" s="274" t="s">
        <v>2155</v>
      </c>
      <c r="G1849" s="275" t="s">
        <v>240</v>
      </c>
      <c r="H1849" s="276">
        <v>1.155</v>
      </c>
      <c r="I1849" s="277"/>
      <c r="J1849" s="278">
        <f>ROUND(I1849*H1849,2)</f>
        <v>0</v>
      </c>
      <c r="K1849" s="274" t="s">
        <v>191</v>
      </c>
      <c r="L1849" s="279"/>
      <c r="M1849" s="280" t="s">
        <v>19</v>
      </c>
      <c r="N1849" s="281" t="s">
        <v>44</v>
      </c>
      <c r="O1849" s="86"/>
      <c r="P1849" s="224">
        <f>O1849*H1849</f>
        <v>0</v>
      </c>
      <c r="Q1849" s="224">
        <v>0.01</v>
      </c>
      <c r="R1849" s="224">
        <f>Q1849*H1849</f>
        <v>0.011550000000000001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627</v>
      </c>
      <c r="AT1849" s="226" t="s">
        <v>520</v>
      </c>
      <c r="AU1849" s="226" t="s">
        <v>82</v>
      </c>
      <c r="AY1849" s="19" t="s">
        <v>185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80</v>
      </c>
      <c r="BK1849" s="227">
        <f>ROUND(I1849*H1849,2)</f>
        <v>0</v>
      </c>
      <c r="BL1849" s="19" t="s">
        <v>339</v>
      </c>
      <c r="BM1849" s="226" t="s">
        <v>2928</v>
      </c>
    </row>
    <row r="1850" s="13" customFormat="1">
      <c r="A1850" s="13"/>
      <c r="B1850" s="233"/>
      <c r="C1850" s="234"/>
      <c r="D1850" s="235" t="s">
        <v>195</v>
      </c>
      <c r="E1850" s="236" t="s">
        <v>19</v>
      </c>
      <c r="F1850" s="237" t="s">
        <v>1775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195</v>
      </c>
      <c r="AU1850" s="243" t="s">
        <v>82</v>
      </c>
      <c r="AV1850" s="13" t="s">
        <v>80</v>
      </c>
      <c r="AW1850" s="13" t="s">
        <v>35</v>
      </c>
      <c r="AX1850" s="13" t="s">
        <v>73</v>
      </c>
      <c r="AY1850" s="243" t="s">
        <v>185</v>
      </c>
    </row>
    <row r="1851" s="14" customFormat="1">
      <c r="A1851" s="14"/>
      <c r="B1851" s="244"/>
      <c r="C1851" s="245"/>
      <c r="D1851" s="235" t="s">
        <v>195</v>
      </c>
      <c r="E1851" s="246" t="s">
        <v>19</v>
      </c>
      <c r="F1851" s="247" t="s">
        <v>2152</v>
      </c>
      <c r="G1851" s="245"/>
      <c r="H1851" s="248">
        <v>1.05</v>
      </c>
      <c r="I1851" s="249"/>
      <c r="J1851" s="245"/>
      <c r="K1851" s="245"/>
      <c r="L1851" s="250"/>
      <c r="M1851" s="251"/>
      <c r="N1851" s="252"/>
      <c r="O1851" s="252"/>
      <c r="P1851" s="252"/>
      <c r="Q1851" s="252"/>
      <c r="R1851" s="252"/>
      <c r="S1851" s="252"/>
      <c r="T1851" s="253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4" t="s">
        <v>195</v>
      </c>
      <c r="AU1851" s="254" t="s">
        <v>82</v>
      </c>
      <c r="AV1851" s="14" t="s">
        <v>82</v>
      </c>
      <c r="AW1851" s="14" t="s">
        <v>35</v>
      </c>
      <c r="AX1851" s="14" t="s">
        <v>73</v>
      </c>
      <c r="AY1851" s="254" t="s">
        <v>185</v>
      </c>
    </row>
    <row r="1852" s="15" customFormat="1">
      <c r="A1852" s="15"/>
      <c r="B1852" s="255"/>
      <c r="C1852" s="256"/>
      <c r="D1852" s="235" t="s">
        <v>195</v>
      </c>
      <c r="E1852" s="257" t="s">
        <v>19</v>
      </c>
      <c r="F1852" s="258" t="s">
        <v>226</v>
      </c>
      <c r="G1852" s="256"/>
      <c r="H1852" s="259">
        <v>1.05</v>
      </c>
      <c r="I1852" s="260"/>
      <c r="J1852" s="256"/>
      <c r="K1852" s="256"/>
      <c r="L1852" s="261"/>
      <c r="M1852" s="262"/>
      <c r="N1852" s="263"/>
      <c r="O1852" s="263"/>
      <c r="P1852" s="263"/>
      <c r="Q1852" s="263"/>
      <c r="R1852" s="263"/>
      <c r="S1852" s="263"/>
      <c r="T1852" s="264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65" t="s">
        <v>195</v>
      </c>
      <c r="AU1852" s="265" t="s">
        <v>82</v>
      </c>
      <c r="AV1852" s="15" t="s">
        <v>135</v>
      </c>
      <c r="AW1852" s="15" t="s">
        <v>35</v>
      </c>
      <c r="AX1852" s="15" t="s">
        <v>80</v>
      </c>
      <c r="AY1852" s="265" t="s">
        <v>185</v>
      </c>
    </row>
    <row r="1853" s="14" customFormat="1">
      <c r="A1853" s="14"/>
      <c r="B1853" s="244"/>
      <c r="C1853" s="245"/>
      <c r="D1853" s="235" t="s">
        <v>195</v>
      </c>
      <c r="E1853" s="245"/>
      <c r="F1853" s="247" t="s">
        <v>2157</v>
      </c>
      <c r="G1853" s="245"/>
      <c r="H1853" s="248">
        <v>1.155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195</v>
      </c>
      <c r="AU1853" s="254" t="s">
        <v>82</v>
      </c>
      <c r="AV1853" s="14" t="s">
        <v>82</v>
      </c>
      <c r="AW1853" s="14" t="s">
        <v>4</v>
      </c>
      <c r="AX1853" s="14" t="s">
        <v>80</v>
      </c>
      <c r="AY1853" s="254" t="s">
        <v>185</v>
      </c>
    </row>
    <row r="1854" s="2" customFormat="1" ht="16.5" customHeight="1">
      <c r="A1854" s="40"/>
      <c r="B1854" s="41"/>
      <c r="C1854" s="215" t="s">
        <v>2929</v>
      </c>
      <c r="D1854" s="215" t="s">
        <v>187</v>
      </c>
      <c r="E1854" s="216" t="s">
        <v>2930</v>
      </c>
      <c r="F1854" s="217" t="s">
        <v>2931</v>
      </c>
      <c r="G1854" s="218" t="s">
        <v>499</v>
      </c>
      <c r="H1854" s="219">
        <v>1.8</v>
      </c>
      <c r="I1854" s="220"/>
      <c r="J1854" s="221">
        <f>ROUND(I1854*H1854,2)</f>
        <v>0</v>
      </c>
      <c r="K1854" s="217" t="s">
        <v>191</v>
      </c>
      <c r="L1854" s="46"/>
      <c r="M1854" s="222" t="s">
        <v>19</v>
      </c>
      <c r="N1854" s="223" t="s">
        <v>44</v>
      </c>
      <c r="O1854" s="86"/>
      <c r="P1854" s="224">
        <f>O1854*H1854</f>
        <v>0</v>
      </c>
      <c r="Q1854" s="224">
        <v>0.00055000000000000003</v>
      </c>
      <c r="R1854" s="224">
        <f>Q1854*H1854</f>
        <v>0.00098999999999999999</v>
      </c>
      <c r="S1854" s="224">
        <v>0</v>
      </c>
      <c r="T1854" s="225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6" t="s">
        <v>339</v>
      </c>
      <c r="AT1854" s="226" t="s">
        <v>187</v>
      </c>
      <c r="AU1854" s="226" t="s">
        <v>82</v>
      </c>
      <c r="AY1854" s="19" t="s">
        <v>185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9" t="s">
        <v>80</v>
      </c>
      <c r="BK1854" s="227">
        <f>ROUND(I1854*H1854,2)</f>
        <v>0</v>
      </c>
      <c r="BL1854" s="19" t="s">
        <v>339</v>
      </c>
      <c r="BM1854" s="226" t="s">
        <v>2932</v>
      </c>
    </row>
    <row r="1855" s="2" customFormat="1">
      <c r="A1855" s="40"/>
      <c r="B1855" s="41"/>
      <c r="C1855" s="42"/>
      <c r="D1855" s="228" t="s">
        <v>193</v>
      </c>
      <c r="E1855" s="42"/>
      <c r="F1855" s="229" t="s">
        <v>2933</v>
      </c>
      <c r="G1855" s="42"/>
      <c r="H1855" s="42"/>
      <c r="I1855" s="230"/>
      <c r="J1855" s="42"/>
      <c r="K1855" s="42"/>
      <c r="L1855" s="46"/>
      <c r="M1855" s="231"/>
      <c r="N1855" s="232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193</v>
      </c>
      <c r="AU1855" s="19" t="s">
        <v>82</v>
      </c>
    </row>
    <row r="1856" s="13" customFormat="1">
      <c r="A1856" s="13"/>
      <c r="B1856" s="233"/>
      <c r="C1856" s="234"/>
      <c r="D1856" s="235" t="s">
        <v>195</v>
      </c>
      <c r="E1856" s="236" t="s">
        <v>19</v>
      </c>
      <c r="F1856" s="237" t="s">
        <v>2369</v>
      </c>
      <c r="G1856" s="234"/>
      <c r="H1856" s="236" t="s">
        <v>19</v>
      </c>
      <c r="I1856" s="238"/>
      <c r="J1856" s="234"/>
      <c r="K1856" s="234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195</v>
      </c>
      <c r="AU1856" s="243" t="s">
        <v>82</v>
      </c>
      <c r="AV1856" s="13" t="s">
        <v>80</v>
      </c>
      <c r="AW1856" s="13" t="s">
        <v>35</v>
      </c>
      <c r="AX1856" s="13" t="s">
        <v>73</v>
      </c>
      <c r="AY1856" s="243" t="s">
        <v>185</v>
      </c>
    </row>
    <row r="1857" s="14" customFormat="1">
      <c r="A1857" s="14"/>
      <c r="B1857" s="244"/>
      <c r="C1857" s="245"/>
      <c r="D1857" s="235" t="s">
        <v>195</v>
      </c>
      <c r="E1857" s="246" t="s">
        <v>19</v>
      </c>
      <c r="F1857" s="247" t="s">
        <v>2934</v>
      </c>
      <c r="G1857" s="245"/>
      <c r="H1857" s="248">
        <v>1.8</v>
      </c>
      <c r="I1857" s="249"/>
      <c r="J1857" s="245"/>
      <c r="K1857" s="245"/>
      <c r="L1857" s="250"/>
      <c r="M1857" s="251"/>
      <c r="N1857" s="252"/>
      <c r="O1857" s="252"/>
      <c r="P1857" s="252"/>
      <c r="Q1857" s="252"/>
      <c r="R1857" s="252"/>
      <c r="S1857" s="252"/>
      <c r="T1857" s="253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4" t="s">
        <v>195</v>
      </c>
      <c r="AU1857" s="254" t="s">
        <v>82</v>
      </c>
      <c r="AV1857" s="14" t="s">
        <v>82</v>
      </c>
      <c r="AW1857" s="14" t="s">
        <v>35</v>
      </c>
      <c r="AX1857" s="14" t="s">
        <v>73</v>
      </c>
      <c r="AY1857" s="254" t="s">
        <v>185</v>
      </c>
    </row>
    <row r="1858" s="15" customFormat="1">
      <c r="A1858" s="15"/>
      <c r="B1858" s="255"/>
      <c r="C1858" s="256"/>
      <c r="D1858" s="235" t="s">
        <v>195</v>
      </c>
      <c r="E1858" s="257" t="s">
        <v>19</v>
      </c>
      <c r="F1858" s="258" t="s">
        <v>226</v>
      </c>
      <c r="G1858" s="256"/>
      <c r="H1858" s="259">
        <v>1.8</v>
      </c>
      <c r="I1858" s="260"/>
      <c r="J1858" s="256"/>
      <c r="K1858" s="256"/>
      <c r="L1858" s="261"/>
      <c r="M1858" s="262"/>
      <c r="N1858" s="263"/>
      <c r="O1858" s="263"/>
      <c r="P1858" s="263"/>
      <c r="Q1858" s="263"/>
      <c r="R1858" s="263"/>
      <c r="S1858" s="263"/>
      <c r="T1858" s="264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65" t="s">
        <v>195</v>
      </c>
      <c r="AU1858" s="265" t="s">
        <v>82</v>
      </c>
      <c r="AV1858" s="15" t="s">
        <v>135</v>
      </c>
      <c r="AW1858" s="15" t="s">
        <v>35</v>
      </c>
      <c r="AX1858" s="15" t="s">
        <v>80</v>
      </c>
      <c r="AY1858" s="265" t="s">
        <v>185</v>
      </c>
    </row>
    <row r="1859" s="2" customFormat="1" ht="16.5" customHeight="1">
      <c r="A1859" s="40"/>
      <c r="B1859" s="41"/>
      <c r="C1859" s="215" t="s">
        <v>2935</v>
      </c>
      <c r="D1859" s="215" t="s">
        <v>187</v>
      </c>
      <c r="E1859" s="216" t="s">
        <v>2159</v>
      </c>
      <c r="F1859" s="217" t="s">
        <v>2160</v>
      </c>
      <c r="G1859" s="218" t="s">
        <v>499</v>
      </c>
      <c r="H1859" s="219">
        <v>34.484999999999999</v>
      </c>
      <c r="I1859" s="220"/>
      <c r="J1859" s="221">
        <f>ROUND(I1859*H1859,2)</f>
        <v>0</v>
      </c>
      <c r="K1859" s="217" t="s">
        <v>191</v>
      </c>
      <c r="L1859" s="46"/>
      <c r="M1859" s="222" t="s">
        <v>19</v>
      </c>
      <c r="N1859" s="223" t="s">
        <v>44</v>
      </c>
      <c r="O1859" s="86"/>
      <c r="P1859" s="224">
        <f>O1859*H1859</f>
        <v>0</v>
      </c>
      <c r="Q1859" s="224">
        <v>0.00050000000000000001</v>
      </c>
      <c r="R1859" s="224">
        <f>Q1859*H1859</f>
        <v>0.017242500000000001</v>
      </c>
      <c r="S1859" s="224">
        <v>0</v>
      </c>
      <c r="T1859" s="225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6" t="s">
        <v>339</v>
      </c>
      <c r="AT1859" s="226" t="s">
        <v>187</v>
      </c>
      <c r="AU1859" s="226" t="s">
        <v>82</v>
      </c>
      <c r="AY1859" s="19" t="s">
        <v>185</v>
      </c>
      <c r="BE1859" s="227">
        <f>IF(N1859="základní",J1859,0)</f>
        <v>0</v>
      </c>
      <c r="BF1859" s="227">
        <f>IF(N1859="snížená",J1859,0)</f>
        <v>0</v>
      </c>
      <c r="BG1859" s="227">
        <f>IF(N1859="zákl. přenesená",J1859,0)</f>
        <v>0</v>
      </c>
      <c r="BH1859" s="227">
        <f>IF(N1859="sníž. přenesená",J1859,0)</f>
        <v>0</v>
      </c>
      <c r="BI1859" s="227">
        <f>IF(N1859="nulová",J1859,0)</f>
        <v>0</v>
      </c>
      <c r="BJ1859" s="19" t="s">
        <v>80</v>
      </c>
      <c r="BK1859" s="227">
        <f>ROUND(I1859*H1859,2)</f>
        <v>0</v>
      </c>
      <c r="BL1859" s="19" t="s">
        <v>339</v>
      </c>
      <c r="BM1859" s="226" t="s">
        <v>2936</v>
      </c>
    </row>
    <row r="1860" s="2" customFormat="1">
      <c r="A1860" s="40"/>
      <c r="B1860" s="41"/>
      <c r="C1860" s="42"/>
      <c r="D1860" s="228" t="s">
        <v>193</v>
      </c>
      <c r="E1860" s="42"/>
      <c r="F1860" s="229" t="s">
        <v>2162</v>
      </c>
      <c r="G1860" s="42"/>
      <c r="H1860" s="42"/>
      <c r="I1860" s="230"/>
      <c r="J1860" s="42"/>
      <c r="K1860" s="42"/>
      <c r="L1860" s="46"/>
      <c r="M1860" s="231"/>
      <c r="N1860" s="232"/>
      <c r="O1860" s="86"/>
      <c r="P1860" s="86"/>
      <c r="Q1860" s="86"/>
      <c r="R1860" s="86"/>
      <c r="S1860" s="86"/>
      <c r="T1860" s="87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T1860" s="19" t="s">
        <v>193</v>
      </c>
      <c r="AU1860" s="19" t="s">
        <v>82</v>
      </c>
    </row>
    <row r="1861" s="13" customFormat="1">
      <c r="A1861" s="13"/>
      <c r="B1861" s="233"/>
      <c r="C1861" s="234"/>
      <c r="D1861" s="235" t="s">
        <v>195</v>
      </c>
      <c r="E1861" s="236" t="s">
        <v>19</v>
      </c>
      <c r="F1861" s="237" t="s">
        <v>2421</v>
      </c>
      <c r="G1861" s="234"/>
      <c r="H1861" s="236" t="s">
        <v>19</v>
      </c>
      <c r="I1861" s="238"/>
      <c r="J1861" s="234"/>
      <c r="K1861" s="234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3" t="s">
        <v>195</v>
      </c>
      <c r="AU1861" s="243" t="s">
        <v>82</v>
      </c>
      <c r="AV1861" s="13" t="s">
        <v>80</v>
      </c>
      <c r="AW1861" s="13" t="s">
        <v>35</v>
      </c>
      <c r="AX1861" s="13" t="s">
        <v>73</v>
      </c>
      <c r="AY1861" s="243" t="s">
        <v>185</v>
      </c>
    </row>
    <row r="1862" s="13" customFormat="1">
      <c r="A1862" s="13"/>
      <c r="B1862" s="233"/>
      <c r="C1862" s="234"/>
      <c r="D1862" s="235" t="s">
        <v>195</v>
      </c>
      <c r="E1862" s="236" t="s">
        <v>19</v>
      </c>
      <c r="F1862" s="237" t="s">
        <v>2369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195</v>
      </c>
      <c r="AU1862" s="243" t="s">
        <v>82</v>
      </c>
      <c r="AV1862" s="13" t="s">
        <v>80</v>
      </c>
      <c r="AW1862" s="13" t="s">
        <v>35</v>
      </c>
      <c r="AX1862" s="13" t="s">
        <v>73</v>
      </c>
      <c r="AY1862" s="243" t="s">
        <v>185</v>
      </c>
    </row>
    <row r="1863" s="14" customFormat="1">
      <c r="A1863" s="14"/>
      <c r="B1863" s="244"/>
      <c r="C1863" s="245"/>
      <c r="D1863" s="235" t="s">
        <v>195</v>
      </c>
      <c r="E1863" s="246" t="s">
        <v>19</v>
      </c>
      <c r="F1863" s="247" t="s">
        <v>2937</v>
      </c>
      <c r="G1863" s="245"/>
      <c r="H1863" s="248">
        <v>9.0150000000000006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195</v>
      </c>
      <c r="AU1863" s="254" t="s">
        <v>82</v>
      </c>
      <c r="AV1863" s="14" t="s">
        <v>82</v>
      </c>
      <c r="AW1863" s="14" t="s">
        <v>35</v>
      </c>
      <c r="AX1863" s="14" t="s">
        <v>73</v>
      </c>
      <c r="AY1863" s="254" t="s">
        <v>185</v>
      </c>
    </row>
    <row r="1864" s="14" customFormat="1">
      <c r="A1864" s="14"/>
      <c r="B1864" s="244"/>
      <c r="C1864" s="245"/>
      <c r="D1864" s="235" t="s">
        <v>195</v>
      </c>
      <c r="E1864" s="246" t="s">
        <v>19</v>
      </c>
      <c r="F1864" s="247" t="s">
        <v>2091</v>
      </c>
      <c r="G1864" s="245"/>
      <c r="H1864" s="248">
        <v>-1.8</v>
      </c>
      <c r="I1864" s="249"/>
      <c r="J1864" s="245"/>
      <c r="K1864" s="245"/>
      <c r="L1864" s="250"/>
      <c r="M1864" s="251"/>
      <c r="N1864" s="252"/>
      <c r="O1864" s="252"/>
      <c r="P1864" s="252"/>
      <c r="Q1864" s="252"/>
      <c r="R1864" s="252"/>
      <c r="S1864" s="252"/>
      <c r="T1864" s="253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4" t="s">
        <v>195</v>
      </c>
      <c r="AU1864" s="254" t="s">
        <v>82</v>
      </c>
      <c r="AV1864" s="14" t="s">
        <v>82</v>
      </c>
      <c r="AW1864" s="14" t="s">
        <v>35</v>
      </c>
      <c r="AX1864" s="14" t="s">
        <v>73</v>
      </c>
      <c r="AY1864" s="254" t="s">
        <v>185</v>
      </c>
    </row>
    <row r="1865" s="13" customFormat="1">
      <c r="A1865" s="13"/>
      <c r="B1865" s="233"/>
      <c r="C1865" s="234"/>
      <c r="D1865" s="235" t="s">
        <v>195</v>
      </c>
      <c r="E1865" s="236" t="s">
        <v>19</v>
      </c>
      <c r="F1865" s="237" t="s">
        <v>2371</v>
      </c>
      <c r="G1865" s="234"/>
      <c r="H1865" s="236" t="s">
        <v>19</v>
      </c>
      <c r="I1865" s="238"/>
      <c r="J1865" s="234"/>
      <c r="K1865" s="234"/>
      <c r="L1865" s="239"/>
      <c r="M1865" s="240"/>
      <c r="N1865" s="241"/>
      <c r="O1865" s="241"/>
      <c r="P1865" s="241"/>
      <c r="Q1865" s="241"/>
      <c r="R1865" s="241"/>
      <c r="S1865" s="241"/>
      <c r="T1865" s="242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3" t="s">
        <v>195</v>
      </c>
      <c r="AU1865" s="243" t="s">
        <v>82</v>
      </c>
      <c r="AV1865" s="13" t="s">
        <v>80</v>
      </c>
      <c r="AW1865" s="13" t="s">
        <v>35</v>
      </c>
      <c r="AX1865" s="13" t="s">
        <v>73</v>
      </c>
      <c r="AY1865" s="243" t="s">
        <v>185</v>
      </c>
    </row>
    <row r="1866" s="14" customFormat="1">
      <c r="A1866" s="14"/>
      <c r="B1866" s="244"/>
      <c r="C1866" s="245"/>
      <c r="D1866" s="235" t="s">
        <v>195</v>
      </c>
      <c r="E1866" s="246" t="s">
        <v>19</v>
      </c>
      <c r="F1866" s="247" t="s">
        <v>2938</v>
      </c>
      <c r="G1866" s="245"/>
      <c r="H1866" s="248">
        <v>9.0099999999999998</v>
      </c>
      <c r="I1866" s="249"/>
      <c r="J1866" s="245"/>
      <c r="K1866" s="245"/>
      <c r="L1866" s="250"/>
      <c r="M1866" s="251"/>
      <c r="N1866" s="252"/>
      <c r="O1866" s="252"/>
      <c r="P1866" s="252"/>
      <c r="Q1866" s="252"/>
      <c r="R1866" s="252"/>
      <c r="S1866" s="252"/>
      <c r="T1866" s="253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4" t="s">
        <v>195</v>
      </c>
      <c r="AU1866" s="254" t="s">
        <v>82</v>
      </c>
      <c r="AV1866" s="14" t="s">
        <v>82</v>
      </c>
      <c r="AW1866" s="14" t="s">
        <v>35</v>
      </c>
      <c r="AX1866" s="14" t="s">
        <v>73</v>
      </c>
      <c r="AY1866" s="254" t="s">
        <v>185</v>
      </c>
    </row>
    <row r="1867" s="14" customFormat="1">
      <c r="A1867" s="14"/>
      <c r="B1867" s="244"/>
      <c r="C1867" s="245"/>
      <c r="D1867" s="235" t="s">
        <v>195</v>
      </c>
      <c r="E1867" s="246" t="s">
        <v>19</v>
      </c>
      <c r="F1867" s="247" t="s">
        <v>2097</v>
      </c>
      <c r="G1867" s="245"/>
      <c r="H1867" s="248">
        <v>-0.90000000000000002</v>
      </c>
      <c r="I1867" s="249"/>
      <c r="J1867" s="245"/>
      <c r="K1867" s="245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4" t="s">
        <v>195</v>
      </c>
      <c r="AU1867" s="254" t="s">
        <v>82</v>
      </c>
      <c r="AV1867" s="14" t="s">
        <v>82</v>
      </c>
      <c r="AW1867" s="14" t="s">
        <v>35</v>
      </c>
      <c r="AX1867" s="14" t="s">
        <v>73</v>
      </c>
      <c r="AY1867" s="254" t="s">
        <v>185</v>
      </c>
    </row>
    <row r="1868" s="13" customFormat="1">
      <c r="A1868" s="13"/>
      <c r="B1868" s="233"/>
      <c r="C1868" s="234"/>
      <c r="D1868" s="235" t="s">
        <v>195</v>
      </c>
      <c r="E1868" s="236" t="s">
        <v>19</v>
      </c>
      <c r="F1868" s="237" t="s">
        <v>2482</v>
      </c>
      <c r="G1868" s="234"/>
      <c r="H1868" s="236" t="s">
        <v>19</v>
      </c>
      <c r="I1868" s="238"/>
      <c r="J1868" s="234"/>
      <c r="K1868" s="234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195</v>
      </c>
      <c r="AU1868" s="243" t="s">
        <v>82</v>
      </c>
      <c r="AV1868" s="13" t="s">
        <v>80</v>
      </c>
      <c r="AW1868" s="13" t="s">
        <v>35</v>
      </c>
      <c r="AX1868" s="13" t="s">
        <v>73</v>
      </c>
      <c r="AY1868" s="243" t="s">
        <v>185</v>
      </c>
    </row>
    <row r="1869" s="14" customFormat="1">
      <c r="A1869" s="14"/>
      <c r="B1869" s="244"/>
      <c r="C1869" s="245"/>
      <c r="D1869" s="235" t="s">
        <v>195</v>
      </c>
      <c r="E1869" s="246" t="s">
        <v>19</v>
      </c>
      <c r="F1869" s="247" t="s">
        <v>2939</v>
      </c>
      <c r="G1869" s="245"/>
      <c r="H1869" s="248">
        <v>6.9699999999999998</v>
      </c>
      <c r="I1869" s="249"/>
      <c r="J1869" s="245"/>
      <c r="K1869" s="245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4" t="s">
        <v>195</v>
      </c>
      <c r="AU1869" s="254" t="s">
        <v>82</v>
      </c>
      <c r="AV1869" s="14" t="s">
        <v>82</v>
      </c>
      <c r="AW1869" s="14" t="s">
        <v>35</v>
      </c>
      <c r="AX1869" s="14" t="s">
        <v>73</v>
      </c>
      <c r="AY1869" s="254" t="s">
        <v>185</v>
      </c>
    </row>
    <row r="1870" s="14" customFormat="1">
      <c r="A1870" s="14"/>
      <c r="B1870" s="244"/>
      <c r="C1870" s="245"/>
      <c r="D1870" s="235" t="s">
        <v>195</v>
      </c>
      <c r="E1870" s="246" t="s">
        <v>19</v>
      </c>
      <c r="F1870" s="247" t="s">
        <v>2097</v>
      </c>
      <c r="G1870" s="245"/>
      <c r="H1870" s="248">
        <v>-0.90000000000000002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195</v>
      </c>
      <c r="AU1870" s="254" t="s">
        <v>82</v>
      </c>
      <c r="AV1870" s="14" t="s">
        <v>82</v>
      </c>
      <c r="AW1870" s="14" t="s">
        <v>35</v>
      </c>
      <c r="AX1870" s="14" t="s">
        <v>73</v>
      </c>
      <c r="AY1870" s="254" t="s">
        <v>185</v>
      </c>
    </row>
    <row r="1871" s="13" customFormat="1">
      <c r="A1871" s="13"/>
      <c r="B1871" s="233"/>
      <c r="C1871" s="234"/>
      <c r="D1871" s="235" t="s">
        <v>195</v>
      </c>
      <c r="E1871" s="236" t="s">
        <v>19</v>
      </c>
      <c r="F1871" s="237" t="s">
        <v>2354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195</v>
      </c>
      <c r="AU1871" s="243" t="s">
        <v>82</v>
      </c>
      <c r="AV1871" s="13" t="s">
        <v>80</v>
      </c>
      <c r="AW1871" s="13" t="s">
        <v>35</v>
      </c>
      <c r="AX1871" s="13" t="s">
        <v>73</v>
      </c>
      <c r="AY1871" s="243" t="s">
        <v>185</v>
      </c>
    </row>
    <row r="1872" s="14" customFormat="1">
      <c r="A1872" s="14"/>
      <c r="B1872" s="244"/>
      <c r="C1872" s="245"/>
      <c r="D1872" s="235" t="s">
        <v>195</v>
      </c>
      <c r="E1872" s="246" t="s">
        <v>19</v>
      </c>
      <c r="F1872" s="247" t="s">
        <v>2940</v>
      </c>
      <c r="G1872" s="245"/>
      <c r="H1872" s="248">
        <v>6.7699999999999996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195</v>
      </c>
      <c r="AU1872" s="254" t="s">
        <v>82</v>
      </c>
      <c r="AV1872" s="14" t="s">
        <v>82</v>
      </c>
      <c r="AW1872" s="14" t="s">
        <v>35</v>
      </c>
      <c r="AX1872" s="14" t="s">
        <v>73</v>
      </c>
      <c r="AY1872" s="254" t="s">
        <v>185</v>
      </c>
    </row>
    <row r="1873" s="14" customFormat="1">
      <c r="A1873" s="14"/>
      <c r="B1873" s="244"/>
      <c r="C1873" s="245"/>
      <c r="D1873" s="235" t="s">
        <v>195</v>
      </c>
      <c r="E1873" s="246" t="s">
        <v>19</v>
      </c>
      <c r="F1873" s="247" t="s">
        <v>2091</v>
      </c>
      <c r="G1873" s="245"/>
      <c r="H1873" s="248">
        <v>-1.8</v>
      </c>
      <c r="I1873" s="249"/>
      <c r="J1873" s="245"/>
      <c r="K1873" s="245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4" t="s">
        <v>195</v>
      </c>
      <c r="AU1873" s="254" t="s">
        <v>82</v>
      </c>
      <c r="AV1873" s="14" t="s">
        <v>82</v>
      </c>
      <c r="AW1873" s="14" t="s">
        <v>35</v>
      </c>
      <c r="AX1873" s="14" t="s">
        <v>73</v>
      </c>
      <c r="AY1873" s="254" t="s">
        <v>185</v>
      </c>
    </row>
    <row r="1874" s="13" customFormat="1">
      <c r="A1874" s="13"/>
      <c r="B1874" s="233"/>
      <c r="C1874" s="234"/>
      <c r="D1874" s="235" t="s">
        <v>195</v>
      </c>
      <c r="E1874" s="236" t="s">
        <v>19</v>
      </c>
      <c r="F1874" s="237" t="s">
        <v>2356</v>
      </c>
      <c r="G1874" s="234"/>
      <c r="H1874" s="236" t="s">
        <v>19</v>
      </c>
      <c r="I1874" s="238"/>
      <c r="J1874" s="234"/>
      <c r="K1874" s="234"/>
      <c r="L1874" s="239"/>
      <c r="M1874" s="240"/>
      <c r="N1874" s="241"/>
      <c r="O1874" s="241"/>
      <c r="P1874" s="241"/>
      <c r="Q1874" s="241"/>
      <c r="R1874" s="241"/>
      <c r="S1874" s="241"/>
      <c r="T1874" s="242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3" t="s">
        <v>195</v>
      </c>
      <c r="AU1874" s="243" t="s">
        <v>82</v>
      </c>
      <c r="AV1874" s="13" t="s">
        <v>80</v>
      </c>
      <c r="AW1874" s="13" t="s">
        <v>35</v>
      </c>
      <c r="AX1874" s="13" t="s">
        <v>73</v>
      </c>
      <c r="AY1874" s="243" t="s">
        <v>185</v>
      </c>
    </row>
    <row r="1875" s="14" customFormat="1">
      <c r="A1875" s="14"/>
      <c r="B1875" s="244"/>
      <c r="C1875" s="245"/>
      <c r="D1875" s="235" t="s">
        <v>195</v>
      </c>
      <c r="E1875" s="246" t="s">
        <v>19</v>
      </c>
      <c r="F1875" s="247" t="s">
        <v>2167</v>
      </c>
      <c r="G1875" s="245"/>
      <c r="H1875" s="248">
        <v>9.0199999999999996</v>
      </c>
      <c r="I1875" s="249"/>
      <c r="J1875" s="245"/>
      <c r="K1875" s="245"/>
      <c r="L1875" s="250"/>
      <c r="M1875" s="251"/>
      <c r="N1875" s="252"/>
      <c r="O1875" s="252"/>
      <c r="P1875" s="252"/>
      <c r="Q1875" s="252"/>
      <c r="R1875" s="252"/>
      <c r="S1875" s="252"/>
      <c r="T1875" s="25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4" t="s">
        <v>195</v>
      </c>
      <c r="AU1875" s="254" t="s">
        <v>82</v>
      </c>
      <c r="AV1875" s="14" t="s">
        <v>82</v>
      </c>
      <c r="AW1875" s="14" t="s">
        <v>35</v>
      </c>
      <c r="AX1875" s="14" t="s">
        <v>73</v>
      </c>
      <c r="AY1875" s="254" t="s">
        <v>185</v>
      </c>
    </row>
    <row r="1876" s="14" customFormat="1">
      <c r="A1876" s="14"/>
      <c r="B1876" s="244"/>
      <c r="C1876" s="245"/>
      <c r="D1876" s="235" t="s">
        <v>195</v>
      </c>
      <c r="E1876" s="246" t="s">
        <v>19</v>
      </c>
      <c r="F1876" s="247" t="s">
        <v>2097</v>
      </c>
      <c r="G1876" s="245"/>
      <c r="H1876" s="248">
        <v>-0.90000000000000002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195</v>
      </c>
      <c r="AU1876" s="254" t="s">
        <v>82</v>
      </c>
      <c r="AV1876" s="14" t="s">
        <v>82</v>
      </c>
      <c r="AW1876" s="14" t="s">
        <v>35</v>
      </c>
      <c r="AX1876" s="14" t="s">
        <v>73</v>
      </c>
      <c r="AY1876" s="254" t="s">
        <v>185</v>
      </c>
    </row>
    <row r="1877" s="15" customFormat="1">
      <c r="A1877" s="15"/>
      <c r="B1877" s="255"/>
      <c r="C1877" s="256"/>
      <c r="D1877" s="235" t="s">
        <v>195</v>
      </c>
      <c r="E1877" s="257" t="s">
        <v>19</v>
      </c>
      <c r="F1877" s="258" t="s">
        <v>226</v>
      </c>
      <c r="G1877" s="256"/>
      <c r="H1877" s="259">
        <v>34.485000000000007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195</v>
      </c>
      <c r="AU1877" s="265" t="s">
        <v>82</v>
      </c>
      <c r="AV1877" s="15" t="s">
        <v>135</v>
      </c>
      <c r="AW1877" s="15" t="s">
        <v>35</v>
      </c>
      <c r="AX1877" s="15" t="s">
        <v>80</v>
      </c>
      <c r="AY1877" s="265" t="s">
        <v>185</v>
      </c>
    </row>
    <row r="1878" s="2" customFormat="1" ht="24.15" customHeight="1">
      <c r="A1878" s="40"/>
      <c r="B1878" s="41"/>
      <c r="C1878" s="215" t="s">
        <v>2941</v>
      </c>
      <c r="D1878" s="215" t="s">
        <v>187</v>
      </c>
      <c r="E1878" s="216" t="s">
        <v>2169</v>
      </c>
      <c r="F1878" s="217" t="s">
        <v>2170</v>
      </c>
      <c r="G1878" s="218" t="s">
        <v>457</v>
      </c>
      <c r="H1878" s="266"/>
      <c r="I1878" s="220"/>
      <c r="J1878" s="221">
        <f>ROUND(I1878*H1878,2)</f>
        <v>0</v>
      </c>
      <c r="K1878" s="217" t="s">
        <v>191</v>
      </c>
      <c r="L1878" s="46"/>
      <c r="M1878" s="222" t="s">
        <v>19</v>
      </c>
      <c r="N1878" s="223" t="s">
        <v>44</v>
      </c>
      <c r="O1878" s="86"/>
      <c r="P1878" s="224">
        <f>O1878*H1878</f>
        <v>0</v>
      </c>
      <c r="Q1878" s="224">
        <v>0</v>
      </c>
      <c r="R1878" s="224">
        <f>Q1878*H1878</f>
        <v>0</v>
      </c>
      <c r="S1878" s="224">
        <v>0</v>
      </c>
      <c r="T1878" s="225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26" t="s">
        <v>339</v>
      </c>
      <c r="AT1878" s="226" t="s">
        <v>187</v>
      </c>
      <c r="AU1878" s="226" t="s">
        <v>82</v>
      </c>
      <c r="AY1878" s="19" t="s">
        <v>185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19" t="s">
        <v>80</v>
      </c>
      <c r="BK1878" s="227">
        <f>ROUND(I1878*H1878,2)</f>
        <v>0</v>
      </c>
      <c r="BL1878" s="19" t="s">
        <v>339</v>
      </c>
      <c r="BM1878" s="226" t="s">
        <v>2942</v>
      </c>
    </row>
    <row r="1879" s="2" customFormat="1">
      <c r="A1879" s="40"/>
      <c r="B1879" s="41"/>
      <c r="C1879" s="42"/>
      <c r="D1879" s="228" t="s">
        <v>193</v>
      </c>
      <c r="E1879" s="42"/>
      <c r="F1879" s="229" t="s">
        <v>2172</v>
      </c>
      <c r="G1879" s="42"/>
      <c r="H1879" s="42"/>
      <c r="I1879" s="230"/>
      <c r="J1879" s="42"/>
      <c r="K1879" s="42"/>
      <c r="L1879" s="46"/>
      <c r="M1879" s="231"/>
      <c r="N1879" s="232"/>
      <c r="O1879" s="86"/>
      <c r="P1879" s="86"/>
      <c r="Q1879" s="86"/>
      <c r="R1879" s="86"/>
      <c r="S1879" s="86"/>
      <c r="T1879" s="87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9" t="s">
        <v>193</v>
      </c>
      <c r="AU1879" s="19" t="s">
        <v>82</v>
      </c>
    </row>
    <row r="1880" s="12" customFormat="1" ht="22.8" customHeight="1">
      <c r="A1880" s="12"/>
      <c r="B1880" s="199"/>
      <c r="C1880" s="200"/>
      <c r="D1880" s="201" t="s">
        <v>72</v>
      </c>
      <c r="E1880" s="213" t="s">
        <v>1451</v>
      </c>
      <c r="F1880" s="213" t="s">
        <v>1452</v>
      </c>
      <c r="G1880" s="200"/>
      <c r="H1880" s="200"/>
      <c r="I1880" s="203"/>
      <c r="J1880" s="214">
        <f>BK1880</f>
        <v>0</v>
      </c>
      <c r="K1880" s="200"/>
      <c r="L1880" s="205"/>
      <c r="M1880" s="206"/>
      <c r="N1880" s="207"/>
      <c r="O1880" s="207"/>
      <c r="P1880" s="208">
        <f>SUM(P1881:P1989)</f>
        <v>0</v>
      </c>
      <c r="Q1880" s="207"/>
      <c r="R1880" s="208">
        <f>SUM(R1881:R1989)</f>
        <v>0.22501907999999998</v>
      </c>
      <c r="S1880" s="207"/>
      <c r="T1880" s="209">
        <f>SUM(T1881:T1989)</f>
        <v>0</v>
      </c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R1880" s="210" t="s">
        <v>82</v>
      </c>
      <c r="AT1880" s="211" t="s">
        <v>72</v>
      </c>
      <c r="AU1880" s="211" t="s">
        <v>80</v>
      </c>
      <c r="AY1880" s="210" t="s">
        <v>185</v>
      </c>
      <c r="BK1880" s="212">
        <f>SUM(BK1881:BK1989)</f>
        <v>0</v>
      </c>
    </row>
    <row r="1881" s="2" customFormat="1" ht="24.15" customHeight="1">
      <c r="A1881" s="40"/>
      <c r="B1881" s="41"/>
      <c r="C1881" s="215" t="s">
        <v>2943</v>
      </c>
      <c r="D1881" s="215" t="s">
        <v>187</v>
      </c>
      <c r="E1881" s="216" t="s">
        <v>1454</v>
      </c>
      <c r="F1881" s="217" t="s">
        <v>1455</v>
      </c>
      <c r="G1881" s="218" t="s">
        <v>240</v>
      </c>
      <c r="H1881" s="219">
        <v>798.29399999999998</v>
      </c>
      <c r="I1881" s="220"/>
      <c r="J1881" s="221">
        <f>ROUND(I1881*H1881,2)</f>
        <v>0</v>
      </c>
      <c r="K1881" s="217" t="s">
        <v>191</v>
      </c>
      <c r="L1881" s="46"/>
      <c r="M1881" s="222" t="s">
        <v>19</v>
      </c>
      <c r="N1881" s="223" t="s">
        <v>44</v>
      </c>
      <c r="O1881" s="86"/>
      <c r="P1881" s="224">
        <f>O1881*H1881</f>
        <v>0</v>
      </c>
      <c r="Q1881" s="224">
        <v>0.00025999999999999998</v>
      </c>
      <c r="R1881" s="224">
        <f>Q1881*H1881</f>
        <v>0.20755643999999998</v>
      </c>
      <c r="S1881" s="224">
        <v>0</v>
      </c>
      <c r="T1881" s="225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26" t="s">
        <v>339</v>
      </c>
      <c r="AT1881" s="226" t="s">
        <v>187</v>
      </c>
      <c r="AU1881" s="226" t="s">
        <v>82</v>
      </c>
      <c r="AY1881" s="19" t="s">
        <v>185</v>
      </c>
      <c r="BE1881" s="227">
        <f>IF(N1881="základní",J1881,0)</f>
        <v>0</v>
      </c>
      <c r="BF1881" s="227">
        <f>IF(N1881="snížená",J1881,0)</f>
        <v>0</v>
      </c>
      <c r="BG1881" s="227">
        <f>IF(N1881="zákl. přenesená",J1881,0)</f>
        <v>0</v>
      </c>
      <c r="BH1881" s="227">
        <f>IF(N1881="sníž. přenesená",J1881,0)</f>
        <v>0</v>
      </c>
      <c r="BI1881" s="227">
        <f>IF(N1881="nulová",J1881,0)</f>
        <v>0</v>
      </c>
      <c r="BJ1881" s="19" t="s">
        <v>80</v>
      </c>
      <c r="BK1881" s="227">
        <f>ROUND(I1881*H1881,2)</f>
        <v>0</v>
      </c>
      <c r="BL1881" s="19" t="s">
        <v>339</v>
      </c>
      <c r="BM1881" s="226" t="s">
        <v>2944</v>
      </c>
    </row>
    <row r="1882" s="2" customFormat="1">
      <c r="A1882" s="40"/>
      <c r="B1882" s="41"/>
      <c r="C1882" s="42"/>
      <c r="D1882" s="228" t="s">
        <v>193</v>
      </c>
      <c r="E1882" s="42"/>
      <c r="F1882" s="229" t="s">
        <v>1457</v>
      </c>
      <c r="G1882" s="42"/>
      <c r="H1882" s="42"/>
      <c r="I1882" s="230"/>
      <c r="J1882" s="42"/>
      <c r="K1882" s="42"/>
      <c r="L1882" s="46"/>
      <c r="M1882" s="231"/>
      <c r="N1882" s="232"/>
      <c r="O1882" s="86"/>
      <c r="P1882" s="86"/>
      <c r="Q1882" s="86"/>
      <c r="R1882" s="86"/>
      <c r="S1882" s="86"/>
      <c r="T1882" s="87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9" t="s">
        <v>193</v>
      </c>
      <c r="AU1882" s="19" t="s">
        <v>82</v>
      </c>
    </row>
    <row r="1883" s="13" customFormat="1">
      <c r="A1883" s="13"/>
      <c r="B1883" s="233"/>
      <c r="C1883" s="234"/>
      <c r="D1883" s="235" t="s">
        <v>195</v>
      </c>
      <c r="E1883" s="236" t="s">
        <v>19</v>
      </c>
      <c r="F1883" s="237" t="s">
        <v>2267</v>
      </c>
      <c r="G1883" s="234"/>
      <c r="H1883" s="236" t="s">
        <v>19</v>
      </c>
      <c r="I1883" s="238"/>
      <c r="J1883" s="234"/>
      <c r="K1883" s="234"/>
      <c r="L1883" s="239"/>
      <c r="M1883" s="240"/>
      <c r="N1883" s="241"/>
      <c r="O1883" s="241"/>
      <c r="P1883" s="241"/>
      <c r="Q1883" s="241"/>
      <c r="R1883" s="241"/>
      <c r="S1883" s="241"/>
      <c r="T1883" s="242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3" t="s">
        <v>195</v>
      </c>
      <c r="AU1883" s="243" t="s">
        <v>82</v>
      </c>
      <c r="AV1883" s="13" t="s">
        <v>80</v>
      </c>
      <c r="AW1883" s="13" t="s">
        <v>35</v>
      </c>
      <c r="AX1883" s="13" t="s">
        <v>73</v>
      </c>
      <c r="AY1883" s="243" t="s">
        <v>185</v>
      </c>
    </row>
    <row r="1884" s="13" customFormat="1">
      <c r="A1884" s="13"/>
      <c r="B1884" s="233"/>
      <c r="C1884" s="234"/>
      <c r="D1884" s="235" t="s">
        <v>195</v>
      </c>
      <c r="E1884" s="236" t="s">
        <v>19</v>
      </c>
      <c r="F1884" s="237" t="s">
        <v>2365</v>
      </c>
      <c r="G1884" s="234"/>
      <c r="H1884" s="236" t="s">
        <v>19</v>
      </c>
      <c r="I1884" s="238"/>
      <c r="J1884" s="234"/>
      <c r="K1884" s="234"/>
      <c r="L1884" s="239"/>
      <c r="M1884" s="240"/>
      <c r="N1884" s="241"/>
      <c r="O1884" s="241"/>
      <c r="P1884" s="241"/>
      <c r="Q1884" s="241"/>
      <c r="R1884" s="241"/>
      <c r="S1884" s="241"/>
      <c r="T1884" s="242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3" t="s">
        <v>195</v>
      </c>
      <c r="AU1884" s="243" t="s">
        <v>82</v>
      </c>
      <c r="AV1884" s="13" t="s">
        <v>80</v>
      </c>
      <c r="AW1884" s="13" t="s">
        <v>35</v>
      </c>
      <c r="AX1884" s="13" t="s">
        <v>73</v>
      </c>
      <c r="AY1884" s="243" t="s">
        <v>185</v>
      </c>
    </row>
    <row r="1885" s="14" customFormat="1">
      <c r="A1885" s="14"/>
      <c r="B1885" s="244"/>
      <c r="C1885" s="245"/>
      <c r="D1885" s="235" t="s">
        <v>195</v>
      </c>
      <c r="E1885" s="246" t="s">
        <v>19</v>
      </c>
      <c r="F1885" s="247" t="s">
        <v>2366</v>
      </c>
      <c r="G1885" s="245"/>
      <c r="H1885" s="248">
        <v>78.275000000000006</v>
      </c>
      <c r="I1885" s="249"/>
      <c r="J1885" s="245"/>
      <c r="K1885" s="245"/>
      <c r="L1885" s="250"/>
      <c r="M1885" s="251"/>
      <c r="N1885" s="252"/>
      <c r="O1885" s="252"/>
      <c r="P1885" s="252"/>
      <c r="Q1885" s="252"/>
      <c r="R1885" s="252"/>
      <c r="S1885" s="252"/>
      <c r="T1885" s="25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4" t="s">
        <v>195</v>
      </c>
      <c r="AU1885" s="254" t="s">
        <v>82</v>
      </c>
      <c r="AV1885" s="14" t="s">
        <v>82</v>
      </c>
      <c r="AW1885" s="14" t="s">
        <v>35</v>
      </c>
      <c r="AX1885" s="14" t="s">
        <v>73</v>
      </c>
      <c r="AY1885" s="254" t="s">
        <v>185</v>
      </c>
    </row>
    <row r="1886" s="14" customFormat="1">
      <c r="A1886" s="14"/>
      <c r="B1886" s="244"/>
      <c r="C1886" s="245"/>
      <c r="D1886" s="235" t="s">
        <v>195</v>
      </c>
      <c r="E1886" s="246" t="s">
        <v>19</v>
      </c>
      <c r="F1886" s="247" t="s">
        <v>2945</v>
      </c>
      <c r="G1886" s="245"/>
      <c r="H1886" s="248">
        <v>155.233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195</v>
      </c>
      <c r="AU1886" s="254" t="s">
        <v>82</v>
      </c>
      <c r="AV1886" s="14" t="s">
        <v>82</v>
      </c>
      <c r="AW1886" s="14" t="s">
        <v>35</v>
      </c>
      <c r="AX1886" s="14" t="s">
        <v>73</v>
      </c>
      <c r="AY1886" s="254" t="s">
        <v>185</v>
      </c>
    </row>
    <row r="1887" s="14" customFormat="1">
      <c r="A1887" s="14"/>
      <c r="B1887" s="244"/>
      <c r="C1887" s="245"/>
      <c r="D1887" s="235" t="s">
        <v>195</v>
      </c>
      <c r="E1887" s="246" t="s">
        <v>19</v>
      </c>
      <c r="F1887" s="247" t="s">
        <v>2367</v>
      </c>
      <c r="G1887" s="245"/>
      <c r="H1887" s="248">
        <v>1.44</v>
      </c>
      <c r="I1887" s="249"/>
      <c r="J1887" s="245"/>
      <c r="K1887" s="245"/>
      <c r="L1887" s="250"/>
      <c r="M1887" s="251"/>
      <c r="N1887" s="252"/>
      <c r="O1887" s="252"/>
      <c r="P1887" s="252"/>
      <c r="Q1887" s="252"/>
      <c r="R1887" s="252"/>
      <c r="S1887" s="252"/>
      <c r="T1887" s="253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4" t="s">
        <v>195</v>
      </c>
      <c r="AU1887" s="254" t="s">
        <v>82</v>
      </c>
      <c r="AV1887" s="14" t="s">
        <v>82</v>
      </c>
      <c r="AW1887" s="14" t="s">
        <v>35</v>
      </c>
      <c r="AX1887" s="14" t="s">
        <v>73</v>
      </c>
      <c r="AY1887" s="254" t="s">
        <v>185</v>
      </c>
    </row>
    <row r="1888" s="14" customFormat="1">
      <c r="A1888" s="14"/>
      <c r="B1888" s="244"/>
      <c r="C1888" s="245"/>
      <c r="D1888" s="235" t="s">
        <v>195</v>
      </c>
      <c r="E1888" s="246" t="s">
        <v>19</v>
      </c>
      <c r="F1888" s="247" t="s">
        <v>2368</v>
      </c>
      <c r="G1888" s="245"/>
      <c r="H1888" s="248">
        <v>-25.350000000000001</v>
      </c>
      <c r="I1888" s="249"/>
      <c r="J1888" s="245"/>
      <c r="K1888" s="245"/>
      <c r="L1888" s="250"/>
      <c r="M1888" s="251"/>
      <c r="N1888" s="252"/>
      <c r="O1888" s="252"/>
      <c r="P1888" s="252"/>
      <c r="Q1888" s="252"/>
      <c r="R1888" s="252"/>
      <c r="S1888" s="252"/>
      <c r="T1888" s="253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4" t="s">
        <v>195</v>
      </c>
      <c r="AU1888" s="254" t="s">
        <v>82</v>
      </c>
      <c r="AV1888" s="14" t="s">
        <v>82</v>
      </c>
      <c r="AW1888" s="14" t="s">
        <v>35</v>
      </c>
      <c r="AX1888" s="14" t="s">
        <v>73</v>
      </c>
      <c r="AY1888" s="254" t="s">
        <v>185</v>
      </c>
    </row>
    <row r="1889" s="14" customFormat="1">
      <c r="A1889" s="14"/>
      <c r="B1889" s="244"/>
      <c r="C1889" s="245"/>
      <c r="D1889" s="235" t="s">
        <v>195</v>
      </c>
      <c r="E1889" s="246" t="s">
        <v>19</v>
      </c>
      <c r="F1889" s="247" t="s">
        <v>2946</v>
      </c>
      <c r="G1889" s="245"/>
      <c r="H1889" s="248">
        <v>-33.75</v>
      </c>
      <c r="I1889" s="249"/>
      <c r="J1889" s="245"/>
      <c r="K1889" s="245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4" t="s">
        <v>195</v>
      </c>
      <c r="AU1889" s="254" t="s">
        <v>82</v>
      </c>
      <c r="AV1889" s="14" t="s">
        <v>82</v>
      </c>
      <c r="AW1889" s="14" t="s">
        <v>35</v>
      </c>
      <c r="AX1889" s="14" t="s">
        <v>73</v>
      </c>
      <c r="AY1889" s="254" t="s">
        <v>185</v>
      </c>
    </row>
    <row r="1890" s="14" customFormat="1">
      <c r="A1890" s="14"/>
      <c r="B1890" s="244"/>
      <c r="C1890" s="245"/>
      <c r="D1890" s="235" t="s">
        <v>195</v>
      </c>
      <c r="E1890" s="246" t="s">
        <v>19</v>
      </c>
      <c r="F1890" s="247" t="s">
        <v>2947</v>
      </c>
      <c r="G1890" s="245"/>
      <c r="H1890" s="248">
        <v>-10.800000000000001</v>
      </c>
      <c r="I1890" s="249"/>
      <c r="J1890" s="245"/>
      <c r="K1890" s="245"/>
      <c r="L1890" s="250"/>
      <c r="M1890" s="251"/>
      <c r="N1890" s="252"/>
      <c r="O1890" s="252"/>
      <c r="P1890" s="252"/>
      <c r="Q1890" s="252"/>
      <c r="R1890" s="252"/>
      <c r="S1890" s="252"/>
      <c r="T1890" s="253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4" t="s">
        <v>195</v>
      </c>
      <c r="AU1890" s="254" t="s">
        <v>82</v>
      </c>
      <c r="AV1890" s="14" t="s">
        <v>82</v>
      </c>
      <c r="AW1890" s="14" t="s">
        <v>35</v>
      </c>
      <c r="AX1890" s="14" t="s">
        <v>73</v>
      </c>
      <c r="AY1890" s="254" t="s">
        <v>185</v>
      </c>
    </row>
    <row r="1891" s="14" customFormat="1">
      <c r="A1891" s="14"/>
      <c r="B1891" s="244"/>
      <c r="C1891" s="245"/>
      <c r="D1891" s="235" t="s">
        <v>195</v>
      </c>
      <c r="E1891" s="246" t="s">
        <v>19</v>
      </c>
      <c r="F1891" s="247" t="s">
        <v>2665</v>
      </c>
      <c r="G1891" s="245"/>
      <c r="H1891" s="248">
        <v>-8.0999999999999996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195</v>
      </c>
      <c r="AU1891" s="254" t="s">
        <v>82</v>
      </c>
      <c r="AV1891" s="14" t="s">
        <v>82</v>
      </c>
      <c r="AW1891" s="14" t="s">
        <v>35</v>
      </c>
      <c r="AX1891" s="14" t="s">
        <v>73</v>
      </c>
      <c r="AY1891" s="254" t="s">
        <v>185</v>
      </c>
    </row>
    <row r="1892" s="13" customFormat="1">
      <c r="A1892" s="13"/>
      <c r="B1892" s="233"/>
      <c r="C1892" s="234"/>
      <c r="D1892" s="235" t="s">
        <v>195</v>
      </c>
      <c r="E1892" s="236" t="s">
        <v>19</v>
      </c>
      <c r="F1892" s="237" t="s">
        <v>2369</v>
      </c>
      <c r="G1892" s="234"/>
      <c r="H1892" s="236" t="s">
        <v>19</v>
      </c>
      <c r="I1892" s="238"/>
      <c r="J1892" s="234"/>
      <c r="K1892" s="234"/>
      <c r="L1892" s="239"/>
      <c r="M1892" s="240"/>
      <c r="N1892" s="241"/>
      <c r="O1892" s="241"/>
      <c r="P1892" s="241"/>
      <c r="Q1892" s="241"/>
      <c r="R1892" s="241"/>
      <c r="S1892" s="241"/>
      <c r="T1892" s="242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3" t="s">
        <v>195</v>
      </c>
      <c r="AU1892" s="243" t="s">
        <v>82</v>
      </c>
      <c r="AV1892" s="13" t="s">
        <v>80</v>
      </c>
      <c r="AW1892" s="13" t="s">
        <v>35</v>
      </c>
      <c r="AX1892" s="13" t="s">
        <v>73</v>
      </c>
      <c r="AY1892" s="243" t="s">
        <v>185</v>
      </c>
    </row>
    <row r="1893" s="14" customFormat="1">
      <c r="A1893" s="14"/>
      <c r="B1893" s="244"/>
      <c r="C1893" s="245"/>
      <c r="D1893" s="235" t="s">
        <v>195</v>
      </c>
      <c r="E1893" s="246" t="s">
        <v>19</v>
      </c>
      <c r="F1893" s="247" t="s">
        <v>2948</v>
      </c>
      <c r="G1893" s="245"/>
      <c r="H1893" s="248">
        <v>11.720000000000001</v>
      </c>
      <c r="I1893" s="249"/>
      <c r="J1893" s="245"/>
      <c r="K1893" s="245"/>
      <c r="L1893" s="250"/>
      <c r="M1893" s="251"/>
      <c r="N1893" s="252"/>
      <c r="O1893" s="252"/>
      <c r="P1893" s="252"/>
      <c r="Q1893" s="252"/>
      <c r="R1893" s="252"/>
      <c r="S1893" s="252"/>
      <c r="T1893" s="253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4" t="s">
        <v>195</v>
      </c>
      <c r="AU1893" s="254" t="s">
        <v>82</v>
      </c>
      <c r="AV1893" s="14" t="s">
        <v>82</v>
      </c>
      <c r="AW1893" s="14" t="s">
        <v>35</v>
      </c>
      <c r="AX1893" s="14" t="s">
        <v>73</v>
      </c>
      <c r="AY1893" s="254" t="s">
        <v>185</v>
      </c>
    </row>
    <row r="1894" s="14" customFormat="1">
      <c r="A1894" s="14"/>
      <c r="B1894" s="244"/>
      <c r="C1894" s="245"/>
      <c r="D1894" s="235" t="s">
        <v>195</v>
      </c>
      <c r="E1894" s="246" t="s">
        <v>19</v>
      </c>
      <c r="F1894" s="247" t="s">
        <v>2181</v>
      </c>
      <c r="G1894" s="245"/>
      <c r="H1894" s="248">
        <v>-0.39600000000000002</v>
      </c>
      <c r="I1894" s="249"/>
      <c r="J1894" s="245"/>
      <c r="K1894" s="245"/>
      <c r="L1894" s="250"/>
      <c r="M1894" s="251"/>
      <c r="N1894" s="252"/>
      <c r="O1894" s="252"/>
      <c r="P1894" s="252"/>
      <c r="Q1894" s="252"/>
      <c r="R1894" s="252"/>
      <c r="S1894" s="252"/>
      <c r="T1894" s="25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4" t="s">
        <v>195</v>
      </c>
      <c r="AU1894" s="254" t="s">
        <v>82</v>
      </c>
      <c r="AV1894" s="14" t="s">
        <v>82</v>
      </c>
      <c r="AW1894" s="14" t="s">
        <v>35</v>
      </c>
      <c r="AX1894" s="14" t="s">
        <v>73</v>
      </c>
      <c r="AY1894" s="254" t="s">
        <v>185</v>
      </c>
    </row>
    <row r="1895" s="13" customFormat="1">
      <c r="A1895" s="13"/>
      <c r="B1895" s="233"/>
      <c r="C1895" s="234"/>
      <c r="D1895" s="235" t="s">
        <v>195</v>
      </c>
      <c r="E1895" s="236" t="s">
        <v>19</v>
      </c>
      <c r="F1895" s="237" t="s">
        <v>2371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195</v>
      </c>
      <c r="AU1895" s="243" t="s">
        <v>82</v>
      </c>
      <c r="AV1895" s="13" t="s">
        <v>80</v>
      </c>
      <c r="AW1895" s="13" t="s">
        <v>35</v>
      </c>
      <c r="AX1895" s="13" t="s">
        <v>73</v>
      </c>
      <c r="AY1895" s="243" t="s">
        <v>185</v>
      </c>
    </row>
    <row r="1896" s="14" customFormat="1">
      <c r="A1896" s="14"/>
      <c r="B1896" s="244"/>
      <c r="C1896" s="245"/>
      <c r="D1896" s="235" t="s">
        <v>195</v>
      </c>
      <c r="E1896" s="246" t="s">
        <v>19</v>
      </c>
      <c r="F1896" s="247" t="s">
        <v>2949</v>
      </c>
      <c r="G1896" s="245"/>
      <c r="H1896" s="248">
        <v>11.712999999999999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195</v>
      </c>
      <c r="AU1896" s="254" t="s">
        <v>82</v>
      </c>
      <c r="AV1896" s="14" t="s">
        <v>82</v>
      </c>
      <c r="AW1896" s="14" t="s">
        <v>35</v>
      </c>
      <c r="AX1896" s="14" t="s">
        <v>73</v>
      </c>
      <c r="AY1896" s="254" t="s">
        <v>185</v>
      </c>
    </row>
    <row r="1897" s="14" customFormat="1">
      <c r="A1897" s="14"/>
      <c r="B1897" s="244"/>
      <c r="C1897" s="245"/>
      <c r="D1897" s="235" t="s">
        <v>195</v>
      </c>
      <c r="E1897" s="246" t="s">
        <v>19</v>
      </c>
      <c r="F1897" s="247" t="s">
        <v>2183</v>
      </c>
      <c r="G1897" s="245"/>
      <c r="H1897" s="248">
        <v>-0.19800000000000001</v>
      </c>
      <c r="I1897" s="249"/>
      <c r="J1897" s="245"/>
      <c r="K1897" s="245"/>
      <c r="L1897" s="250"/>
      <c r="M1897" s="251"/>
      <c r="N1897" s="252"/>
      <c r="O1897" s="252"/>
      <c r="P1897" s="252"/>
      <c r="Q1897" s="252"/>
      <c r="R1897" s="252"/>
      <c r="S1897" s="252"/>
      <c r="T1897" s="253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4" t="s">
        <v>195</v>
      </c>
      <c r="AU1897" s="254" t="s">
        <v>82</v>
      </c>
      <c r="AV1897" s="14" t="s">
        <v>82</v>
      </c>
      <c r="AW1897" s="14" t="s">
        <v>35</v>
      </c>
      <c r="AX1897" s="14" t="s">
        <v>73</v>
      </c>
      <c r="AY1897" s="254" t="s">
        <v>185</v>
      </c>
    </row>
    <row r="1898" s="13" customFormat="1">
      <c r="A1898" s="13"/>
      <c r="B1898" s="233"/>
      <c r="C1898" s="234"/>
      <c r="D1898" s="235" t="s">
        <v>195</v>
      </c>
      <c r="E1898" s="236" t="s">
        <v>19</v>
      </c>
      <c r="F1898" s="237" t="s">
        <v>2950</v>
      </c>
      <c r="G1898" s="234"/>
      <c r="H1898" s="236" t="s">
        <v>19</v>
      </c>
      <c r="I1898" s="238"/>
      <c r="J1898" s="234"/>
      <c r="K1898" s="234"/>
      <c r="L1898" s="239"/>
      <c r="M1898" s="240"/>
      <c r="N1898" s="241"/>
      <c r="O1898" s="241"/>
      <c r="P1898" s="241"/>
      <c r="Q1898" s="241"/>
      <c r="R1898" s="241"/>
      <c r="S1898" s="241"/>
      <c r="T1898" s="242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3" t="s">
        <v>195</v>
      </c>
      <c r="AU1898" s="243" t="s">
        <v>82</v>
      </c>
      <c r="AV1898" s="13" t="s">
        <v>80</v>
      </c>
      <c r="AW1898" s="13" t="s">
        <v>35</v>
      </c>
      <c r="AX1898" s="13" t="s">
        <v>73</v>
      </c>
      <c r="AY1898" s="243" t="s">
        <v>185</v>
      </c>
    </row>
    <row r="1899" s="14" customFormat="1">
      <c r="A1899" s="14"/>
      <c r="B1899" s="244"/>
      <c r="C1899" s="245"/>
      <c r="D1899" s="235" t="s">
        <v>195</v>
      </c>
      <c r="E1899" s="246" t="s">
        <v>19</v>
      </c>
      <c r="F1899" s="247" t="s">
        <v>2951</v>
      </c>
      <c r="G1899" s="245"/>
      <c r="H1899" s="248">
        <v>9.0609999999999999</v>
      </c>
      <c r="I1899" s="249"/>
      <c r="J1899" s="245"/>
      <c r="K1899" s="245"/>
      <c r="L1899" s="250"/>
      <c r="M1899" s="251"/>
      <c r="N1899" s="252"/>
      <c r="O1899" s="252"/>
      <c r="P1899" s="252"/>
      <c r="Q1899" s="252"/>
      <c r="R1899" s="252"/>
      <c r="S1899" s="252"/>
      <c r="T1899" s="253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4" t="s">
        <v>195</v>
      </c>
      <c r="AU1899" s="254" t="s">
        <v>82</v>
      </c>
      <c r="AV1899" s="14" t="s">
        <v>82</v>
      </c>
      <c r="AW1899" s="14" t="s">
        <v>35</v>
      </c>
      <c r="AX1899" s="14" t="s">
        <v>73</v>
      </c>
      <c r="AY1899" s="254" t="s">
        <v>185</v>
      </c>
    </row>
    <row r="1900" s="14" customFormat="1">
      <c r="A1900" s="14"/>
      <c r="B1900" s="244"/>
      <c r="C1900" s="245"/>
      <c r="D1900" s="235" t="s">
        <v>195</v>
      </c>
      <c r="E1900" s="246" t="s">
        <v>19</v>
      </c>
      <c r="F1900" s="247" t="s">
        <v>2183</v>
      </c>
      <c r="G1900" s="245"/>
      <c r="H1900" s="248">
        <v>-0.19800000000000001</v>
      </c>
      <c r="I1900" s="249"/>
      <c r="J1900" s="245"/>
      <c r="K1900" s="245"/>
      <c r="L1900" s="250"/>
      <c r="M1900" s="251"/>
      <c r="N1900" s="252"/>
      <c r="O1900" s="252"/>
      <c r="P1900" s="252"/>
      <c r="Q1900" s="252"/>
      <c r="R1900" s="252"/>
      <c r="S1900" s="252"/>
      <c r="T1900" s="253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4" t="s">
        <v>195</v>
      </c>
      <c r="AU1900" s="254" t="s">
        <v>82</v>
      </c>
      <c r="AV1900" s="14" t="s">
        <v>82</v>
      </c>
      <c r="AW1900" s="14" t="s">
        <v>35</v>
      </c>
      <c r="AX1900" s="14" t="s">
        <v>73</v>
      </c>
      <c r="AY1900" s="254" t="s">
        <v>185</v>
      </c>
    </row>
    <row r="1901" s="13" customFormat="1">
      <c r="A1901" s="13"/>
      <c r="B1901" s="233"/>
      <c r="C1901" s="234"/>
      <c r="D1901" s="235" t="s">
        <v>195</v>
      </c>
      <c r="E1901" s="236" t="s">
        <v>19</v>
      </c>
      <c r="F1901" s="237" t="s">
        <v>2354</v>
      </c>
      <c r="G1901" s="234"/>
      <c r="H1901" s="236" t="s">
        <v>19</v>
      </c>
      <c r="I1901" s="238"/>
      <c r="J1901" s="234"/>
      <c r="K1901" s="234"/>
      <c r="L1901" s="239"/>
      <c r="M1901" s="240"/>
      <c r="N1901" s="241"/>
      <c r="O1901" s="241"/>
      <c r="P1901" s="241"/>
      <c r="Q1901" s="241"/>
      <c r="R1901" s="241"/>
      <c r="S1901" s="241"/>
      <c r="T1901" s="242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3" t="s">
        <v>195</v>
      </c>
      <c r="AU1901" s="243" t="s">
        <v>82</v>
      </c>
      <c r="AV1901" s="13" t="s">
        <v>80</v>
      </c>
      <c r="AW1901" s="13" t="s">
        <v>35</v>
      </c>
      <c r="AX1901" s="13" t="s">
        <v>73</v>
      </c>
      <c r="AY1901" s="243" t="s">
        <v>185</v>
      </c>
    </row>
    <row r="1902" s="14" customFormat="1">
      <c r="A1902" s="14"/>
      <c r="B1902" s="244"/>
      <c r="C1902" s="245"/>
      <c r="D1902" s="235" t="s">
        <v>195</v>
      </c>
      <c r="E1902" s="246" t="s">
        <v>19</v>
      </c>
      <c r="F1902" s="247" t="s">
        <v>2952</v>
      </c>
      <c r="G1902" s="245"/>
      <c r="H1902" s="248">
        <v>8.7949999999999999</v>
      </c>
      <c r="I1902" s="249"/>
      <c r="J1902" s="245"/>
      <c r="K1902" s="245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4" t="s">
        <v>195</v>
      </c>
      <c r="AU1902" s="254" t="s">
        <v>82</v>
      </c>
      <c r="AV1902" s="14" t="s">
        <v>82</v>
      </c>
      <c r="AW1902" s="14" t="s">
        <v>35</v>
      </c>
      <c r="AX1902" s="14" t="s">
        <v>73</v>
      </c>
      <c r="AY1902" s="254" t="s">
        <v>185</v>
      </c>
    </row>
    <row r="1903" s="14" customFormat="1">
      <c r="A1903" s="14"/>
      <c r="B1903" s="244"/>
      <c r="C1903" s="245"/>
      <c r="D1903" s="235" t="s">
        <v>195</v>
      </c>
      <c r="E1903" s="246" t="s">
        <v>19</v>
      </c>
      <c r="F1903" s="247" t="s">
        <v>2953</v>
      </c>
      <c r="G1903" s="245"/>
      <c r="H1903" s="248">
        <v>-0.19800000000000001</v>
      </c>
      <c r="I1903" s="249"/>
      <c r="J1903" s="245"/>
      <c r="K1903" s="245"/>
      <c r="L1903" s="250"/>
      <c r="M1903" s="251"/>
      <c r="N1903" s="252"/>
      <c r="O1903" s="252"/>
      <c r="P1903" s="252"/>
      <c r="Q1903" s="252"/>
      <c r="R1903" s="252"/>
      <c r="S1903" s="252"/>
      <c r="T1903" s="253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4" t="s">
        <v>195</v>
      </c>
      <c r="AU1903" s="254" t="s">
        <v>82</v>
      </c>
      <c r="AV1903" s="14" t="s">
        <v>82</v>
      </c>
      <c r="AW1903" s="14" t="s">
        <v>35</v>
      </c>
      <c r="AX1903" s="14" t="s">
        <v>73</v>
      </c>
      <c r="AY1903" s="254" t="s">
        <v>185</v>
      </c>
    </row>
    <row r="1904" s="13" customFormat="1">
      <c r="A1904" s="13"/>
      <c r="B1904" s="233"/>
      <c r="C1904" s="234"/>
      <c r="D1904" s="235" t="s">
        <v>195</v>
      </c>
      <c r="E1904" s="236" t="s">
        <v>19</v>
      </c>
      <c r="F1904" s="237" t="s">
        <v>2356</v>
      </c>
      <c r="G1904" s="234"/>
      <c r="H1904" s="236" t="s">
        <v>19</v>
      </c>
      <c r="I1904" s="238"/>
      <c r="J1904" s="234"/>
      <c r="K1904" s="234"/>
      <c r="L1904" s="239"/>
      <c r="M1904" s="240"/>
      <c r="N1904" s="241"/>
      <c r="O1904" s="241"/>
      <c r="P1904" s="241"/>
      <c r="Q1904" s="241"/>
      <c r="R1904" s="241"/>
      <c r="S1904" s="241"/>
      <c r="T1904" s="242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3" t="s">
        <v>195</v>
      </c>
      <c r="AU1904" s="243" t="s">
        <v>82</v>
      </c>
      <c r="AV1904" s="13" t="s">
        <v>80</v>
      </c>
      <c r="AW1904" s="13" t="s">
        <v>35</v>
      </c>
      <c r="AX1904" s="13" t="s">
        <v>73</v>
      </c>
      <c r="AY1904" s="243" t="s">
        <v>185</v>
      </c>
    </row>
    <row r="1905" s="14" customFormat="1">
      <c r="A1905" s="14"/>
      <c r="B1905" s="244"/>
      <c r="C1905" s="245"/>
      <c r="D1905" s="235" t="s">
        <v>195</v>
      </c>
      <c r="E1905" s="246" t="s">
        <v>19</v>
      </c>
      <c r="F1905" s="247" t="s">
        <v>2954</v>
      </c>
      <c r="G1905" s="245"/>
      <c r="H1905" s="248">
        <v>11.726000000000001</v>
      </c>
      <c r="I1905" s="249"/>
      <c r="J1905" s="245"/>
      <c r="K1905" s="245"/>
      <c r="L1905" s="250"/>
      <c r="M1905" s="251"/>
      <c r="N1905" s="252"/>
      <c r="O1905" s="252"/>
      <c r="P1905" s="252"/>
      <c r="Q1905" s="252"/>
      <c r="R1905" s="252"/>
      <c r="S1905" s="252"/>
      <c r="T1905" s="253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4" t="s">
        <v>195</v>
      </c>
      <c r="AU1905" s="254" t="s">
        <v>82</v>
      </c>
      <c r="AV1905" s="14" t="s">
        <v>82</v>
      </c>
      <c r="AW1905" s="14" t="s">
        <v>35</v>
      </c>
      <c r="AX1905" s="14" t="s">
        <v>73</v>
      </c>
      <c r="AY1905" s="254" t="s">
        <v>185</v>
      </c>
    </row>
    <row r="1906" s="14" customFormat="1">
      <c r="A1906" s="14"/>
      <c r="B1906" s="244"/>
      <c r="C1906" s="245"/>
      <c r="D1906" s="235" t="s">
        <v>195</v>
      </c>
      <c r="E1906" s="246" t="s">
        <v>19</v>
      </c>
      <c r="F1906" s="247" t="s">
        <v>2183</v>
      </c>
      <c r="G1906" s="245"/>
      <c r="H1906" s="248">
        <v>-0.19800000000000001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195</v>
      </c>
      <c r="AU1906" s="254" t="s">
        <v>82</v>
      </c>
      <c r="AV1906" s="14" t="s">
        <v>82</v>
      </c>
      <c r="AW1906" s="14" t="s">
        <v>35</v>
      </c>
      <c r="AX1906" s="14" t="s">
        <v>73</v>
      </c>
      <c r="AY1906" s="254" t="s">
        <v>185</v>
      </c>
    </row>
    <row r="1907" s="13" customFormat="1">
      <c r="A1907" s="13"/>
      <c r="B1907" s="233"/>
      <c r="C1907" s="234"/>
      <c r="D1907" s="235" t="s">
        <v>195</v>
      </c>
      <c r="E1907" s="236" t="s">
        <v>19</v>
      </c>
      <c r="F1907" s="237" t="s">
        <v>2374</v>
      </c>
      <c r="G1907" s="234"/>
      <c r="H1907" s="236" t="s">
        <v>19</v>
      </c>
      <c r="I1907" s="238"/>
      <c r="J1907" s="234"/>
      <c r="K1907" s="234"/>
      <c r="L1907" s="239"/>
      <c r="M1907" s="240"/>
      <c r="N1907" s="241"/>
      <c r="O1907" s="241"/>
      <c r="P1907" s="241"/>
      <c r="Q1907" s="241"/>
      <c r="R1907" s="241"/>
      <c r="S1907" s="241"/>
      <c r="T1907" s="24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3" t="s">
        <v>195</v>
      </c>
      <c r="AU1907" s="243" t="s">
        <v>82</v>
      </c>
      <c r="AV1907" s="13" t="s">
        <v>80</v>
      </c>
      <c r="AW1907" s="13" t="s">
        <v>35</v>
      </c>
      <c r="AX1907" s="13" t="s">
        <v>73</v>
      </c>
      <c r="AY1907" s="243" t="s">
        <v>185</v>
      </c>
    </row>
    <row r="1908" s="14" customFormat="1">
      <c r="A1908" s="14"/>
      <c r="B1908" s="244"/>
      <c r="C1908" s="245"/>
      <c r="D1908" s="235" t="s">
        <v>195</v>
      </c>
      <c r="E1908" s="246" t="s">
        <v>19</v>
      </c>
      <c r="F1908" s="247" t="s">
        <v>2955</v>
      </c>
      <c r="G1908" s="245"/>
      <c r="H1908" s="248">
        <v>64.650999999999996</v>
      </c>
      <c r="I1908" s="249"/>
      <c r="J1908" s="245"/>
      <c r="K1908" s="245"/>
      <c r="L1908" s="250"/>
      <c r="M1908" s="251"/>
      <c r="N1908" s="252"/>
      <c r="O1908" s="252"/>
      <c r="P1908" s="252"/>
      <c r="Q1908" s="252"/>
      <c r="R1908" s="252"/>
      <c r="S1908" s="252"/>
      <c r="T1908" s="25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4" t="s">
        <v>195</v>
      </c>
      <c r="AU1908" s="254" t="s">
        <v>82</v>
      </c>
      <c r="AV1908" s="14" t="s">
        <v>82</v>
      </c>
      <c r="AW1908" s="14" t="s">
        <v>35</v>
      </c>
      <c r="AX1908" s="14" t="s">
        <v>73</v>
      </c>
      <c r="AY1908" s="254" t="s">
        <v>185</v>
      </c>
    </row>
    <row r="1909" s="14" customFormat="1">
      <c r="A1909" s="14"/>
      <c r="B1909" s="244"/>
      <c r="C1909" s="245"/>
      <c r="D1909" s="235" t="s">
        <v>195</v>
      </c>
      <c r="E1909" s="246" t="s">
        <v>19</v>
      </c>
      <c r="F1909" s="247" t="s">
        <v>1620</v>
      </c>
      <c r="G1909" s="245"/>
      <c r="H1909" s="248">
        <v>2.3999999999999999</v>
      </c>
      <c r="I1909" s="249"/>
      <c r="J1909" s="245"/>
      <c r="K1909" s="245"/>
      <c r="L1909" s="250"/>
      <c r="M1909" s="251"/>
      <c r="N1909" s="252"/>
      <c r="O1909" s="252"/>
      <c r="P1909" s="252"/>
      <c r="Q1909" s="252"/>
      <c r="R1909" s="252"/>
      <c r="S1909" s="252"/>
      <c r="T1909" s="253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4" t="s">
        <v>195</v>
      </c>
      <c r="AU1909" s="254" t="s">
        <v>82</v>
      </c>
      <c r="AV1909" s="14" t="s">
        <v>82</v>
      </c>
      <c r="AW1909" s="14" t="s">
        <v>35</v>
      </c>
      <c r="AX1909" s="14" t="s">
        <v>73</v>
      </c>
      <c r="AY1909" s="254" t="s">
        <v>185</v>
      </c>
    </row>
    <row r="1910" s="14" customFormat="1">
      <c r="A1910" s="14"/>
      <c r="B1910" s="244"/>
      <c r="C1910" s="245"/>
      <c r="D1910" s="235" t="s">
        <v>195</v>
      </c>
      <c r="E1910" s="246" t="s">
        <v>19</v>
      </c>
      <c r="F1910" s="247" t="s">
        <v>2189</v>
      </c>
      <c r="G1910" s="245"/>
      <c r="H1910" s="248">
        <v>-9.75</v>
      </c>
      <c r="I1910" s="249"/>
      <c r="J1910" s="245"/>
      <c r="K1910" s="245"/>
      <c r="L1910" s="250"/>
      <c r="M1910" s="251"/>
      <c r="N1910" s="252"/>
      <c r="O1910" s="252"/>
      <c r="P1910" s="252"/>
      <c r="Q1910" s="252"/>
      <c r="R1910" s="252"/>
      <c r="S1910" s="252"/>
      <c r="T1910" s="253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4" t="s">
        <v>195</v>
      </c>
      <c r="AU1910" s="254" t="s">
        <v>82</v>
      </c>
      <c r="AV1910" s="14" t="s">
        <v>82</v>
      </c>
      <c r="AW1910" s="14" t="s">
        <v>35</v>
      </c>
      <c r="AX1910" s="14" t="s">
        <v>73</v>
      </c>
      <c r="AY1910" s="254" t="s">
        <v>185</v>
      </c>
    </row>
    <row r="1911" s="13" customFormat="1">
      <c r="A1911" s="13"/>
      <c r="B1911" s="233"/>
      <c r="C1911" s="234"/>
      <c r="D1911" s="235" t="s">
        <v>195</v>
      </c>
      <c r="E1911" s="236" t="s">
        <v>19</v>
      </c>
      <c r="F1911" s="237" t="s">
        <v>2376</v>
      </c>
      <c r="G1911" s="234"/>
      <c r="H1911" s="236" t="s">
        <v>19</v>
      </c>
      <c r="I1911" s="238"/>
      <c r="J1911" s="234"/>
      <c r="K1911" s="234"/>
      <c r="L1911" s="239"/>
      <c r="M1911" s="240"/>
      <c r="N1911" s="241"/>
      <c r="O1911" s="241"/>
      <c r="P1911" s="241"/>
      <c r="Q1911" s="241"/>
      <c r="R1911" s="241"/>
      <c r="S1911" s="241"/>
      <c r="T1911" s="242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3" t="s">
        <v>195</v>
      </c>
      <c r="AU1911" s="243" t="s">
        <v>82</v>
      </c>
      <c r="AV1911" s="13" t="s">
        <v>80</v>
      </c>
      <c r="AW1911" s="13" t="s">
        <v>35</v>
      </c>
      <c r="AX1911" s="13" t="s">
        <v>73</v>
      </c>
      <c r="AY1911" s="243" t="s">
        <v>185</v>
      </c>
    </row>
    <row r="1912" s="14" customFormat="1">
      <c r="A1912" s="14"/>
      <c r="B1912" s="244"/>
      <c r="C1912" s="245"/>
      <c r="D1912" s="235" t="s">
        <v>195</v>
      </c>
      <c r="E1912" s="246" t="s">
        <v>19</v>
      </c>
      <c r="F1912" s="247" t="s">
        <v>2956</v>
      </c>
      <c r="G1912" s="245"/>
      <c r="H1912" s="248">
        <v>50.777999999999999</v>
      </c>
      <c r="I1912" s="249"/>
      <c r="J1912" s="245"/>
      <c r="K1912" s="245"/>
      <c r="L1912" s="250"/>
      <c r="M1912" s="251"/>
      <c r="N1912" s="252"/>
      <c r="O1912" s="252"/>
      <c r="P1912" s="252"/>
      <c r="Q1912" s="252"/>
      <c r="R1912" s="252"/>
      <c r="S1912" s="252"/>
      <c r="T1912" s="253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4" t="s">
        <v>195</v>
      </c>
      <c r="AU1912" s="254" t="s">
        <v>82</v>
      </c>
      <c r="AV1912" s="14" t="s">
        <v>82</v>
      </c>
      <c r="AW1912" s="14" t="s">
        <v>35</v>
      </c>
      <c r="AX1912" s="14" t="s">
        <v>73</v>
      </c>
      <c r="AY1912" s="254" t="s">
        <v>185</v>
      </c>
    </row>
    <row r="1913" s="14" customFormat="1">
      <c r="A1913" s="14"/>
      <c r="B1913" s="244"/>
      <c r="C1913" s="245"/>
      <c r="D1913" s="235" t="s">
        <v>195</v>
      </c>
      <c r="E1913" s="246" t="s">
        <v>19</v>
      </c>
      <c r="F1913" s="247" t="s">
        <v>1624</v>
      </c>
      <c r="G1913" s="245"/>
      <c r="H1913" s="248">
        <v>3.7799999999999998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195</v>
      </c>
      <c r="AU1913" s="254" t="s">
        <v>82</v>
      </c>
      <c r="AV1913" s="14" t="s">
        <v>82</v>
      </c>
      <c r="AW1913" s="14" t="s">
        <v>35</v>
      </c>
      <c r="AX1913" s="14" t="s">
        <v>73</v>
      </c>
      <c r="AY1913" s="254" t="s">
        <v>185</v>
      </c>
    </row>
    <row r="1914" s="14" customFormat="1">
      <c r="A1914" s="14"/>
      <c r="B1914" s="244"/>
      <c r="C1914" s="245"/>
      <c r="D1914" s="235" t="s">
        <v>195</v>
      </c>
      <c r="E1914" s="246" t="s">
        <v>19</v>
      </c>
      <c r="F1914" s="247" t="s">
        <v>2957</v>
      </c>
      <c r="G1914" s="245"/>
      <c r="H1914" s="248">
        <v>-11.1</v>
      </c>
      <c r="I1914" s="249"/>
      <c r="J1914" s="245"/>
      <c r="K1914" s="245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4" t="s">
        <v>195</v>
      </c>
      <c r="AU1914" s="254" t="s">
        <v>82</v>
      </c>
      <c r="AV1914" s="14" t="s">
        <v>82</v>
      </c>
      <c r="AW1914" s="14" t="s">
        <v>35</v>
      </c>
      <c r="AX1914" s="14" t="s">
        <v>73</v>
      </c>
      <c r="AY1914" s="254" t="s">
        <v>185</v>
      </c>
    </row>
    <row r="1915" s="13" customFormat="1">
      <c r="A1915" s="13"/>
      <c r="B1915" s="233"/>
      <c r="C1915" s="234"/>
      <c r="D1915" s="235" t="s">
        <v>195</v>
      </c>
      <c r="E1915" s="236" t="s">
        <v>19</v>
      </c>
      <c r="F1915" s="237" t="s">
        <v>2378</v>
      </c>
      <c r="G1915" s="234"/>
      <c r="H1915" s="236" t="s">
        <v>19</v>
      </c>
      <c r="I1915" s="238"/>
      <c r="J1915" s="234"/>
      <c r="K1915" s="234"/>
      <c r="L1915" s="239"/>
      <c r="M1915" s="240"/>
      <c r="N1915" s="241"/>
      <c r="O1915" s="241"/>
      <c r="P1915" s="241"/>
      <c r="Q1915" s="241"/>
      <c r="R1915" s="241"/>
      <c r="S1915" s="241"/>
      <c r="T1915" s="242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3" t="s">
        <v>195</v>
      </c>
      <c r="AU1915" s="243" t="s">
        <v>82</v>
      </c>
      <c r="AV1915" s="13" t="s">
        <v>80</v>
      </c>
      <c r="AW1915" s="13" t="s">
        <v>35</v>
      </c>
      <c r="AX1915" s="13" t="s">
        <v>73</v>
      </c>
      <c r="AY1915" s="243" t="s">
        <v>185</v>
      </c>
    </row>
    <row r="1916" s="14" customFormat="1">
      <c r="A1916" s="14"/>
      <c r="B1916" s="244"/>
      <c r="C1916" s="245"/>
      <c r="D1916" s="235" t="s">
        <v>195</v>
      </c>
      <c r="E1916" s="246" t="s">
        <v>19</v>
      </c>
      <c r="F1916" s="247" t="s">
        <v>2958</v>
      </c>
      <c r="G1916" s="245"/>
      <c r="H1916" s="248">
        <v>38.177</v>
      </c>
      <c r="I1916" s="249"/>
      <c r="J1916" s="245"/>
      <c r="K1916" s="245"/>
      <c r="L1916" s="250"/>
      <c r="M1916" s="251"/>
      <c r="N1916" s="252"/>
      <c r="O1916" s="252"/>
      <c r="P1916" s="252"/>
      <c r="Q1916" s="252"/>
      <c r="R1916" s="252"/>
      <c r="S1916" s="252"/>
      <c r="T1916" s="253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4" t="s">
        <v>195</v>
      </c>
      <c r="AU1916" s="254" t="s">
        <v>82</v>
      </c>
      <c r="AV1916" s="14" t="s">
        <v>82</v>
      </c>
      <c r="AW1916" s="14" t="s">
        <v>35</v>
      </c>
      <c r="AX1916" s="14" t="s">
        <v>73</v>
      </c>
      <c r="AY1916" s="254" t="s">
        <v>185</v>
      </c>
    </row>
    <row r="1917" s="14" customFormat="1">
      <c r="A1917" s="14"/>
      <c r="B1917" s="244"/>
      <c r="C1917" s="245"/>
      <c r="D1917" s="235" t="s">
        <v>195</v>
      </c>
      <c r="E1917" s="246" t="s">
        <v>19</v>
      </c>
      <c r="F1917" s="247" t="s">
        <v>2380</v>
      </c>
      <c r="G1917" s="245"/>
      <c r="H1917" s="248">
        <v>1.5600000000000001</v>
      </c>
      <c r="I1917" s="249"/>
      <c r="J1917" s="245"/>
      <c r="K1917" s="245"/>
      <c r="L1917" s="250"/>
      <c r="M1917" s="251"/>
      <c r="N1917" s="252"/>
      <c r="O1917" s="252"/>
      <c r="P1917" s="252"/>
      <c r="Q1917" s="252"/>
      <c r="R1917" s="252"/>
      <c r="S1917" s="252"/>
      <c r="T1917" s="253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4" t="s">
        <v>195</v>
      </c>
      <c r="AU1917" s="254" t="s">
        <v>82</v>
      </c>
      <c r="AV1917" s="14" t="s">
        <v>82</v>
      </c>
      <c r="AW1917" s="14" t="s">
        <v>35</v>
      </c>
      <c r="AX1917" s="14" t="s">
        <v>73</v>
      </c>
      <c r="AY1917" s="254" t="s">
        <v>185</v>
      </c>
    </row>
    <row r="1918" s="14" customFormat="1">
      <c r="A1918" s="14"/>
      <c r="B1918" s="244"/>
      <c r="C1918" s="245"/>
      <c r="D1918" s="235" t="s">
        <v>195</v>
      </c>
      <c r="E1918" s="246" t="s">
        <v>19</v>
      </c>
      <c r="F1918" s="247" t="s">
        <v>2959</v>
      </c>
      <c r="G1918" s="245"/>
      <c r="H1918" s="248">
        <v>-9.6999999999999993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195</v>
      </c>
      <c r="AU1918" s="254" t="s">
        <v>82</v>
      </c>
      <c r="AV1918" s="14" t="s">
        <v>82</v>
      </c>
      <c r="AW1918" s="14" t="s">
        <v>35</v>
      </c>
      <c r="AX1918" s="14" t="s">
        <v>73</v>
      </c>
      <c r="AY1918" s="254" t="s">
        <v>185</v>
      </c>
    </row>
    <row r="1919" s="13" customFormat="1">
      <c r="A1919" s="13"/>
      <c r="B1919" s="233"/>
      <c r="C1919" s="234"/>
      <c r="D1919" s="235" t="s">
        <v>195</v>
      </c>
      <c r="E1919" s="236" t="s">
        <v>19</v>
      </c>
      <c r="F1919" s="237" t="s">
        <v>2382</v>
      </c>
      <c r="G1919" s="234"/>
      <c r="H1919" s="236" t="s">
        <v>19</v>
      </c>
      <c r="I1919" s="238"/>
      <c r="J1919" s="234"/>
      <c r="K1919" s="234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195</v>
      </c>
      <c r="AU1919" s="243" t="s">
        <v>82</v>
      </c>
      <c r="AV1919" s="13" t="s">
        <v>80</v>
      </c>
      <c r="AW1919" s="13" t="s">
        <v>35</v>
      </c>
      <c r="AX1919" s="13" t="s">
        <v>73</v>
      </c>
      <c r="AY1919" s="243" t="s">
        <v>185</v>
      </c>
    </row>
    <row r="1920" s="14" customFormat="1">
      <c r="A1920" s="14"/>
      <c r="B1920" s="244"/>
      <c r="C1920" s="245"/>
      <c r="D1920" s="235" t="s">
        <v>195</v>
      </c>
      <c r="E1920" s="246" t="s">
        <v>19</v>
      </c>
      <c r="F1920" s="247" t="s">
        <v>2960</v>
      </c>
      <c r="G1920" s="245"/>
      <c r="H1920" s="248">
        <v>51.893999999999998</v>
      </c>
      <c r="I1920" s="249"/>
      <c r="J1920" s="245"/>
      <c r="K1920" s="245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4" t="s">
        <v>195</v>
      </c>
      <c r="AU1920" s="254" t="s">
        <v>82</v>
      </c>
      <c r="AV1920" s="14" t="s">
        <v>82</v>
      </c>
      <c r="AW1920" s="14" t="s">
        <v>35</v>
      </c>
      <c r="AX1920" s="14" t="s">
        <v>73</v>
      </c>
      <c r="AY1920" s="254" t="s">
        <v>185</v>
      </c>
    </row>
    <row r="1921" s="14" customFormat="1">
      <c r="A1921" s="14"/>
      <c r="B1921" s="244"/>
      <c r="C1921" s="245"/>
      <c r="D1921" s="235" t="s">
        <v>195</v>
      </c>
      <c r="E1921" s="246" t="s">
        <v>19</v>
      </c>
      <c r="F1921" s="247" t="s">
        <v>1624</v>
      </c>
      <c r="G1921" s="245"/>
      <c r="H1921" s="248">
        <v>3.7799999999999998</v>
      </c>
      <c r="I1921" s="249"/>
      <c r="J1921" s="245"/>
      <c r="K1921" s="245"/>
      <c r="L1921" s="250"/>
      <c r="M1921" s="251"/>
      <c r="N1921" s="252"/>
      <c r="O1921" s="252"/>
      <c r="P1921" s="252"/>
      <c r="Q1921" s="252"/>
      <c r="R1921" s="252"/>
      <c r="S1921" s="252"/>
      <c r="T1921" s="253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4" t="s">
        <v>195</v>
      </c>
      <c r="AU1921" s="254" t="s">
        <v>82</v>
      </c>
      <c r="AV1921" s="14" t="s">
        <v>82</v>
      </c>
      <c r="AW1921" s="14" t="s">
        <v>35</v>
      </c>
      <c r="AX1921" s="14" t="s">
        <v>73</v>
      </c>
      <c r="AY1921" s="254" t="s">
        <v>185</v>
      </c>
    </row>
    <row r="1922" s="14" customFormat="1">
      <c r="A1922" s="14"/>
      <c r="B1922" s="244"/>
      <c r="C1922" s="245"/>
      <c r="D1922" s="235" t="s">
        <v>195</v>
      </c>
      <c r="E1922" s="246" t="s">
        <v>19</v>
      </c>
      <c r="F1922" s="247" t="s">
        <v>2957</v>
      </c>
      <c r="G1922" s="245"/>
      <c r="H1922" s="248">
        <v>-11.1</v>
      </c>
      <c r="I1922" s="249"/>
      <c r="J1922" s="245"/>
      <c r="K1922" s="245"/>
      <c r="L1922" s="250"/>
      <c r="M1922" s="251"/>
      <c r="N1922" s="252"/>
      <c r="O1922" s="252"/>
      <c r="P1922" s="252"/>
      <c r="Q1922" s="252"/>
      <c r="R1922" s="252"/>
      <c r="S1922" s="252"/>
      <c r="T1922" s="253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4" t="s">
        <v>195</v>
      </c>
      <c r="AU1922" s="254" t="s">
        <v>82</v>
      </c>
      <c r="AV1922" s="14" t="s">
        <v>82</v>
      </c>
      <c r="AW1922" s="14" t="s">
        <v>35</v>
      </c>
      <c r="AX1922" s="14" t="s">
        <v>73</v>
      </c>
      <c r="AY1922" s="254" t="s">
        <v>185</v>
      </c>
    </row>
    <row r="1923" s="13" customFormat="1">
      <c r="A1923" s="13"/>
      <c r="B1923" s="233"/>
      <c r="C1923" s="234"/>
      <c r="D1923" s="235" t="s">
        <v>195</v>
      </c>
      <c r="E1923" s="236" t="s">
        <v>19</v>
      </c>
      <c r="F1923" s="237" t="s">
        <v>2384</v>
      </c>
      <c r="G1923" s="234"/>
      <c r="H1923" s="236" t="s">
        <v>19</v>
      </c>
      <c r="I1923" s="238"/>
      <c r="J1923" s="234"/>
      <c r="K1923" s="234"/>
      <c r="L1923" s="239"/>
      <c r="M1923" s="240"/>
      <c r="N1923" s="241"/>
      <c r="O1923" s="241"/>
      <c r="P1923" s="241"/>
      <c r="Q1923" s="241"/>
      <c r="R1923" s="241"/>
      <c r="S1923" s="241"/>
      <c r="T1923" s="242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3" t="s">
        <v>195</v>
      </c>
      <c r="AU1923" s="243" t="s">
        <v>82</v>
      </c>
      <c r="AV1923" s="13" t="s">
        <v>80</v>
      </c>
      <c r="AW1923" s="13" t="s">
        <v>35</v>
      </c>
      <c r="AX1923" s="13" t="s">
        <v>73</v>
      </c>
      <c r="AY1923" s="243" t="s">
        <v>185</v>
      </c>
    </row>
    <row r="1924" s="14" customFormat="1">
      <c r="A1924" s="14"/>
      <c r="B1924" s="244"/>
      <c r="C1924" s="245"/>
      <c r="D1924" s="235" t="s">
        <v>195</v>
      </c>
      <c r="E1924" s="246" t="s">
        <v>19</v>
      </c>
      <c r="F1924" s="247" t="s">
        <v>2961</v>
      </c>
      <c r="G1924" s="245"/>
      <c r="H1924" s="248">
        <v>45.648000000000003</v>
      </c>
      <c r="I1924" s="249"/>
      <c r="J1924" s="245"/>
      <c r="K1924" s="245"/>
      <c r="L1924" s="250"/>
      <c r="M1924" s="251"/>
      <c r="N1924" s="252"/>
      <c r="O1924" s="252"/>
      <c r="P1924" s="252"/>
      <c r="Q1924" s="252"/>
      <c r="R1924" s="252"/>
      <c r="S1924" s="252"/>
      <c r="T1924" s="253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4" t="s">
        <v>195</v>
      </c>
      <c r="AU1924" s="254" t="s">
        <v>82</v>
      </c>
      <c r="AV1924" s="14" t="s">
        <v>82</v>
      </c>
      <c r="AW1924" s="14" t="s">
        <v>35</v>
      </c>
      <c r="AX1924" s="14" t="s">
        <v>73</v>
      </c>
      <c r="AY1924" s="254" t="s">
        <v>185</v>
      </c>
    </row>
    <row r="1925" s="14" customFormat="1">
      <c r="A1925" s="14"/>
      <c r="B1925" s="244"/>
      <c r="C1925" s="245"/>
      <c r="D1925" s="235" t="s">
        <v>195</v>
      </c>
      <c r="E1925" s="246" t="s">
        <v>19</v>
      </c>
      <c r="F1925" s="247" t="s">
        <v>1630</v>
      </c>
      <c r="G1925" s="245"/>
      <c r="H1925" s="248">
        <v>2.1000000000000001</v>
      </c>
      <c r="I1925" s="249"/>
      <c r="J1925" s="245"/>
      <c r="K1925" s="245"/>
      <c r="L1925" s="250"/>
      <c r="M1925" s="251"/>
      <c r="N1925" s="252"/>
      <c r="O1925" s="252"/>
      <c r="P1925" s="252"/>
      <c r="Q1925" s="252"/>
      <c r="R1925" s="252"/>
      <c r="S1925" s="252"/>
      <c r="T1925" s="253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4" t="s">
        <v>195</v>
      </c>
      <c r="AU1925" s="254" t="s">
        <v>82</v>
      </c>
      <c r="AV1925" s="14" t="s">
        <v>82</v>
      </c>
      <c r="AW1925" s="14" t="s">
        <v>35</v>
      </c>
      <c r="AX1925" s="14" t="s">
        <v>73</v>
      </c>
      <c r="AY1925" s="254" t="s">
        <v>185</v>
      </c>
    </row>
    <row r="1926" s="14" customFormat="1">
      <c r="A1926" s="14"/>
      <c r="B1926" s="244"/>
      <c r="C1926" s="245"/>
      <c r="D1926" s="235" t="s">
        <v>195</v>
      </c>
      <c r="E1926" s="246" t="s">
        <v>19</v>
      </c>
      <c r="F1926" s="247" t="s">
        <v>2197</v>
      </c>
      <c r="G1926" s="245"/>
      <c r="H1926" s="248">
        <v>-6.75</v>
      </c>
      <c r="I1926" s="249"/>
      <c r="J1926" s="245"/>
      <c r="K1926" s="245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4" t="s">
        <v>195</v>
      </c>
      <c r="AU1926" s="254" t="s">
        <v>82</v>
      </c>
      <c r="AV1926" s="14" t="s">
        <v>82</v>
      </c>
      <c r="AW1926" s="14" t="s">
        <v>35</v>
      </c>
      <c r="AX1926" s="14" t="s">
        <v>73</v>
      </c>
      <c r="AY1926" s="254" t="s">
        <v>185</v>
      </c>
    </row>
    <row r="1927" s="13" customFormat="1">
      <c r="A1927" s="13"/>
      <c r="B1927" s="233"/>
      <c r="C1927" s="234"/>
      <c r="D1927" s="235" t="s">
        <v>195</v>
      </c>
      <c r="E1927" s="236" t="s">
        <v>19</v>
      </c>
      <c r="F1927" s="237" t="s">
        <v>2386</v>
      </c>
      <c r="G1927" s="234"/>
      <c r="H1927" s="236" t="s">
        <v>19</v>
      </c>
      <c r="I1927" s="238"/>
      <c r="J1927" s="234"/>
      <c r="K1927" s="234"/>
      <c r="L1927" s="239"/>
      <c r="M1927" s="240"/>
      <c r="N1927" s="241"/>
      <c r="O1927" s="241"/>
      <c r="P1927" s="241"/>
      <c r="Q1927" s="241"/>
      <c r="R1927" s="241"/>
      <c r="S1927" s="241"/>
      <c r="T1927" s="242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3" t="s">
        <v>195</v>
      </c>
      <c r="AU1927" s="243" t="s">
        <v>82</v>
      </c>
      <c r="AV1927" s="13" t="s">
        <v>80</v>
      </c>
      <c r="AW1927" s="13" t="s">
        <v>35</v>
      </c>
      <c r="AX1927" s="13" t="s">
        <v>73</v>
      </c>
      <c r="AY1927" s="243" t="s">
        <v>185</v>
      </c>
    </row>
    <row r="1928" s="14" customFormat="1">
      <c r="A1928" s="14"/>
      <c r="B1928" s="244"/>
      <c r="C1928" s="245"/>
      <c r="D1928" s="235" t="s">
        <v>195</v>
      </c>
      <c r="E1928" s="246" t="s">
        <v>19</v>
      </c>
      <c r="F1928" s="247" t="s">
        <v>2387</v>
      </c>
      <c r="G1928" s="245"/>
      <c r="H1928" s="248">
        <v>10.664</v>
      </c>
      <c r="I1928" s="249"/>
      <c r="J1928" s="245"/>
      <c r="K1928" s="245"/>
      <c r="L1928" s="250"/>
      <c r="M1928" s="251"/>
      <c r="N1928" s="252"/>
      <c r="O1928" s="252"/>
      <c r="P1928" s="252"/>
      <c r="Q1928" s="252"/>
      <c r="R1928" s="252"/>
      <c r="S1928" s="252"/>
      <c r="T1928" s="253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4" t="s">
        <v>195</v>
      </c>
      <c r="AU1928" s="254" t="s">
        <v>82</v>
      </c>
      <c r="AV1928" s="14" t="s">
        <v>82</v>
      </c>
      <c r="AW1928" s="14" t="s">
        <v>35</v>
      </c>
      <c r="AX1928" s="14" t="s">
        <v>73</v>
      </c>
      <c r="AY1928" s="254" t="s">
        <v>185</v>
      </c>
    </row>
    <row r="1929" s="14" customFormat="1">
      <c r="A1929" s="14"/>
      <c r="B1929" s="244"/>
      <c r="C1929" s="245"/>
      <c r="D1929" s="235" t="s">
        <v>195</v>
      </c>
      <c r="E1929" s="246" t="s">
        <v>19</v>
      </c>
      <c r="F1929" s="247" t="s">
        <v>2962</v>
      </c>
      <c r="G1929" s="245"/>
      <c r="H1929" s="248">
        <v>38.192</v>
      </c>
      <c r="I1929" s="249"/>
      <c r="J1929" s="245"/>
      <c r="K1929" s="245"/>
      <c r="L1929" s="250"/>
      <c r="M1929" s="251"/>
      <c r="N1929" s="252"/>
      <c r="O1929" s="252"/>
      <c r="P1929" s="252"/>
      <c r="Q1929" s="252"/>
      <c r="R1929" s="252"/>
      <c r="S1929" s="252"/>
      <c r="T1929" s="253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4" t="s">
        <v>195</v>
      </c>
      <c r="AU1929" s="254" t="s">
        <v>82</v>
      </c>
      <c r="AV1929" s="14" t="s">
        <v>82</v>
      </c>
      <c r="AW1929" s="14" t="s">
        <v>35</v>
      </c>
      <c r="AX1929" s="14" t="s">
        <v>73</v>
      </c>
      <c r="AY1929" s="254" t="s">
        <v>185</v>
      </c>
    </row>
    <row r="1930" s="14" customFormat="1">
      <c r="A1930" s="14"/>
      <c r="B1930" s="244"/>
      <c r="C1930" s="245"/>
      <c r="D1930" s="235" t="s">
        <v>195</v>
      </c>
      <c r="E1930" s="246" t="s">
        <v>19</v>
      </c>
      <c r="F1930" s="247" t="s">
        <v>2669</v>
      </c>
      <c r="G1930" s="245"/>
      <c r="H1930" s="248">
        <v>-5.5679999999999996</v>
      </c>
      <c r="I1930" s="249"/>
      <c r="J1930" s="245"/>
      <c r="K1930" s="245"/>
      <c r="L1930" s="250"/>
      <c r="M1930" s="251"/>
      <c r="N1930" s="252"/>
      <c r="O1930" s="252"/>
      <c r="P1930" s="252"/>
      <c r="Q1930" s="252"/>
      <c r="R1930" s="252"/>
      <c r="S1930" s="252"/>
      <c r="T1930" s="253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4" t="s">
        <v>195</v>
      </c>
      <c r="AU1930" s="254" t="s">
        <v>82</v>
      </c>
      <c r="AV1930" s="14" t="s">
        <v>82</v>
      </c>
      <c r="AW1930" s="14" t="s">
        <v>35</v>
      </c>
      <c r="AX1930" s="14" t="s">
        <v>73</v>
      </c>
      <c r="AY1930" s="254" t="s">
        <v>185</v>
      </c>
    </row>
    <row r="1931" s="14" customFormat="1">
      <c r="A1931" s="14"/>
      <c r="B1931" s="244"/>
      <c r="C1931" s="245"/>
      <c r="D1931" s="235" t="s">
        <v>195</v>
      </c>
      <c r="E1931" s="246" t="s">
        <v>19</v>
      </c>
      <c r="F1931" s="247" t="s">
        <v>1630</v>
      </c>
      <c r="G1931" s="245"/>
      <c r="H1931" s="248">
        <v>2.1000000000000001</v>
      </c>
      <c r="I1931" s="249"/>
      <c r="J1931" s="245"/>
      <c r="K1931" s="245"/>
      <c r="L1931" s="250"/>
      <c r="M1931" s="251"/>
      <c r="N1931" s="252"/>
      <c r="O1931" s="252"/>
      <c r="P1931" s="252"/>
      <c r="Q1931" s="252"/>
      <c r="R1931" s="252"/>
      <c r="S1931" s="252"/>
      <c r="T1931" s="253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4" t="s">
        <v>195</v>
      </c>
      <c r="AU1931" s="254" t="s">
        <v>82</v>
      </c>
      <c r="AV1931" s="14" t="s">
        <v>82</v>
      </c>
      <c r="AW1931" s="14" t="s">
        <v>35</v>
      </c>
      <c r="AX1931" s="14" t="s">
        <v>73</v>
      </c>
      <c r="AY1931" s="254" t="s">
        <v>185</v>
      </c>
    </row>
    <row r="1932" s="14" customFormat="1">
      <c r="A1932" s="14"/>
      <c r="B1932" s="244"/>
      <c r="C1932" s="245"/>
      <c r="D1932" s="235" t="s">
        <v>195</v>
      </c>
      <c r="E1932" s="246" t="s">
        <v>19</v>
      </c>
      <c r="F1932" s="247" t="s">
        <v>1631</v>
      </c>
      <c r="G1932" s="245"/>
      <c r="H1932" s="248">
        <v>-3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195</v>
      </c>
      <c r="AU1932" s="254" t="s">
        <v>82</v>
      </c>
      <c r="AV1932" s="14" t="s">
        <v>82</v>
      </c>
      <c r="AW1932" s="14" t="s">
        <v>35</v>
      </c>
      <c r="AX1932" s="14" t="s">
        <v>73</v>
      </c>
      <c r="AY1932" s="254" t="s">
        <v>185</v>
      </c>
    </row>
    <row r="1933" s="13" customFormat="1">
      <c r="A1933" s="13"/>
      <c r="B1933" s="233"/>
      <c r="C1933" s="234"/>
      <c r="D1933" s="235" t="s">
        <v>195</v>
      </c>
      <c r="E1933" s="236" t="s">
        <v>19</v>
      </c>
      <c r="F1933" s="237" t="s">
        <v>2388</v>
      </c>
      <c r="G1933" s="234"/>
      <c r="H1933" s="236" t="s">
        <v>19</v>
      </c>
      <c r="I1933" s="238"/>
      <c r="J1933" s="234"/>
      <c r="K1933" s="234"/>
      <c r="L1933" s="239"/>
      <c r="M1933" s="240"/>
      <c r="N1933" s="241"/>
      <c r="O1933" s="241"/>
      <c r="P1933" s="241"/>
      <c r="Q1933" s="241"/>
      <c r="R1933" s="241"/>
      <c r="S1933" s="241"/>
      <c r="T1933" s="242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3" t="s">
        <v>195</v>
      </c>
      <c r="AU1933" s="243" t="s">
        <v>82</v>
      </c>
      <c r="AV1933" s="13" t="s">
        <v>80</v>
      </c>
      <c r="AW1933" s="13" t="s">
        <v>35</v>
      </c>
      <c r="AX1933" s="13" t="s">
        <v>73</v>
      </c>
      <c r="AY1933" s="243" t="s">
        <v>185</v>
      </c>
    </row>
    <row r="1934" s="14" customFormat="1">
      <c r="A1934" s="14"/>
      <c r="B1934" s="244"/>
      <c r="C1934" s="245"/>
      <c r="D1934" s="235" t="s">
        <v>195</v>
      </c>
      <c r="E1934" s="246" t="s">
        <v>19</v>
      </c>
      <c r="F1934" s="247" t="s">
        <v>2389</v>
      </c>
      <c r="G1934" s="245"/>
      <c r="H1934" s="248">
        <v>12.028000000000001</v>
      </c>
      <c r="I1934" s="249"/>
      <c r="J1934" s="245"/>
      <c r="K1934" s="245"/>
      <c r="L1934" s="250"/>
      <c r="M1934" s="251"/>
      <c r="N1934" s="252"/>
      <c r="O1934" s="252"/>
      <c r="P1934" s="252"/>
      <c r="Q1934" s="252"/>
      <c r="R1934" s="252"/>
      <c r="S1934" s="252"/>
      <c r="T1934" s="253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4" t="s">
        <v>195</v>
      </c>
      <c r="AU1934" s="254" t="s">
        <v>82</v>
      </c>
      <c r="AV1934" s="14" t="s">
        <v>82</v>
      </c>
      <c r="AW1934" s="14" t="s">
        <v>35</v>
      </c>
      <c r="AX1934" s="14" t="s">
        <v>73</v>
      </c>
      <c r="AY1934" s="254" t="s">
        <v>185</v>
      </c>
    </row>
    <row r="1935" s="14" customFormat="1">
      <c r="A1935" s="14"/>
      <c r="B1935" s="244"/>
      <c r="C1935" s="245"/>
      <c r="D1935" s="235" t="s">
        <v>195</v>
      </c>
      <c r="E1935" s="246" t="s">
        <v>19</v>
      </c>
      <c r="F1935" s="247" t="s">
        <v>1630</v>
      </c>
      <c r="G1935" s="245"/>
      <c r="H1935" s="248">
        <v>2.1000000000000001</v>
      </c>
      <c r="I1935" s="249"/>
      <c r="J1935" s="245"/>
      <c r="K1935" s="245"/>
      <c r="L1935" s="250"/>
      <c r="M1935" s="251"/>
      <c r="N1935" s="252"/>
      <c r="O1935" s="252"/>
      <c r="P1935" s="252"/>
      <c r="Q1935" s="252"/>
      <c r="R1935" s="252"/>
      <c r="S1935" s="252"/>
      <c r="T1935" s="253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4" t="s">
        <v>195</v>
      </c>
      <c r="AU1935" s="254" t="s">
        <v>82</v>
      </c>
      <c r="AV1935" s="14" t="s">
        <v>82</v>
      </c>
      <c r="AW1935" s="14" t="s">
        <v>35</v>
      </c>
      <c r="AX1935" s="14" t="s">
        <v>73</v>
      </c>
      <c r="AY1935" s="254" t="s">
        <v>185</v>
      </c>
    </row>
    <row r="1936" s="14" customFormat="1">
      <c r="A1936" s="14"/>
      <c r="B1936" s="244"/>
      <c r="C1936" s="245"/>
      <c r="D1936" s="235" t="s">
        <v>195</v>
      </c>
      <c r="E1936" s="246" t="s">
        <v>19</v>
      </c>
      <c r="F1936" s="247" t="s">
        <v>2435</v>
      </c>
      <c r="G1936" s="245"/>
      <c r="H1936" s="248">
        <v>36.207999999999998</v>
      </c>
      <c r="I1936" s="249"/>
      <c r="J1936" s="245"/>
      <c r="K1936" s="245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4" t="s">
        <v>195</v>
      </c>
      <c r="AU1936" s="254" t="s">
        <v>82</v>
      </c>
      <c r="AV1936" s="14" t="s">
        <v>82</v>
      </c>
      <c r="AW1936" s="14" t="s">
        <v>35</v>
      </c>
      <c r="AX1936" s="14" t="s">
        <v>73</v>
      </c>
      <c r="AY1936" s="254" t="s">
        <v>185</v>
      </c>
    </row>
    <row r="1937" s="14" customFormat="1">
      <c r="A1937" s="14"/>
      <c r="B1937" s="244"/>
      <c r="C1937" s="245"/>
      <c r="D1937" s="235" t="s">
        <v>195</v>
      </c>
      <c r="E1937" s="246" t="s">
        <v>19</v>
      </c>
      <c r="F1937" s="247" t="s">
        <v>1808</v>
      </c>
      <c r="G1937" s="245"/>
      <c r="H1937" s="248">
        <v>-3.75</v>
      </c>
      <c r="I1937" s="249"/>
      <c r="J1937" s="245"/>
      <c r="K1937" s="245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4" t="s">
        <v>195</v>
      </c>
      <c r="AU1937" s="254" t="s">
        <v>82</v>
      </c>
      <c r="AV1937" s="14" t="s">
        <v>82</v>
      </c>
      <c r="AW1937" s="14" t="s">
        <v>35</v>
      </c>
      <c r="AX1937" s="14" t="s">
        <v>73</v>
      </c>
      <c r="AY1937" s="254" t="s">
        <v>185</v>
      </c>
    </row>
    <row r="1938" s="14" customFormat="1">
      <c r="A1938" s="14"/>
      <c r="B1938" s="244"/>
      <c r="C1938" s="245"/>
      <c r="D1938" s="235" t="s">
        <v>195</v>
      </c>
      <c r="E1938" s="246" t="s">
        <v>19</v>
      </c>
      <c r="F1938" s="247" t="s">
        <v>2963</v>
      </c>
      <c r="G1938" s="245"/>
      <c r="H1938" s="248">
        <v>-4.8179999999999996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195</v>
      </c>
      <c r="AU1938" s="254" t="s">
        <v>82</v>
      </c>
      <c r="AV1938" s="14" t="s">
        <v>82</v>
      </c>
      <c r="AW1938" s="14" t="s">
        <v>35</v>
      </c>
      <c r="AX1938" s="14" t="s">
        <v>73</v>
      </c>
      <c r="AY1938" s="254" t="s">
        <v>185</v>
      </c>
    </row>
    <row r="1939" s="13" customFormat="1">
      <c r="A1939" s="13"/>
      <c r="B1939" s="233"/>
      <c r="C1939" s="234"/>
      <c r="D1939" s="235" t="s">
        <v>195</v>
      </c>
      <c r="E1939" s="236" t="s">
        <v>19</v>
      </c>
      <c r="F1939" s="237" t="s">
        <v>2390</v>
      </c>
      <c r="G1939" s="234"/>
      <c r="H1939" s="236" t="s">
        <v>19</v>
      </c>
      <c r="I1939" s="238"/>
      <c r="J1939" s="234"/>
      <c r="K1939" s="234"/>
      <c r="L1939" s="239"/>
      <c r="M1939" s="240"/>
      <c r="N1939" s="241"/>
      <c r="O1939" s="241"/>
      <c r="P1939" s="241"/>
      <c r="Q1939" s="241"/>
      <c r="R1939" s="241"/>
      <c r="S1939" s="241"/>
      <c r="T1939" s="242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3" t="s">
        <v>195</v>
      </c>
      <c r="AU1939" s="243" t="s">
        <v>82</v>
      </c>
      <c r="AV1939" s="13" t="s">
        <v>80</v>
      </c>
      <c r="AW1939" s="13" t="s">
        <v>35</v>
      </c>
      <c r="AX1939" s="13" t="s">
        <v>73</v>
      </c>
      <c r="AY1939" s="243" t="s">
        <v>185</v>
      </c>
    </row>
    <row r="1940" s="14" customFormat="1">
      <c r="A1940" s="14"/>
      <c r="B1940" s="244"/>
      <c r="C1940" s="245"/>
      <c r="D1940" s="235" t="s">
        <v>195</v>
      </c>
      <c r="E1940" s="246" t="s">
        <v>19</v>
      </c>
      <c r="F1940" s="247" t="s">
        <v>2391</v>
      </c>
      <c r="G1940" s="245"/>
      <c r="H1940" s="248">
        <v>11.222</v>
      </c>
      <c r="I1940" s="249"/>
      <c r="J1940" s="245"/>
      <c r="K1940" s="245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4" t="s">
        <v>195</v>
      </c>
      <c r="AU1940" s="254" t="s">
        <v>82</v>
      </c>
      <c r="AV1940" s="14" t="s">
        <v>82</v>
      </c>
      <c r="AW1940" s="14" t="s">
        <v>35</v>
      </c>
      <c r="AX1940" s="14" t="s">
        <v>73</v>
      </c>
      <c r="AY1940" s="254" t="s">
        <v>185</v>
      </c>
    </row>
    <row r="1941" s="14" customFormat="1">
      <c r="A1941" s="14"/>
      <c r="B1941" s="244"/>
      <c r="C1941" s="245"/>
      <c r="D1941" s="235" t="s">
        <v>195</v>
      </c>
      <c r="E1941" s="246" t="s">
        <v>19</v>
      </c>
      <c r="F1941" s="247" t="s">
        <v>1630</v>
      </c>
      <c r="G1941" s="245"/>
      <c r="H1941" s="248">
        <v>2.1000000000000001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195</v>
      </c>
      <c r="AU1941" s="254" t="s">
        <v>82</v>
      </c>
      <c r="AV1941" s="14" t="s">
        <v>82</v>
      </c>
      <c r="AW1941" s="14" t="s">
        <v>35</v>
      </c>
      <c r="AX1941" s="14" t="s">
        <v>73</v>
      </c>
      <c r="AY1941" s="254" t="s">
        <v>185</v>
      </c>
    </row>
    <row r="1942" s="14" customFormat="1">
      <c r="A1942" s="14"/>
      <c r="B1942" s="244"/>
      <c r="C1942" s="245"/>
      <c r="D1942" s="235" t="s">
        <v>195</v>
      </c>
      <c r="E1942" s="246" t="s">
        <v>19</v>
      </c>
      <c r="F1942" s="247" t="s">
        <v>1631</v>
      </c>
      <c r="G1942" s="245"/>
      <c r="H1942" s="248">
        <v>-3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195</v>
      </c>
      <c r="AU1942" s="254" t="s">
        <v>82</v>
      </c>
      <c r="AV1942" s="14" t="s">
        <v>82</v>
      </c>
      <c r="AW1942" s="14" t="s">
        <v>35</v>
      </c>
      <c r="AX1942" s="14" t="s">
        <v>73</v>
      </c>
      <c r="AY1942" s="254" t="s">
        <v>185</v>
      </c>
    </row>
    <row r="1943" s="14" customFormat="1">
      <c r="A1943" s="14"/>
      <c r="B1943" s="244"/>
      <c r="C1943" s="245"/>
      <c r="D1943" s="235" t="s">
        <v>195</v>
      </c>
      <c r="E1943" s="246" t="s">
        <v>19</v>
      </c>
      <c r="F1943" s="247" t="s">
        <v>2964</v>
      </c>
      <c r="G1943" s="245"/>
      <c r="H1943" s="248">
        <v>36.951999999999998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195</v>
      </c>
      <c r="AU1943" s="254" t="s">
        <v>82</v>
      </c>
      <c r="AV1943" s="14" t="s">
        <v>82</v>
      </c>
      <c r="AW1943" s="14" t="s">
        <v>35</v>
      </c>
      <c r="AX1943" s="14" t="s">
        <v>73</v>
      </c>
      <c r="AY1943" s="254" t="s">
        <v>185</v>
      </c>
    </row>
    <row r="1944" s="14" customFormat="1">
      <c r="A1944" s="14"/>
      <c r="B1944" s="244"/>
      <c r="C1944" s="245"/>
      <c r="D1944" s="235" t="s">
        <v>195</v>
      </c>
      <c r="E1944" s="246" t="s">
        <v>19</v>
      </c>
      <c r="F1944" s="247" t="s">
        <v>1808</v>
      </c>
      <c r="G1944" s="245"/>
      <c r="H1944" s="248">
        <v>-3.75</v>
      </c>
      <c r="I1944" s="249"/>
      <c r="J1944" s="245"/>
      <c r="K1944" s="245"/>
      <c r="L1944" s="250"/>
      <c r="M1944" s="251"/>
      <c r="N1944" s="252"/>
      <c r="O1944" s="252"/>
      <c r="P1944" s="252"/>
      <c r="Q1944" s="252"/>
      <c r="R1944" s="252"/>
      <c r="S1944" s="252"/>
      <c r="T1944" s="253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4" t="s">
        <v>195</v>
      </c>
      <c r="AU1944" s="254" t="s">
        <v>82</v>
      </c>
      <c r="AV1944" s="14" t="s">
        <v>82</v>
      </c>
      <c r="AW1944" s="14" t="s">
        <v>35</v>
      </c>
      <c r="AX1944" s="14" t="s">
        <v>73</v>
      </c>
      <c r="AY1944" s="254" t="s">
        <v>185</v>
      </c>
    </row>
    <row r="1945" s="13" customFormat="1">
      <c r="A1945" s="13"/>
      <c r="B1945" s="233"/>
      <c r="C1945" s="234"/>
      <c r="D1945" s="235" t="s">
        <v>195</v>
      </c>
      <c r="E1945" s="236" t="s">
        <v>19</v>
      </c>
      <c r="F1945" s="237" t="s">
        <v>2392</v>
      </c>
      <c r="G1945" s="234"/>
      <c r="H1945" s="236" t="s">
        <v>19</v>
      </c>
      <c r="I1945" s="238"/>
      <c r="J1945" s="234"/>
      <c r="K1945" s="234"/>
      <c r="L1945" s="239"/>
      <c r="M1945" s="240"/>
      <c r="N1945" s="241"/>
      <c r="O1945" s="241"/>
      <c r="P1945" s="241"/>
      <c r="Q1945" s="241"/>
      <c r="R1945" s="241"/>
      <c r="S1945" s="241"/>
      <c r="T1945" s="242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3" t="s">
        <v>195</v>
      </c>
      <c r="AU1945" s="243" t="s">
        <v>82</v>
      </c>
      <c r="AV1945" s="13" t="s">
        <v>80</v>
      </c>
      <c r="AW1945" s="13" t="s">
        <v>35</v>
      </c>
      <c r="AX1945" s="13" t="s">
        <v>73</v>
      </c>
      <c r="AY1945" s="243" t="s">
        <v>185</v>
      </c>
    </row>
    <row r="1946" s="14" customFormat="1">
      <c r="A1946" s="14"/>
      <c r="B1946" s="244"/>
      <c r="C1946" s="245"/>
      <c r="D1946" s="235" t="s">
        <v>195</v>
      </c>
      <c r="E1946" s="246" t="s">
        <v>19</v>
      </c>
      <c r="F1946" s="247" t="s">
        <v>2393</v>
      </c>
      <c r="G1946" s="245"/>
      <c r="H1946" s="248">
        <v>11.904</v>
      </c>
      <c r="I1946" s="249"/>
      <c r="J1946" s="245"/>
      <c r="K1946" s="245"/>
      <c r="L1946" s="250"/>
      <c r="M1946" s="251"/>
      <c r="N1946" s="252"/>
      <c r="O1946" s="252"/>
      <c r="P1946" s="252"/>
      <c r="Q1946" s="252"/>
      <c r="R1946" s="252"/>
      <c r="S1946" s="252"/>
      <c r="T1946" s="25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4" t="s">
        <v>195</v>
      </c>
      <c r="AU1946" s="254" t="s">
        <v>82</v>
      </c>
      <c r="AV1946" s="14" t="s">
        <v>82</v>
      </c>
      <c r="AW1946" s="14" t="s">
        <v>35</v>
      </c>
      <c r="AX1946" s="14" t="s">
        <v>73</v>
      </c>
      <c r="AY1946" s="254" t="s">
        <v>185</v>
      </c>
    </row>
    <row r="1947" s="14" customFormat="1">
      <c r="A1947" s="14"/>
      <c r="B1947" s="244"/>
      <c r="C1947" s="245"/>
      <c r="D1947" s="235" t="s">
        <v>195</v>
      </c>
      <c r="E1947" s="246" t="s">
        <v>19</v>
      </c>
      <c r="F1947" s="247" t="s">
        <v>1630</v>
      </c>
      <c r="G1947" s="245"/>
      <c r="H1947" s="248">
        <v>2.1000000000000001</v>
      </c>
      <c r="I1947" s="249"/>
      <c r="J1947" s="245"/>
      <c r="K1947" s="245"/>
      <c r="L1947" s="250"/>
      <c r="M1947" s="251"/>
      <c r="N1947" s="252"/>
      <c r="O1947" s="252"/>
      <c r="P1947" s="252"/>
      <c r="Q1947" s="252"/>
      <c r="R1947" s="252"/>
      <c r="S1947" s="252"/>
      <c r="T1947" s="253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4" t="s">
        <v>195</v>
      </c>
      <c r="AU1947" s="254" t="s">
        <v>82</v>
      </c>
      <c r="AV1947" s="14" t="s">
        <v>82</v>
      </c>
      <c r="AW1947" s="14" t="s">
        <v>35</v>
      </c>
      <c r="AX1947" s="14" t="s">
        <v>73</v>
      </c>
      <c r="AY1947" s="254" t="s">
        <v>185</v>
      </c>
    </row>
    <row r="1948" s="14" customFormat="1">
      <c r="A1948" s="14"/>
      <c r="B1948" s="244"/>
      <c r="C1948" s="245"/>
      <c r="D1948" s="235" t="s">
        <v>195</v>
      </c>
      <c r="E1948" s="246" t="s">
        <v>19</v>
      </c>
      <c r="F1948" s="247" t="s">
        <v>1631</v>
      </c>
      <c r="G1948" s="245"/>
      <c r="H1948" s="248">
        <v>-3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195</v>
      </c>
      <c r="AU1948" s="254" t="s">
        <v>82</v>
      </c>
      <c r="AV1948" s="14" t="s">
        <v>82</v>
      </c>
      <c r="AW1948" s="14" t="s">
        <v>35</v>
      </c>
      <c r="AX1948" s="14" t="s">
        <v>73</v>
      </c>
      <c r="AY1948" s="254" t="s">
        <v>185</v>
      </c>
    </row>
    <row r="1949" s="14" customFormat="1">
      <c r="A1949" s="14"/>
      <c r="B1949" s="244"/>
      <c r="C1949" s="245"/>
      <c r="D1949" s="235" t="s">
        <v>195</v>
      </c>
      <c r="E1949" s="246" t="s">
        <v>19</v>
      </c>
      <c r="F1949" s="247" t="s">
        <v>2965</v>
      </c>
      <c r="G1949" s="245"/>
      <c r="H1949" s="248">
        <v>24.117999999999999</v>
      </c>
      <c r="I1949" s="249"/>
      <c r="J1949" s="245"/>
      <c r="K1949" s="245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4" t="s">
        <v>195</v>
      </c>
      <c r="AU1949" s="254" t="s">
        <v>82</v>
      </c>
      <c r="AV1949" s="14" t="s">
        <v>82</v>
      </c>
      <c r="AW1949" s="14" t="s">
        <v>35</v>
      </c>
      <c r="AX1949" s="14" t="s">
        <v>73</v>
      </c>
      <c r="AY1949" s="254" t="s">
        <v>185</v>
      </c>
    </row>
    <row r="1950" s="14" customFormat="1">
      <c r="A1950" s="14"/>
      <c r="B1950" s="244"/>
      <c r="C1950" s="245"/>
      <c r="D1950" s="235" t="s">
        <v>195</v>
      </c>
      <c r="E1950" s="246" t="s">
        <v>19</v>
      </c>
      <c r="F1950" s="247" t="s">
        <v>1808</v>
      </c>
      <c r="G1950" s="245"/>
      <c r="H1950" s="248">
        <v>-3.75</v>
      </c>
      <c r="I1950" s="249"/>
      <c r="J1950" s="245"/>
      <c r="K1950" s="245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4" t="s">
        <v>195</v>
      </c>
      <c r="AU1950" s="254" t="s">
        <v>82</v>
      </c>
      <c r="AV1950" s="14" t="s">
        <v>82</v>
      </c>
      <c r="AW1950" s="14" t="s">
        <v>35</v>
      </c>
      <c r="AX1950" s="14" t="s">
        <v>73</v>
      </c>
      <c r="AY1950" s="254" t="s">
        <v>185</v>
      </c>
    </row>
    <row r="1951" s="13" customFormat="1">
      <c r="A1951" s="13"/>
      <c r="B1951" s="233"/>
      <c r="C1951" s="234"/>
      <c r="D1951" s="235" t="s">
        <v>195</v>
      </c>
      <c r="E1951" s="236" t="s">
        <v>19</v>
      </c>
      <c r="F1951" s="237" t="s">
        <v>2394</v>
      </c>
      <c r="G1951" s="234"/>
      <c r="H1951" s="236" t="s">
        <v>19</v>
      </c>
      <c r="I1951" s="238"/>
      <c r="J1951" s="234"/>
      <c r="K1951" s="234"/>
      <c r="L1951" s="239"/>
      <c r="M1951" s="240"/>
      <c r="N1951" s="241"/>
      <c r="O1951" s="241"/>
      <c r="P1951" s="241"/>
      <c r="Q1951" s="241"/>
      <c r="R1951" s="241"/>
      <c r="S1951" s="241"/>
      <c r="T1951" s="242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3" t="s">
        <v>195</v>
      </c>
      <c r="AU1951" s="243" t="s">
        <v>82</v>
      </c>
      <c r="AV1951" s="13" t="s">
        <v>80</v>
      </c>
      <c r="AW1951" s="13" t="s">
        <v>35</v>
      </c>
      <c r="AX1951" s="13" t="s">
        <v>73</v>
      </c>
      <c r="AY1951" s="243" t="s">
        <v>185</v>
      </c>
    </row>
    <row r="1952" s="14" customFormat="1">
      <c r="A1952" s="14"/>
      <c r="B1952" s="244"/>
      <c r="C1952" s="245"/>
      <c r="D1952" s="235" t="s">
        <v>195</v>
      </c>
      <c r="E1952" s="246" t="s">
        <v>19</v>
      </c>
      <c r="F1952" s="247" t="s">
        <v>2395</v>
      </c>
      <c r="G1952" s="245"/>
      <c r="H1952" s="248">
        <v>43.957999999999998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195</v>
      </c>
      <c r="AU1952" s="254" t="s">
        <v>82</v>
      </c>
      <c r="AV1952" s="14" t="s">
        <v>82</v>
      </c>
      <c r="AW1952" s="14" t="s">
        <v>35</v>
      </c>
      <c r="AX1952" s="14" t="s">
        <v>73</v>
      </c>
      <c r="AY1952" s="254" t="s">
        <v>185</v>
      </c>
    </row>
    <row r="1953" s="14" customFormat="1">
      <c r="A1953" s="14"/>
      <c r="B1953" s="244"/>
      <c r="C1953" s="245"/>
      <c r="D1953" s="235" t="s">
        <v>195</v>
      </c>
      <c r="E1953" s="246" t="s">
        <v>19</v>
      </c>
      <c r="F1953" s="247" t="s">
        <v>1630</v>
      </c>
      <c r="G1953" s="245"/>
      <c r="H1953" s="248">
        <v>2.1000000000000001</v>
      </c>
      <c r="I1953" s="249"/>
      <c r="J1953" s="245"/>
      <c r="K1953" s="245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4" t="s">
        <v>195</v>
      </c>
      <c r="AU1953" s="254" t="s">
        <v>82</v>
      </c>
      <c r="AV1953" s="14" t="s">
        <v>82</v>
      </c>
      <c r="AW1953" s="14" t="s">
        <v>35</v>
      </c>
      <c r="AX1953" s="14" t="s">
        <v>73</v>
      </c>
      <c r="AY1953" s="254" t="s">
        <v>185</v>
      </c>
    </row>
    <row r="1954" s="14" customFormat="1">
      <c r="A1954" s="14"/>
      <c r="B1954" s="244"/>
      <c r="C1954" s="245"/>
      <c r="D1954" s="235" t="s">
        <v>195</v>
      </c>
      <c r="E1954" s="246" t="s">
        <v>19</v>
      </c>
      <c r="F1954" s="247" t="s">
        <v>1631</v>
      </c>
      <c r="G1954" s="245"/>
      <c r="H1954" s="248">
        <v>-3</v>
      </c>
      <c r="I1954" s="249"/>
      <c r="J1954" s="245"/>
      <c r="K1954" s="245"/>
      <c r="L1954" s="250"/>
      <c r="M1954" s="251"/>
      <c r="N1954" s="252"/>
      <c r="O1954" s="252"/>
      <c r="P1954" s="252"/>
      <c r="Q1954" s="252"/>
      <c r="R1954" s="252"/>
      <c r="S1954" s="252"/>
      <c r="T1954" s="253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4" t="s">
        <v>195</v>
      </c>
      <c r="AU1954" s="254" t="s">
        <v>82</v>
      </c>
      <c r="AV1954" s="14" t="s">
        <v>82</v>
      </c>
      <c r="AW1954" s="14" t="s">
        <v>35</v>
      </c>
      <c r="AX1954" s="14" t="s">
        <v>73</v>
      </c>
      <c r="AY1954" s="254" t="s">
        <v>185</v>
      </c>
    </row>
    <row r="1955" s="14" customFormat="1">
      <c r="A1955" s="14"/>
      <c r="B1955" s="244"/>
      <c r="C1955" s="245"/>
      <c r="D1955" s="235" t="s">
        <v>195</v>
      </c>
      <c r="E1955" s="246" t="s">
        <v>19</v>
      </c>
      <c r="F1955" s="247" t="s">
        <v>2966</v>
      </c>
      <c r="G1955" s="245"/>
      <c r="H1955" s="248">
        <v>24.707000000000001</v>
      </c>
      <c r="I1955" s="249"/>
      <c r="J1955" s="245"/>
      <c r="K1955" s="245"/>
      <c r="L1955" s="250"/>
      <c r="M1955" s="251"/>
      <c r="N1955" s="252"/>
      <c r="O1955" s="252"/>
      <c r="P1955" s="252"/>
      <c r="Q1955" s="252"/>
      <c r="R1955" s="252"/>
      <c r="S1955" s="252"/>
      <c r="T1955" s="253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4" t="s">
        <v>195</v>
      </c>
      <c r="AU1955" s="254" t="s">
        <v>82</v>
      </c>
      <c r="AV1955" s="14" t="s">
        <v>82</v>
      </c>
      <c r="AW1955" s="14" t="s">
        <v>35</v>
      </c>
      <c r="AX1955" s="14" t="s">
        <v>73</v>
      </c>
      <c r="AY1955" s="254" t="s">
        <v>185</v>
      </c>
    </row>
    <row r="1956" s="14" customFormat="1">
      <c r="A1956" s="14"/>
      <c r="B1956" s="244"/>
      <c r="C1956" s="245"/>
      <c r="D1956" s="235" t="s">
        <v>195</v>
      </c>
      <c r="E1956" s="246" t="s">
        <v>19</v>
      </c>
      <c r="F1956" s="247" t="s">
        <v>2674</v>
      </c>
      <c r="G1956" s="245"/>
      <c r="H1956" s="248">
        <v>-7.2000000000000002</v>
      </c>
      <c r="I1956" s="249"/>
      <c r="J1956" s="245"/>
      <c r="K1956" s="245"/>
      <c r="L1956" s="250"/>
      <c r="M1956" s="251"/>
      <c r="N1956" s="252"/>
      <c r="O1956" s="252"/>
      <c r="P1956" s="252"/>
      <c r="Q1956" s="252"/>
      <c r="R1956" s="252"/>
      <c r="S1956" s="252"/>
      <c r="T1956" s="253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4" t="s">
        <v>195</v>
      </c>
      <c r="AU1956" s="254" t="s">
        <v>82</v>
      </c>
      <c r="AV1956" s="14" t="s">
        <v>82</v>
      </c>
      <c r="AW1956" s="14" t="s">
        <v>35</v>
      </c>
      <c r="AX1956" s="14" t="s">
        <v>73</v>
      </c>
      <c r="AY1956" s="254" t="s">
        <v>185</v>
      </c>
    </row>
    <row r="1957" s="13" customFormat="1">
      <c r="A1957" s="13"/>
      <c r="B1957" s="233"/>
      <c r="C1957" s="234"/>
      <c r="D1957" s="235" t="s">
        <v>195</v>
      </c>
      <c r="E1957" s="236" t="s">
        <v>19</v>
      </c>
      <c r="F1957" s="237" t="s">
        <v>2396</v>
      </c>
      <c r="G1957" s="234"/>
      <c r="H1957" s="236" t="s">
        <v>19</v>
      </c>
      <c r="I1957" s="238"/>
      <c r="J1957" s="234"/>
      <c r="K1957" s="234"/>
      <c r="L1957" s="239"/>
      <c r="M1957" s="240"/>
      <c r="N1957" s="241"/>
      <c r="O1957" s="241"/>
      <c r="P1957" s="241"/>
      <c r="Q1957" s="241"/>
      <c r="R1957" s="241"/>
      <c r="S1957" s="241"/>
      <c r="T1957" s="242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3" t="s">
        <v>195</v>
      </c>
      <c r="AU1957" s="243" t="s">
        <v>82</v>
      </c>
      <c r="AV1957" s="13" t="s">
        <v>80</v>
      </c>
      <c r="AW1957" s="13" t="s">
        <v>35</v>
      </c>
      <c r="AX1957" s="13" t="s">
        <v>73</v>
      </c>
      <c r="AY1957" s="243" t="s">
        <v>185</v>
      </c>
    </row>
    <row r="1958" s="14" customFormat="1">
      <c r="A1958" s="14"/>
      <c r="B1958" s="244"/>
      <c r="C1958" s="245"/>
      <c r="D1958" s="235" t="s">
        <v>195</v>
      </c>
      <c r="E1958" s="246" t="s">
        <v>19</v>
      </c>
      <c r="F1958" s="247" t="s">
        <v>2397</v>
      </c>
      <c r="G1958" s="245"/>
      <c r="H1958" s="248">
        <v>35.030000000000001</v>
      </c>
      <c r="I1958" s="249"/>
      <c r="J1958" s="245"/>
      <c r="K1958" s="245"/>
      <c r="L1958" s="250"/>
      <c r="M1958" s="251"/>
      <c r="N1958" s="252"/>
      <c r="O1958" s="252"/>
      <c r="P1958" s="252"/>
      <c r="Q1958" s="252"/>
      <c r="R1958" s="252"/>
      <c r="S1958" s="252"/>
      <c r="T1958" s="253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4" t="s">
        <v>195</v>
      </c>
      <c r="AU1958" s="254" t="s">
        <v>82</v>
      </c>
      <c r="AV1958" s="14" t="s">
        <v>82</v>
      </c>
      <c r="AW1958" s="14" t="s">
        <v>35</v>
      </c>
      <c r="AX1958" s="14" t="s">
        <v>73</v>
      </c>
      <c r="AY1958" s="254" t="s">
        <v>185</v>
      </c>
    </row>
    <row r="1959" s="14" customFormat="1">
      <c r="A1959" s="14"/>
      <c r="B1959" s="244"/>
      <c r="C1959" s="245"/>
      <c r="D1959" s="235" t="s">
        <v>195</v>
      </c>
      <c r="E1959" s="246" t="s">
        <v>19</v>
      </c>
      <c r="F1959" s="247" t="s">
        <v>2398</v>
      </c>
      <c r="G1959" s="245"/>
      <c r="H1959" s="248">
        <v>1.5840000000000001</v>
      </c>
      <c r="I1959" s="249"/>
      <c r="J1959" s="245"/>
      <c r="K1959" s="245"/>
      <c r="L1959" s="250"/>
      <c r="M1959" s="251"/>
      <c r="N1959" s="252"/>
      <c r="O1959" s="252"/>
      <c r="P1959" s="252"/>
      <c r="Q1959" s="252"/>
      <c r="R1959" s="252"/>
      <c r="S1959" s="252"/>
      <c r="T1959" s="253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4" t="s">
        <v>195</v>
      </c>
      <c r="AU1959" s="254" t="s">
        <v>82</v>
      </c>
      <c r="AV1959" s="14" t="s">
        <v>82</v>
      </c>
      <c r="AW1959" s="14" t="s">
        <v>35</v>
      </c>
      <c r="AX1959" s="14" t="s">
        <v>73</v>
      </c>
      <c r="AY1959" s="254" t="s">
        <v>185</v>
      </c>
    </row>
    <row r="1960" s="14" customFormat="1">
      <c r="A1960" s="14"/>
      <c r="B1960" s="244"/>
      <c r="C1960" s="245"/>
      <c r="D1960" s="235" t="s">
        <v>195</v>
      </c>
      <c r="E1960" s="246" t="s">
        <v>19</v>
      </c>
      <c r="F1960" s="247" t="s">
        <v>2399</v>
      </c>
      <c r="G1960" s="245"/>
      <c r="H1960" s="248">
        <v>-6.9119999999999999</v>
      </c>
      <c r="I1960" s="249"/>
      <c r="J1960" s="245"/>
      <c r="K1960" s="245"/>
      <c r="L1960" s="250"/>
      <c r="M1960" s="251"/>
      <c r="N1960" s="252"/>
      <c r="O1960" s="252"/>
      <c r="P1960" s="252"/>
      <c r="Q1960" s="252"/>
      <c r="R1960" s="252"/>
      <c r="S1960" s="252"/>
      <c r="T1960" s="253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4" t="s">
        <v>195</v>
      </c>
      <c r="AU1960" s="254" t="s">
        <v>82</v>
      </c>
      <c r="AV1960" s="14" t="s">
        <v>82</v>
      </c>
      <c r="AW1960" s="14" t="s">
        <v>35</v>
      </c>
      <c r="AX1960" s="14" t="s">
        <v>73</v>
      </c>
      <c r="AY1960" s="254" t="s">
        <v>185</v>
      </c>
    </row>
    <row r="1961" s="14" customFormat="1">
      <c r="A1961" s="14"/>
      <c r="B1961" s="244"/>
      <c r="C1961" s="245"/>
      <c r="D1961" s="235" t="s">
        <v>195</v>
      </c>
      <c r="E1961" s="246" t="s">
        <v>19</v>
      </c>
      <c r="F1961" s="247" t="s">
        <v>2967</v>
      </c>
      <c r="G1961" s="245"/>
      <c r="H1961" s="248">
        <v>32.953000000000003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195</v>
      </c>
      <c r="AU1961" s="254" t="s">
        <v>82</v>
      </c>
      <c r="AV1961" s="14" t="s">
        <v>82</v>
      </c>
      <c r="AW1961" s="14" t="s">
        <v>35</v>
      </c>
      <c r="AX1961" s="14" t="s">
        <v>73</v>
      </c>
      <c r="AY1961" s="254" t="s">
        <v>185</v>
      </c>
    </row>
    <row r="1962" s="14" customFormat="1">
      <c r="A1962" s="14"/>
      <c r="B1962" s="244"/>
      <c r="C1962" s="245"/>
      <c r="D1962" s="235" t="s">
        <v>195</v>
      </c>
      <c r="E1962" s="246" t="s">
        <v>19</v>
      </c>
      <c r="F1962" s="247" t="s">
        <v>2669</v>
      </c>
      <c r="G1962" s="245"/>
      <c r="H1962" s="248">
        <v>-5.5679999999999996</v>
      </c>
      <c r="I1962" s="249"/>
      <c r="J1962" s="245"/>
      <c r="K1962" s="245"/>
      <c r="L1962" s="250"/>
      <c r="M1962" s="251"/>
      <c r="N1962" s="252"/>
      <c r="O1962" s="252"/>
      <c r="P1962" s="252"/>
      <c r="Q1962" s="252"/>
      <c r="R1962" s="252"/>
      <c r="S1962" s="252"/>
      <c r="T1962" s="253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4" t="s">
        <v>195</v>
      </c>
      <c r="AU1962" s="254" t="s">
        <v>82</v>
      </c>
      <c r="AV1962" s="14" t="s">
        <v>82</v>
      </c>
      <c r="AW1962" s="14" t="s">
        <v>35</v>
      </c>
      <c r="AX1962" s="14" t="s">
        <v>73</v>
      </c>
      <c r="AY1962" s="254" t="s">
        <v>185</v>
      </c>
    </row>
    <row r="1963" s="13" customFormat="1">
      <c r="A1963" s="13"/>
      <c r="B1963" s="233"/>
      <c r="C1963" s="234"/>
      <c r="D1963" s="235" t="s">
        <v>195</v>
      </c>
      <c r="E1963" s="236" t="s">
        <v>19</v>
      </c>
      <c r="F1963" s="237" t="s">
        <v>2400</v>
      </c>
      <c r="G1963" s="234"/>
      <c r="H1963" s="236" t="s">
        <v>19</v>
      </c>
      <c r="I1963" s="238"/>
      <c r="J1963" s="234"/>
      <c r="K1963" s="234"/>
      <c r="L1963" s="239"/>
      <c r="M1963" s="240"/>
      <c r="N1963" s="241"/>
      <c r="O1963" s="241"/>
      <c r="P1963" s="241"/>
      <c r="Q1963" s="241"/>
      <c r="R1963" s="241"/>
      <c r="S1963" s="241"/>
      <c r="T1963" s="242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3" t="s">
        <v>195</v>
      </c>
      <c r="AU1963" s="243" t="s">
        <v>82</v>
      </c>
      <c r="AV1963" s="13" t="s">
        <v>80</v>
      </c>
      <c r="AW1963" s="13" t="s">
        <v>35</v>
      </c>
      <c r="AX1963" s="13" t="s">
        <v>73</v>
      </c>
      <c r="AY1963" s="243" t="s">
        <v>185</v>
      </c>
    </row>
    <row r="1964" s="14" customFormat="1">
      <c r="A1964" s="14"/>
      <c r="B1964" s="244"/>
      <c r="C1964" s="245"/>
      <c r="D1964" s="235" t="s">
        <v>195</v>
      </c>
      <c r="E1964" s="246" t="s">
        <v>19</v>
      </c>
      <c r="F1964" s="247" t="s">
        <v>2401</v>
      </c>
      <c r="G1964" s="245"/>
      <c r="H1964" s="248">
        <v>5.6109999999999998</v>
      </c>
      <c r="I1964" s="249"/>
      <c r="J1964" s="245"/>
      <c r="K1964" s="245"/>
      <c r="L1964" s="250"/>
      <c r="M1964" s="251"/>
      <c r="N1964" s="252"/>
      <c r="O1964" s="252"/>
      <c r="P1964" s="252"/>
      <c r="Q1964" s="252"/>
      <c r="R1964" s="252"/>
      <c r="S1964" s="252"/>
      <c r="T1964" s="253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4" t="s">
        <v>195</v>
      </c>
      <c r="AU1964" s="254" t="s">
        <v>82</v>
      </c>
      <c r="AV1964" s="14" t="s">
        <v>82</v>
      </c>
      <c r="AW1964" s="14" t="s">
        <v>35</v>
      </c>
      <c r="AX1964" s="14" t="s">
        <v>73</v>
      </c>
      <c r="AY1964" s="254" t="s">
        <v>185</v>
      </c>
    </row>
    <row r="1965" s="14" customFormat="1">
      <c r="A1965" s="14"/>
      <c r="B1965" s="244"/>
      <c r="C1965" s="245"/>
      <c r="D1965" s="235" t="s">
        <v>195</v>
      </c>
      <c r="E1965" s="246" t="s">
        <v>19</v>
      </c>
      <c r="F1965" s="247" t="s">
        <v>2402</v>
      </c>
      <c r="G1965" s="245"/>
      <c r="H1965" s="248">
        <v>1.02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195</v>
      </c>
      <c r="AU1965" s="254" t="s">
        <v>82</v>
      </c>
      <c r="AV1965" s="14" t="s">
        <v>82</v>
      </c>
      <c r="AW1965" s="14" t="s">
        <v>35</v>
      </c>
      <c r="AX1965" s="14" t="s">
        <v>73</v>
      </c>
      <c r="AY1965" s="254" t="s">
        <v>185</v>
      </c>
    </row>
    <row r="1966" s="14" customFormat="1">
      <c r="A1966" s="14"/>
      <c r="B1966" s="244"/>
      <c r="C1966" s="245"/>
      <c r="D1966" s="235" t="s">
        <v>195</v>
      </c>
      <c r="E1966" s="246" t="s">
        <v>19</v>
      </c>
      <c r="F1966" s="247" t="s">
        <v>2403</v>
      </c>
      <c r="G1966" s="245"/>
      <c r="H1966" s="248">
        <v>-2.3999999999999999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195</v>
      </c>
      <c r="AU1966" s="254" t="s">
        <v>82</v>
      </c>
      <c r="AV1966" s="14" t="s">
        <v>82</v>
      </c>
      <c r="AW1966" s="14" t="s">
        <v>35</v>
      </c>
      <c r="AX1966" s="14" t="s">
        <v>73</v>
      </c>
      <c r="AY1966" s="254" t="s">
        <v>185</v>
      </c>
    </row>
    <row r="1967" s="14" customFormat="1">
      <c r="A1967" s="14"/>
      <c r="B1967" s="244"/>
      <c r="C1967" s="245"/>
      <c r="D1967" s="235" t="s">
        <v>195</v>
      </c>
      <c r="E1967" s="246" t="s">
        <v>19</v>
      </c>
      <c r="F1967" s="247" t="s">
        <v>2968</v>
      </c>
      <c r="G1967" s="245"/>
      <c r="H1967" s="248">
        <v>34.999000000000002</v>
      </c>
      <c r="I1967" s="249"/>
      <c r="J1967" s="245"/>
      <c r="K1967" s="245"/>
      <c r="L1967" s="250"/>
      <c r="M1967" s="251"/>
      <c r="N1967" s="252"/>
      <c r="O1967" s="252"/>
      <c r="P1967" s="252"/>
      <c r="Q1967" s="252"/>
      <c r="R1967" s="252"/>
      <c r="S1967" s="252"/>
      <c r="T1967" s="253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4" t="s">
        <v>195</v>
      </c>
      <c r="AU1967" s="254" t="s">
        <v>82</v>
      </c>
      <c r="AV1967" s="14" t="s">
        <v>82</v>
      </c>
      <c r="AW1967" s="14" t="s">
        <v>35</v>
      </c>
      <c r="AX1967" s="14" t="s">
        <v>73</v>
      </c>
      <c r="AY1967" s="254" t="s">
        <v>185</v>
      </c>
    </row>
    <row r="1968" s="14" customFormat="1">
      <c r="A1968" s="14"/>
      <c r="B1968" s="244"/>
      <c r="C1968" s="245"/>
      <c r="D1968" s="235" t="s">
        <v>195</v>
      </c>
      <c r="E1968" s="246" t="s">
        <v>19</v>
      </c>
      <c r="F1968" s="247" t="s">
        <v>2969</v>
      </c>
      <c r="G1968" s="245"/>
      <c r="H1968" s="248">
        <v>-6.3360000000000003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195</v>
      </c>
      <c r="AU1968" s="254" t="s">
        <v>82</v>
      </c>
      <c r="AV1968" s="14" t="s">
        <v>82</v>
      </c>
      <c r="AW1968" s="14" t="s">
        <v>35</v>
      </c>
      <c r="AX1968" s="14" t="s">
        <v>73</v>
      </c>
      <c r="AY1968" s="254" t="s">
        <v>185</v>
      </c>
    </row>
    <row r="1969" s="13" customFormat="1">
      <c r="A1969" s="13"/>
      <c r="B1969" s="233"/>
      <c r="C1969" s="234"/>
      <c r="D1969" s="235" t="s">
        <v>195</v>
      </c>
      <c r="E1969" s="236" t="s">
        <v>19</v>
      </c>
      <c r="F1969" s="237" t="s">
        <v>2404</v>
      </c>
      <c r="G1969" s="234"/>
      <c r="H1969" s="236" t="s">
        <v>19</v>
      </c>
      <c r="I1969" s="238"/>
      <c r="J1969" s="234"/>
      <c r="K1969" s="234"/>
      <c r="L1969" s="239"/>
      <c r="M1969" s="240"/>
      <c r="N1969" s="241"/>
      <c r="O1969" s="241"/>
      <c r="P1969" s="241"/>
      <c r="Q1969" s="241"/>
      <c r="R1969" s="241"/>
      <c r="S1969" s="241"/>
      <c r="T1969" s="242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3" t="s">
        <v>195</v>
      </c>
      <c r="AU1969" s="243" t="s">
        <v>82</v>
      </c>
      <c r="AV1969" s="13" t="s">
        <v>80</v>
      </c>
      <c r="AW1969" s="13" t="s">
        <v>35</v>
      </c>
      <c r="AX1969" s="13" t="s">
        <v>73</v>
      </c>
      <c r="AY1969" s="243" t="s">
        <v>185</v>
      </c>
    </row>
    <row r="1970" s="14" customFormat="1">
      <c r="A1970" s="14"/>
      <c r="B1970" s="244"/>
      <c r="C1970" s="245"/>
      <c r="D1970" s="235" t="s">
        <v>195</v>
      </c>
      <c r="E1970" s="246" t="s">
        <v>19</v>
      </c>
      <c r="F1970" s="247" t="s">
        <v>2405</v>
      </c>
      <c r="G1970" s="245"/>
      <c r="H1970" s="248">
        <v>35.216000000000001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195</v>
      </c>
      <c r="AU1970" s="254" t="s">
        <v>82</v>
      </c>
      <c r="AV1970" s="14" t="s">
        <v>82</v>
      </c>
      <c r="AW1970" s="14" t="s">
        <v>35</v>
      </c>
      <c r="AX1970" s="14" t="s">
        <v>73</v>
      </c>
      <c r="AY1970" s="254" t="s">
        <v>185</v>
      </c>
    </row>
    <row r="1971" s="14" customFormat="1">
      <c r="A1971" s="14"/>
      <c r="B1971" s="244"/>
      <c r="C1971" s="245"/>
      <c r="D1971" s="235" t="s">
        <v>195</v>
      </c>
      <c r="E1971" s="246" t="s">
        <v>19</v>
      </c>
      <c r="F1971" s="247" t="s">
        <v>1637</v>
      </c>
      <c r="G1971" s="245"/>
      <c r="H1971" s="248">
        <v>3</v>
      </c>
      <c r="I1971" s="249"/>
      <c r="J1971" s="245"/>
      <c r="K1971" s="245"/>
      <c r="L1971" s="250"/>
      <c r="M1971" s="251"/>
      <c r="N1971" s="252"/>
      <c r="O1971" s="252"/>
      <c r="P1971" s="252"/>
      <c r="Q1971" s="252"/>
      <c r="R1971" s="252"/>
      <c r="S1971" s="252"/>
      <c r="T1971" s="253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4" t="s">
        <v>195</v>
      </c>
      <c r="AU1971" s="254" t="s">
        <v>82</v>
      </c>
      <c r="AV1971" s="14" t="s">
        <v>82</v>
      </c>
      <c r="AW1971" s="14" t="s">
        <v>35</v>
      </c>
      <c r="AX1971" s="14" t="s">
        <v>73</v>
      </c>
      <c r="AY1971" s="254" t="s">
        <v>185</v>
      </c>
    </row>
    <row r="1972" s="14" customFormat="1">
      <c r="A1972" s="14"/>
      <c r="B1972" s="244"/>
      <c r="C1972" s="245"/>
      <c r="D1972" s="235" t="s">
        <v>195</v>
      </c>
      <c r="E1972" s="246" t="s">
        <v>19</v>
      </c>
      <c r="F1972" s="247" t="s">
        <v>1638</v>
      </c>
      <c r="G1972" s="245"/>
      <c r="H1972" s="248">
        <v>-12</v>
      </c>
      <c r="I1972" s="249"/>
      <c r="J1972" s="245"/>
      <c r="K1972" s="245"/>
      <c r="L1972" s="250"/>
      <c r="M1972" s="251"/>
      <c r="N1972" s="252"/>
      <c r="O1972" s="252"/>
      <c r="P1972" s="252"/>
      <c r="Q1972" s="252"/>
      <c r="R1972" s="252"/>
      <c r="S1972" s="252"/>
      <c r="T1972" s="253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4" t="s">
        <v>195</v>
      </c>
      <c r="AU1972" s="254" t="s">
        <v>82</v>
      </c>
      <c r="AV1972" s="14" t="s">
        <v>82</v>
      </c>
      <c r="AW1972" s="14" t="s">
        <v>35</v>
      </c>
      <c r="AX1972" s="14" t="s">
        <v>73</v>
      </c>
      <c r="AY1972" s="254" t="s">
        <v>185</v>
      </c>
    </row>
    <row r="1973" s="14" customFormat="1">
      <c r="A1973" s="14"/>
      <c r="B1973" s="244"/>
      <c r="C1973" s="245"/>
      <c r="D1973" s="235" t="s">
        <v>195</v>
      </c>
      <c r="E1973" s="246" t="s">
        <v>19</v>
      </c>
      <c r="F1973" s="247" t="s">
        <v>2970</v>
      </c>
      <c r="G1973" s="245"/>
      <c r="H1973" s="248">
        <v>46.655000000000001</v>
      </c>
      <c r="I1973" s="249"/>
      <c r="J1973" s="245"/>
      <c r="K1973" s="245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4" t="s">
        <v>195</v>
      </c>
      <c r="AU1973" s="254" t="s">
        <v>82</v>
      </c>
      <c r="AV1973" s="14" t="s">
        <v>82</v>
      </c>
      <c r="AW1973" s="14" t="s">
        <v>35</v>
      </c>
      <c r="AX1973" s="14" t="s">
        <v>73</v>
      </c>
      <c r="AY1973" s="254" t="s">
        <v>185</v>
      </c>
    </row>
    <row r="1974" s="14" customFormat="1">
      <c r="A1974" s="14"/>
      <c r="B1974" s="244"/>
      <c r="C1974" s="245"/>
      <c r="D1974" s="235" t="s">
        <v>195</v>
      </c>
      <c r="E1974" s="246" t="s">
        <v>19</v>
      </c>
      <c r="F1974" s="247" t="s">
        <v>2680</v>
      </c>
      <c r="G1974" s="245"/>
      <c r="H1974" s="248">
        <v>-9.3179999999999996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195</v>
      </c>
      <c r="AU1974" s="254" t="s">
        <v>82</v>
      </c>
      <c r="AV1974" s="14" t="s">
        <v>82</v>
      </c>
      <c r="AW1974" s="14" t="s">
        <v>35</v>
      </c>
      <c r="AX1974" s="14" t="s">
        <v>73</v>
      </c>
      <c r="AY1974" s="254" t="s">
        <v>185</v>
      </c>
    </row>
    <row r="1975" s="15" customFormat="1">
      <c r="A1975" s="15"/>
      <c r="B1975" s="255"/>
      <c r="C1975" s="256"/>
      <c r="D1975" s="235" t="s">
        <v>195</v>
      </c>
      <c r="E1975" s="257" t="s">
        <v>19</v>
      </c>
      <c r="F1975" s="258" t="s">
        <v>226</v>
      </c>
      <c r="G1975" s="256"/>
      <c r="H1975" s="259">
        <v>798.29399999999998</v>
      </c>
      <c r="I1975" s="260"/>
      <c r="J1975" s="256"/>
      <c r="K1975" s="256"/>
      <c r="L1975" s="261"/>
      <c r="M1975" s="262"/>
      <c r="N1975" s="263"/>
      <c r="O1975" s="263"/>
      <c r="P1975" s="263"/>
      <c r="Q1975" s="263"/>
      <c r="R1975" s="263"/>
      <c r="S1975" s="263"/>
      <c r="T1975" s="264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5" t="s">
        <v>195</v>
      </c>
      <c r="AU1975" s="265" t="s">
        <v>82</v>
      </c>
      <c r="AV1975" s="15" t="s">
        <v>135</v>
      </c>
      <c r="AW1975" s="15" t="s">
        <v>35</v>
      </c>
      <c r="AX1975" s="15" t="s">
        <v>80</v>
      </c>
      <c r="AY1975" s="265" t="s">
        <v>185</v>
      </c>
    </row>
    <row r="1976" s="2" customFormat="1" ht="24.15" customHeight="1">
      <c r="A1976" s="40"/>
      <c r="B1976" s="41"/>
      <c r="C1976" s="215" t="s">
        <v>2971</v>
      </c>
      <c r="D1976" s="215" t="s">
        <v>187</v>
      </c>
      <c r="E1976" s="216" t="s">
        <v>2214</v>
      </c>
      <c r="F1976" s="217" t="s">
        <v>2215</v>
      </c>
      <c r="G1976" s="218" t="s">
        <v>240</v>
      </c>
      <c r="H1976" s="219">
        <v>67.164000000000001</v>
      </c>
      <c r="I1976" s="220"/>
      <c r="J1976" s="221">
        <f>ROUND(I1976*H1976,2)</f>
        <v>0</v>
      </c>
      <c r="K1976" s="217" t="s">
        <v>191</v>
      </c>
      <c r="L1976" s="46"/>
      <c r="M1976" s="222" t="s">
        <v>19</v>
      </c>
      <c r="N1976" s="223" t="s">
        <v>44</v>
      </c>
      <c r="O1976" s="86"/>
      <c r="P1976" s="224">
        <f>O1976*H1976</f>
        <v>0</v>
      </c>
      <c r="Q1976" s="224">
        <v>0.00025999999999999998</v>
      </c>
      <c r="R1976" s="224">
        <f>Q1976*H1976</f>
        <v>0.017462639999999998</v>
      </c>
      <c r="S1976" s="224">
        <v>0</v>
      </c>
      <c r="T1976" s="225">
        <f>S1976*H1976</f>
        <v>0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26" t="s">
        <v>339</v>
      </c>
      <c r="AT1976" s="226" t="s">
        <v>187</v>
      </c>
      <c r="AU1976" s="226" t="s">
        <v>82</v>
      </c>
      <c r="AY1976" s="19" t="s">
        <v>185</v>
      </c>
      <c r="BE1976" s="227">
        <f>IF(N1976="základní",J1976,0)</f>
        <v>0</v>
      </c>
      <c r="BF1976" s="227">
        <f>IF(N1976="snížená",J1976,0)</f>
        <v>0</v>
      </c>
      <c r="BG1976" s="227">
        <f>IF(N1976="zákl. přenesená",J1976,0)</f>
        <v>0</v>
      </c>
      <c r="BH1976" s="227">
        <f>IF(N1976="sníž. přenesená",J1976,0)</f>
        <v>0</v>
      </c>
      <c r="BI1976" s="227">
        <f>IF(N1976="nulová",J1976,0)</f>
        <v>0</v>
      </c>
      <c r="BJ1976" s="19" t="s">
        <v>80</v>
      </c>
      <c r="BK1976" s="227">
        <f>ROUND(I1976*H1976,2)</f>
        <v>0</v>
      </c>
      <c r="BL1976" s="19" t="s">
        <v>339</v>
      </c>
      <c r="BM1976" s="226" t="s">
        <v>2972</v>
      </c>
    </row>
    <row r="1977" s="2" customFormat="1">
      <c r="A1977" s="40"/>
      <c r="B1977" s="41"/>
      <c r="C1977" s="42"/>
      <c r="D1977" s="228" t="s">
        <v>193</v>
      </c>
      <c r="E1977" s="42"/>
      <c r="F1977" s="229" t="s">
        <v>2217</v>
      </c>
      <c r="G1977" s="42"/>
      <c r="H1977" s="42"/>
      <c r="I1977" s="230"/>
      <c r="J1977" s="42"/>
      <c r="K1977" s="42"/>
      <c r="L1977" s="46"/>
      <c r="M1977" s="231"/>
      <c r="N1977" s="232"/>
      <c r="O1977" s="86"/>
      <c r="P1977" s="86"/>
      <c r="Q1977" s="86"/>
      <c r="R1977" s="86"/>
      <c r="S1977" s="86"/>
      <c r="T1977" s="87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T1977" s="19" t="s">
        <v>193</v>
      </c>
      <c r="AU1977" s="19" t="s">
        <v>82</v>
      </c>
    </row>
    <row r="1978" s="13" customFormat="1">
      <c r="A1978" s="13"/>
      <c r="B1978" s="233"/>
      <c r="C1978" s="234"/>
      <c r="D1978" s="235" t="s">
        <v>195</v>
      </c>
      <c r="E1978" s="236" t="s">
        <v>19</v>
      </c>
      <c r="F1978" s="237" t="s">
        <v>2267</v>
      </c>
      <c r="G1978" s="234"/>
      <c r="H1978" s="236" t="s">
        <v>19</v>
      </c>
      <c r="I1978" s="238"/>
      <c r="J1978" s="234"/>
      <c r="K1978" s="234"/>
      <c r="L1978" s="239"/>
      <c r="M1978" s="240"/>
      <c r="N1978" s="241"/>
      <c r="O1978" s="241"/>
      <c r="P1978" s="241"/>
      <c r="Q1978" s="241"/>
      <c r="R1978" s="241"/>
      <c r="S1978" s="241"/>
      <c r="T1978" s="242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3" t="s">
        <v>195</v>
      </c>
      <c r="AU1978" s="243" t="s">
        <v>82</v>
      </c>
      <c r="AV1978" s="13" t="s">
        <v>80</v>
      </c>
      <c r="AW1978" s="13" t="s">
        <v>35</v>
      </c>
      <c r="AX1978" s="13" t="s">
        <v>73</v>
      </c>
      <c r="AY1978" s="243" t="s">
        <v>185</v>
      </c>
    </row>
    <row r="1979" s="13" customFormat="1">
      <c r="A1979" s="13"/>
      <c r="B1979" s="233"/>
      <c r="C1979" s="234"/>
      <c r="D1979" s="235" t="s">
        <v>195</v>
      </c>
      <c r="E1979" s="236" t="s">
        <v>19</v>
      </c>
      <c r="F1979" s="237" t="s">
        <v>1592</v>
      </c>
      <c r="G1979" s="234"/>
      <c r="H1979" s="236" t="s">
        <v>19</v>
      </c>
      <c r="I1979" s="238"/>
      <c r="J1979" s="234"/>
      <c r="K1979" s="234"/>
      <c r="L1979" s="239"/>
      <c r="M1979" s="240"/>
      <c r="N1979" s="241"/>
      <c r="O1979" s="241"/>
      <c r="P1979" s="241"/>
      <c r="Q1979" s="241"/>
      <c r="R1979" s="241"/>
      <c r="S1979" s="241"/>
      <c r="T1979" s="242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3" t="s">
        <v>195</v>
      </c>
      <c r="AU1979" s="243" t="s">
        <v>82</v>
      </c>
      <c r="AV1979" s="13" t="s">
        <v>80</v>
      </c>
      <c r="AW1979" s="13" t="s">
        <v>35</v>
      </c>
      <c r="AX1979" s="13" t="s">
        <v>73</v>
      </c>
      <c r="AY1979" s="243" t="s">
        <v>185</v>
      </c>
    </row>
    <row r="1980" s="14" customFormat="1">
      <c r="A1980" s="14"/>
      <c r="B1980" s="244"/>
      <c r="C1980" s="245"/>
      <c r="D1980" s="235" t="s">
        <v>195</v>
      </c>
      <c r="E1980" s="246" t="s">
        <v>19</v>
      </c>
      <c r="F1980" s="247" t="s">
        <v>1515</v>
      </c>
      <c r="G1980" s="245"/>
      <c r="H1980" s="248">
        <v>55.299999999999997</v>
      </c>
      <c r="I1980" s="249"/>
      <c r="J1980" s="245"/>
      <c r="K1980" s="245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4" t="s">
        <v>195</v>
      </c>
      <c r="AU1980" s="254" t="s">
        <v>82</v>
      </c>
      <c r="AV1980" s="14" t="s">
        <v>82</v>
      </c>
      <c r="AW1980" s="14" t="s">
        <v>35</v>
      </c>
      <c r="AX1980" s="14" t="s">
        <v>73</v>
      </c>
      <c r="AY1980" s="254" t="s">
        <v>185</v>
      </c>
    </row>
    <row r="1981" s="14" customFormat="1">
      <c r="A1981" s="14"/>
      <c r="B1981" s="244"/>
      <c r="C1981" s="245"/>
      <c r="D1981" s="235" t="s">
        <v>195</v>
      </c>
      <c r="E1981" s="246" t="s">
        <v>19</v>
      </c>
      <c r="F1981" s="247" t="s">
        <v>744</v>
      </c>
      <c r="G1981" s="245"/>
      <c r="H1981" s="248">
        <v>1.1479999999999999</v>
      </c>
      <c r="I1981" s="249"/>
      <c r="J1981" s="245"/>
      <c r="K1981" s="245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4" t="s">
        <v>195</v>
      </c>
      <c r="AU1981" s="254" t="s">
        <v>82</v>
      </c>
      <c r="AV1981" s="14" t="s">
        <v>82</v>
      </c>
      <c r="AW1981" s="14" t="s">
        <v>35</v>
      </c>
      <c r="AX1981" s="14" t="s">
        <v>73</v>
      </c>
      <c r="AY1981" s="254" t="s">
        <v>185</v>
      </c>
    </row>
    <row r="1982" s="14" customFormat="1">
      <c r="A1982" s="14"/>
      <c r="B1982" s="244"/>
      <c r="C1982" s="245"/>
      <c r="D1982" s="235" t="s">
        <v>195</v>
      </c>
      <c r="E1982" s="246" t="s">
        <v>19</v>
      </c>
      <c r="F1982" s="247" t="s">
        <v>1516</v>
      </c>
      <c r="G1982" s="245"/>
      <c r="H1982" s="248">
        <v>1.05</v>
      </c>
      <c r="I1982" s="249"/>
      <c r="J1982" s="245"/>
      <c r="K1982" s="245"/>
      <c r="L1982" s="250"/>
      <c r="M1982" s="251"/>
      <c r="N1982" s="252"/>
      <c r="O1982" s="252"/>
      <c r="P1982" s="252"/>
      <c r="Q1982" s="252"/>
      <c r="R1982" s="252"/>
      <c r="S1982" s="252"/>
      <c r="T1982" s="253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4" t="s">
        <v>195</v>
      </c>
      <c r="AU1982" s="254" t="s">
        <v>82</v>
      </c>
      <c r="AV1982" s="14" t="s">
        <v>82</v>
      </c>
      <c r="AW1982" s="14" t="s">
        <v>35</v>
      </c>
      <c r="AX1982" s="14" t="s">
        <v>73</v>
      </c>
      <c r="AY1982" s="254" t="s">
        <v>185</v>
      </c>
    </row>
    <row r="1983" s="14" customFormat="1">
      <c r="A1983" s="14"/>
      <c r="B1983" s="244"/>
      <c r="C1983" s="245"/>
      <c r="D1983" s="235" t="s">
        <v>195</v>
      </c>
      <c r="E1983" s="246" t="s">
        <v>19</v>
      </c>
      <c r="F1983" s="247" t="s">
        <v>1517</v>
      </c>
      <c r="G1983" s="245"/>
      <c r="H1983" s="248">
        <v>-5.79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195</v>
      </c>
      <c r="AU1983" s="254" t="s">
        <v>82</v>
      </c>
      <c r="AV1983" s="14" t="s">
        <v>82</v>
      </c>
      <c r="AW1983" s="14" t="s">
        <v>35</v>
      </c>
      <c r="AX1983" s="14" t="s">
        <v>73</v>
      </c>
      <c r="AY1983" s="254" t="s">
        <v>185</v>
      </c>
    </row>
    <row r="1984" s="13" customFormat="1">
      <c r="A1984" s="13"/>
      <c r="B1984" s="233"/>
      <c r="C1984" s="234"/>
      <c r="D1984" s="235" t="s">
        <v>195</v>
      </c>
      <c r="E1984" s="236" t="s">
        <v>19</v>
      </c>
      <c r="F1984" s="237" t="s">
        <v>1595</v>
      </c>
      <c r="G1984" s="234"/>
      <c r="H1984" s="236" t="s">
        <v>19</v>
      </c>
      <c r="I1984" s="238"/>
      <c r="J1984" s="234"/>
      <c r="K1984" s="234"/>
      <c r="L1984" s="239"/>
      <c r="M1984" s="240"/>
      <c r="N1984" s="241"/>
      <c r="O1984" s="241"/>
      <c r="P1984" s="241"/>
      <c r="Q1984" s="241"/>
      <c r="R1984" s="241"/>
      <c r="S1984" s="241"/>
      <c r="T1984" s="242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3" t="s">
        <v>195</v>
      </c>
      <c r="AU1984" s="243" t="s">
        <v>82</v>
      </c>
      <c r="AV1984" s="13" t="s">
        <v>80</v>
      </c>
      <c r="AW1984" s="13" t="s">
        <v>35</v>
      </c>
      <c r="AX1984" s="13" t="s">
        <v>73</v>
      </c>
      <c r="AY1984" s="243" t="s">
        <v>185</v>
      </c>
    </row>
    <row r="1985" s="14" customFormat="1">
      <c r="A1985" s="14"/>
      <c r="B1985" s="244"/>
      <c r="C1985" s="245"/>
      <c r="D1985" s="235" t="s">
        <v>195</v>
      </c>
      <c r="E1985" s="246" t="s">
        <v>19</v>
      </c>
      <c r="F1985" s="247" t="s">
        <v>942</v>
      </c>
      <c r="G1985" s="245"/>
      <c r="H1985" s="248">
        <v>2.6400000000000001</v>
      </c>
      <c r="I1985" s="249"/>
      <c r="J1985" s="245"/>
      <c r="K1985" s="245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4" t="s">
        <v>195</v>
      </c>
      <c r="AU1985" s="254" t="s">
        <v>82</v>
      </c>
      <c r="AV1985" s="14" t="s">
        <v>82</v>
      </c>
      <c r="AW1985" s="14" t="s">
        <v>35</v>
      </c>
      <c r="AX1985" s="14" t="s">
        <v>73</v>
      </c>
      <c r="AY1985" s="254" t="s">
        <v>185</v>
      </c>
    </row>
    <row r="1986" s="14" customFormat="1">
      <c r="A1986" s="14"/>
      <c r="B1986" s="244"/>
      <c r="C1986" s="245"/>
      <c r="D1986" s="235" t="s">
        <v>195</v>
      </c>
      <c r="E1986" s="246" t="s">
        <v>19</v>
      </c>
      <c r="F1986" s="247" t="s">
        <v>2334</v>
      </c>
      <c r="G1986" s="245"/>
      <c r="H1986" s="248">
        <v>4.3200000000000003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195</v>
      </c>
      <c r="AU1986" s="254" t="s">
        <v>82</v>
      </c>
      <c r="AV1986" s="14" t="s">
        <v>82</v>
      </c>
      <c r="AW1986" s="14" t="s">
        <v>35</v>
      </c>
      <c r="AX1986" s="14" t="s">
        <v>73</v>
      </c>
      <c r="AY1986" s="254" t="s">
        <v>185</v>
      </c>
    </row>
    <row r="1987" s="14" customFormat="1">
      <c r="A1987" s="14"/>
      <c r="B1987" s="244"/>
      <c r="C1987" s="245"/>
      <c r="D1987" s="235" t="s">
        <v>195</v>
      </c>
      <c r="E1987" s="246" t="s">
        <v>19</v>
      </c>
      <c r="F1987" s="247" t="s">
        <v>1575</v>
      </c>
      <c r="G1987" s="245"/>
      <c r="H1987" s="248">
        <v>4.2480000000000002</v>
      </c>
      <c r="I1987" s="249"/>
      <c r="J1987" s="245"/>
      <c r="K1987" s="245"/>
      <c r="L1987" s="250"/>
      <c r="M1987" s="251"/>
      <c r="N1987" s="252"/>
      <c r="O1987" s="252"/>
      <c r="P1987" s="252"/>
      <c r="Q1987" s="252"/>
      <c r="R1987" s="252"/>
      <c r="S1987" s="252"/>
      <c r="T1987" s="253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4" t="s">
        <v>195</v>
      </c>
      <c r="AU1987" s="254" t="s">
        <v>82</v>
      </c>
      <c r="AV1987" s="14" t="s">
        <v>82</v>
      </c>
      <c r="AW1987" s="14" t="s">
        <v>35</v>
      </c>
      <c r="AX1987" s="14" t="s">
        <v>73</v>
      </c>
      <c r="AY1987" s="254" t="s">
        <v>185</v>
      </c>
    </row>
    <row r="1988" s="14" customFormat="1">
      <c r="A1988" s="14"/>
      <c r="B1988" s="244"/>
      <c r="C1988" s="245"/>
      <c r="D1988" s="235" t="s">
        <v>195</v>
      </c>
      <c r="E1988" s="246" t="s">
        <v>19</v>
      </c>
      <c r="F1988" s="247" t="s">
        <v>1575</v>
      </c>
      <c r="G1988" s="245"/>
      <c r="H1988" s="248">
        <v>4.2480000000000002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195</v>
      </c>
      <c r="AU1988" s="254" t="s">
        <v>82</v>
      </c>
      <c r="AV1988" s="14" t="s">
        <v>82</v>
      </c>
      <c r="AW1988" s="14" t="s">
        <v>35</v>
      </c>
      <c r="AX1988" s="14" t="s">
        <v>73</v>
      </c>
      <c r="AY1988" s="254" t="s">
        <v>185</v>
      </c>
    </row>
    <row r="1989" s="15" customFormat="1">
      <c r="A1989" s="15"/>
      <c r="B1989" s="255"/>
      <c r="C1989" s="256"/>
      <c r="D1989" s="235" t="s">
        <v>195</v>
      </c>
      <c r="E1989" s="257" t="s">
        <v>19</v>
      </c>
      <c r="F1989" s="258" t="s">
        <v>226</v>
      </c>
      <c r="G1989" s="256"/>
      <c r="H1989" s="259">
        <v>67.164000000000001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195</v>
      </c>
      <c r="AU1989" s="265" t="s">
        <v>82</v>
      </c>
      <c r="AV1989" s="15" t="s">
        <v>135</v>
      </c>
      <c r="AW1989" s="15" t="s">
        <v>35</v>
      </c>
      <c r="AX1989" s="15" t="s">
        <v>80</v>
      </c>
      <c r="AY1989" s="265" t="s">
        <v>185</v>
      </c>
    </row>
    <row r="1990" s="12" customFormat="1" ht="22.8" customHeight="1">
      <c r="A1990" s="12"/>
      <c r="B1990" s="199"/>
      <c r="C1990" s="200"/>
      <c r="D1990" s="201" t="s">
        <v>72</v>
      </c>
      <c r="E1990" s="213" t="s">
        <v>2219</v>
      </c>
      <c r="F1990" s="213" t="s">
        <v>2220</v>
      </c>
      <c r="G1990" s="200"/>
      <c r="H1990" s="200"/>
      <c r="I1990" s="203"/>
      <c r="J1990" s="214">
        <f>BK1990</f>
        <v>0</v>
      </c>
      <c r="K1990" s="200"/>
      <c r="L1990" s="205"/>
      <c r="M1990" s="206"/>
      <c r="N1990" s="207"/>
      <c r="O1990" s="207"/>
      <c r="P1990" s="208">
        <f>SUM(P1991:P2037)</f>
        <v>0</v>
      </c>
      <c r="Q1990" s="207"/>
      <c r="R1990" s="208">
        <f>SUM(R1991:R2037)</f>
        <v>0.059110000000000003</v>
      </c>
      <c r="S1990" s="207"/>
      <c r="T1990" s="209">
        <f>SUM(T1991:T2037)</f>
        <v>0</v>
      </c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R1990" s="210" t="s">
        <v>82</v>
      </c>
      <c r="AT1990" s="211" t="s">
        <v>72</v>
      </c>
      <c r="AU1990" s="211" t="s">
        <v>80</v>
      </c>
      <c r="AY1990" s="210" t="s">
        <v>185</v>
      </c>
      <c r="BK1990" s="212">
        <f>SUM(BK1991:BK2037)</f>
        <v>0</v>
      </c>
    </row>
    <row r="1991" s="2" customFormat="1" ht="24.15" customHeight="1">
      <c r="A1991" s="40"/>
      <c r="B1991" s="41"/>
      <c r="C1991" s="215" t="s">
        <v>2973</v>
      </c>
      <c r="D1991" s="215" t="s">
        <v>187</v>
      </c>
      <c r="E1991" s="216" t="s">
        <v>2222</v>
      </c>
      <c r="F1991" s="217" t="s">
        <v>2223</v>
      </c>
      <c r="G1991" s="218" t="s">
        <v>439</v>
      </c>
      <c r="H1991" s="219">
        <v>5</v>
      </c>
      <c r="I1991" s="220"/>
      <c r="J1991" s="221">
        <f>ROUND(I1991*H1991,2)</f>
        <v>0</v>
      </c>
      <c r="K1991" s="217" t="s">
        <v>2224</v>
      </c>
      <c r="L1991" s="46"/>
      <c r="M1991" s="222" t="s">
        <v>19</v>
      </c>
      <c r="N1991" s="223" t="s">
        <v>44</v>
      </c>
      <c r="O1991" s="86"/>
      <c r="P1991" s="224">
        <f>O1991*H1991</f>
        <v>0</v>
      </c>
      <c r="Q1991" s="224">
        <v>0</v>
      </c>
      <c r="R1991" s="224">
        <f>Q1991*H1991</f>
        <v>0</v>
      </c>
      <c r="S1991" s="224">
        <v>0</v>
      </c>
      <c r="T1991" s="225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26" t="s">
        <v>339</v>
      </c>
      <c r="AT1991" s="226" t="s">
        <v>187</v>
      </c>
      <c r="AU1991" s="226" t="s">
        <v>82</v>
      </c>
      <c r="AY1991" s="19" t="s">
        <v>185</v>
      </c>
      <c r="BE1991" s="227">
        <f>IF(N1991="základní",J1991,0)</f>
        <v>0</v>
      </c>
      <c r="BF1991" s="227">
        <f>IF(N1991="snížená",J1991,0)</f>
        <v>0</v>
      </c>
      <c r="BG1991" s="227">
        <f>IF(N1991="zákl. přenesená",J1991,0)</f>
        <v>0</v>
      </c>
      <c r="BH1991" s="227">
        <f>IF(N1991="sníž. přenesená",J1991,0)</f>
        <v>0</v>
      </c>
      <c r="BI1991" s="227">
        <f>IF(N1991="nulová",J1991,0)</f>
        <v>0</v>
      </c>
      <c r="BJ1991" s="19" t="s">
        <v>80</v>
      </c>
      <c r="BK1991" s="227">
        <f>ROUND(I1991*H1991,2)</f>
        <v>0</v>
      </c>
      <c r="BL1991" s="19" t="s">
        <v>339</v>
      </c>
      <c r="BM1991" s="226" t="s">
        <v>2974</v>
      </c>
    </row>
    <row r="1992" s="2" customFormat="1">
      <c r="A1992" s="40"/>
      <c r="B1992" s="41"/>
      <c r="C1992" s="42"/>
      <c r="D1992" s="228" t="s">
        <v>193</v>
      </c>
      <c r="E1992" s="42"/>
      <c r="F1992" s="229" t="s">
        <v>2226</v>
      </c>
      <c r="G1992" s="42"/>
      <c r="H1992" s="42"/>
      <c r="I1992" s="230"/>
      <c r="J1992" s="42"/>
      <c r="K1992" s="42"/>
      <c r="L1992" s="46"/>
      <c r="M1992" s="231"/>
      <c r="N1992" s="232"/>
      <c r="O1992" s="86"/>
      <c r="P1992" s="86"/>
      <c r="Q1992" s="86"/>
      <c r="R1992" s="86"/>
      <c r="S1992" s="86"/>
      <c r="T1992" s="87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T1992" s="19" t="s">
        <v>193</v>
      </c>
      <c r="AU1992" s="19" t="s">
        <v>82</v>
      </c>
    </row>
    <row r="1993" s="13" customFormat="1">
      <c r="A1993" s="13"/>
      <c r="B1993" s="233"/>
      <c r="C1993" s="234"/>
      <c r="D1993" s="235" t="s">
        <v>195</v>
      </c>
      <c r="E1993" s="236" t="s">
        <v>19</v>
      </c>
      <c r="F1993" s="237" t="s">
        <v>2227</v>
      </c>
      <c r="G1993" s="234"/>
      <c r="H1993" s="236" t="s">
        <v>19</v>
      </c>
      <c r="I1993" s="238"/>
      <c r="J1993" s="234"/>
      <c r="K1993" s="234"/>
      <c r="L1993" s="239"/>
      <c r="M1993" s="240"/>
      <c r="N1993" s="241"/>
      <c r="O1993" s="241"/>
      <c r="P1993" s="241"/>
      <c r="Q1993" s="241"/>
      <c r="R1993" s="241"/>
      <c r="S1993" s="241"/>
      <c r="T1993" s="242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3" t="s">
        <v>195</v>
      </c>
      <c r="AU1993" s="243" t="s">
        <v>82</v>
      </c>
      <c r="AV1993" s="13" t="s">
        <v>80</v>
      </c>
      <c r="AW1993" s="13" t="s">
        <v>35</v>
      </c>
      <c r="AX1993" s="13" t="s">
        <v>73</v>
      </c>
      <c r="AY1993" s="243" t="s">
        <v>185</v>
      </c>
    </row>
    <row r="1994" s="13" customFormat="1">
      <c r="A1994" s="13"/>
      <c r="B1994" s="233"/>
      <c r="C1994" s="234"/>
      <c r="D1994" s="235" t="s">
        <v>195</v>
      </c>
      <c r="E1994" s="236" t="s">
        <v>19</v>
      </c>
      <c r="F1994" s="237" t="s">
        <v>2228</v>
      </c>
      <c r="G1994" s="234"/>
      <c r="H1994" s="236" t="s">
        <v>19</v>
      </c>
      <c r="I1994" s="238"/>
      <c r="J1994" s="234"/>
      <c r="K1994" s="234"/>
      <c r="L1994" s="239"/>
      <c r="M1994" s="240"/>
      <c r="N1994" s="241"/>
      <c r="O1994" s="241"/>
      <c r="P1994" s="241"/>
      <c r="Q1994" s="241"/>
      <c r="R1994" s="241"/>
      <c r="S1994" s="241"/>
      <c r="T1994" s="242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3" t="s">
        <v>195</v>
      </c>
      <c r="AU1994" s="243" t="s">
        <v>82</v>
      </c>
      <c r="AV1994" s="13" t="s">
        <v>80</v>
      </c>
      <c r="AW1994" s="13" t="s">
        <v>35</v>
      </c>
      <c r="AX1994" s="13" t="s">
        <v>73</v>
      </c>
      <c r="AY1994" s="243" t="s">
        <v>185</v>
      </c>
    </row>
    <row r="1995" s="14" customFormat="1">
      <c r="A1995" s="14"/>
      <c r="B1995" s="244"/>
      <c r="C1995" s="245"/>
      <c r="D1995" s="235" t="s">
        <v>195</v>
      </c>
      <c r="E1995" s="246" t="s">
        <v>19</v>
      </c>
      <c r="F1995" s="247" t="s">
        <v>250</v>
      </c>
      <c r="G1995" s="245"/>
      <c r="H1995" s="248">
        <v>5</v>
      </c>
      <c r="I1995" s="249"/>
      <c r="J1995" s="245"/>
      <c r="K1995" s="245"/>
      <c r="L1995" s="250"/>
      <c r="M1995" s="251"/>
      <c r="N1995" s="252"/>
      <c r="O1995" s="252"/>
      <c r="P1995" s="252"/>
      <c r="Q1995" s="252"/>
      <c r="R1995" s="252"/>
      <c r="S1995" s="252"/>
      <c r="T1995" s="253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4" t="s">
        <v>195</v>
      </c>
      <c r="AU1995" s="254" t="s">
        <v>82</v>
      </c>
      <c r="AV1995" s="14" t="s">
        <v>82</v>
      </c>
      <c r="AW1995" s="14" t="s">
        <v>35</v>
      </c>
      <c r="AX1995" s="14" t="s">
        <v>73</v>
      </c>
      <c r="AY1995" s="254" t="s">
        <v>185</v>
      </c>
    </row>
    <row r="1996" s="15" customFormat="1">
      <c r="A1996" s="15"/>
      <c r="B1996" s="255"/>
      <c r="C1996" s="256"/>
      <c r="D1996" s="235" t="s">
        <v>195</v>
      </c>
      <c r="E1996" s="257" t="s">
        <v>19</v>
      </c>
      <c r="F1996" s="258" t="s">
        <v>226</v>
      </c>
      <c r="G1996" s="256"/>
      <c r="H1996" s="259">
        <v>5</v>
      </c>
      <c r="I1996" s="260"/>
      <c r="J1996" s="256"/>
      <c r="K1996" s="256"/>
      <c r="L1996" s="261"/>
      <c r="M1996" s="262"/>
      <c r="N1996" s="263"/>
      <c r="O1996" s="263"/>
      <c r="P1996" s="263"/>
      <c r="Q1996" s="263"/>
      <c r="R1996" s="263"/>
      <c r="S1996" s="263"/>
      <c r="T1996" s="264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65" t="s">
        <v>195</v>
      </c>
      <c r="AU1996" s="265" t="s">
        <v>82</v>
      </c>
      <c r="AV1996" s="15" t="s">
        <v>135</v>
      </c>
      <c r="AW1996" s="15" t="s">
        <v>35</v>
      </c>
      <c r="AX1996" s="15" t="s">
        <v>80</v>
      </c>
      <c r="AY1996" s="265" t="s">
        <v>185</v>
      </c>
    </row>
    <row r="1997" s="2" customFormat="1" ht="16.5" customHeight="1">
      <c r="A1997" s="40"/>
      <c r="B1997" s="41"/>
      <c r="C1997" s="272" t="s">
        <v>2975</v>
      </c>
      <c r="D1997" s="272" t="s">
        <v>520</v>
      </c>
      <c r="E1997" s="273" t="s">
        <v>2230</v>
      </c>
      <c r="F1997" s="274" t="s">
        <v>2231</v>
      </c>
      <c r="G1997" s="275" t="s">
        <v>240</v>
      </c>
      <c r="H1997" s="276">
        <v>15</v>
      </c>
      <c r="I1997" s="277"/>
      <c r="J1997" s="278">
        <f>ROUND(I1997*H1997,2)</f>
        <v>0</v>
      </c>
      <c r="K1997" s="274" t="s">
        <v>2224</v>
      </c>
      <c r="L1997" s="279"/>
      <c r="M1997" s="280" t="s">
        <v>19</v>
      </c>
      <c r="N1997" s="281" t="s">
        <v>44</v>
      </c>
      <c r="O1997" s="86"/>
      <c r="P1997" s="224">
        <f>O1997*H1997</f>
        <v>0</v>
      </c>
      <c r="Q1997" s="224">
        <v>0.001</v>
      </c>
      <c r="R1997" s="224">
        <f>Q1997*H1997</f>
        <v>0.014999999999999999</v>
      </c>
      <c r="S1997" s="224">
        <v>0</v>
      </c>
      <c r="T1997" s="225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26" t="s">
        <v>627</v>
      </c>
      <c r="AT1997" s="226" t="s">
        <v>520</v>
      </c>
      <c r="AU1997" s="226" t="s">
        <v>82</v>
      </c>
      <c r="AY1997" s="19" t="s">
        <v>185</v>
      </c>
      <c r="BE1997" s="227">
        <f>IF(N1997="základní",J1997,0)</f>
        <v>0</v>
      </c>
      <c r="BF1997" s="227">
        <f>IF(N1997="snížená",J1997,0)</f>
        <v>0</v>
      </c>
      <c r="BG1997" s="227">
        <f>IF(N1997="zákl. přenesená",J1997,0)</f>
        <v>0</v>
      </c>
      <c r="BH1997" s="227">
        <f>IF(N1997="sníž. přenesená",J1997,0)</f>
        <v>0</v>
      </c>
      <c r="BI1997" s="227">
        <f>IF(N1997="nulová",J1997,0)</f>
        <v>0</v>
      </c>
      <c r="BJ1997" s="19" t="s">
        <v>80</v>
      </c>
      <c r="BK1997" s="227">
        <f>ROUND(I1997*H1997,2)</f>
        <v>0</v>
      </c>
      <c r="BL1997" s="19" t="s">
        <v>339</v>
      </c>
      <c r="BM1997" s="226" t="s">
        <v>2976</v>
      </c>
    </row>
    <row r="1998" s="13" customFormat="1">
      <c r="A1998" s="13"/>
      <c r="B1998" s="233"/>
      <c r="C1998" s="234"/>
      <c r="D1998" s="235" t="s">
        <v>195</v>
      </c>
      <c r="E1998" s="236" t="s">
        <v>19</v>
      </c>
      <c r="F1998" s="237" t="s">
        <v>2227</v>
      </c>
      <c r="G1998" s="234"/>
      <c r="H1998" s="236" t="s">
        <v>19</v>
      </c>
      <c r="I1998" s="238"/>
      <c r="J1998" s="234"/>
      <c r="K1998" s="234"/>
      <c r="L1998" s="239"/>
      <c r="M1998" s="240"/>
      <c r="N1998" s="241"/>
      <c r="O1998" s="241"/>
      <c r="P1998" s="241"/>
      <c r="Q1998" s="241"/>
      <c r="R1998" s="241"/>
      <c r="S1998" s="241"/>
      <c r="T1998" s="242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3" t="s">
        <v>195</v>
      </c>
      <c r="AU1998" s="243" t="s">
        <v>82</v>
      </c>
      <c r="AV1998" s="13" t="s">
        <v>80</v>
      </c>
      <c r="AW1998" s="13" t="s">
        <v>35</v>
      </c>
      <c r="AX1998" s="13" t="s">
        <v>73</v>
      </c>
      <c r="AY1998" s="243" t="s">
        <v>185</v>
      </c>
    </row>
    <row r="1999" s="13" customFormat="1">
      <c r="A1999" s="13"/>
      <c r="B1999" s="233"/>
      <c r="C1999" s="234"/>
      <c r="D1999" s="235" t="s">
        <v>195</v>
      </c>
      <c r="E1999" s="236" t="s">
        <v>19</v>
      </c>
      <c r="F1999" s="237" t="s">
        <v>2228</v>
      </c>
      <c r="G1999" s="234"/>
      <c r="H1999" s="236" t="s">
        <v>19</v>
      </c>
      <c r="I1999" s="238"/>
      <c r="J1999" s="234"/>
      <c r="K1999" s="234"/>
      <c r="L1999" s="239"/>
      <c r="M1999" s="240"/>
      <c r="N1999" s="241"/>
      <c r="O1999" s="241"/>
      <c r="P1999" s="241"/>
      <c r="Q1999" s="241"/>
      <c r="R1999" s="241"/>
      <c r="S1999" s="241"/>
      <c r="T1999" s="242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3" t="s">
        <v>195</v>
      </c>
      <c r="AU1999" s="243" t="s">
        <v>82</v>
      </c>
      <c r="AV1999" s="13" t="s">
        <v>80</v>
      </c>
      <c r="AW1999" s="13" t="s">
        <v>35</v>
      </c>
      <c r="AX1999" s="13" t="s">
        <v>73</v>
      </c>
      <c r="AY1999" s="243" t="s">
        <v>185</v>
      </c>
    </row>
    <row r="2000" s="14" customFormat="1">
      <c r="A2000" s="14"/>
      <c r="B2000" s="244"/>
      <c r="C2000" s="245"/>
      <c r="D2000" s="235" t="s">
        <v>195</v>
      </c>
      <c r="E2000" s="246" t="s">
        <v>19</v>
      </c>
      <c r="F2000" s="247" t="s">
        <v>2233</v>
      </c>
      <c r="G2000" s="245"/>
      <c r="H2000" s="248">
        <v>15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195</v>
      </c>
      <c r="AU2000" s="254" t="s">
        <v>82</v>
      </c>
      <c r="AV2000" s="14" t="s">
        <v>82</v>
      </c>
      <c r="AW2000" s="14" t="s">
        <v>35</v>
      </c>
      <c r="AX2000" s="14" t="s">
        <v>73</v>
      </c>
      <c r="AY2000" s="254" t="s">
        <v>185</v>
      </c>
    </row>
    <row r="2001" s="15" customFormat="1">
      <c r="A2001" s="15"/>
      <c r="B2001" s="255"/>
      <c r="C2001" s="256"/>
      <c r="D2001" s="235" t="s">
        <v>195</v>
      </c>
      <c r="E2001" s="257" t="s">
        <v>19</v>
      </c>
      <c r="F2001" s="258" t="s">
        <v>226</v>
      </c>
      <c r="G2001" s="256"/>
      <c r="H2001" s="259">
        <v>15</v>
      </c>
      <c r="I2001" s="260"/>
      <c r="J2001" s="256"/>
      <c r="K2001" s="256"/>
      <c r="L2001" s="261"/>
      <c r="M2001" s="262"/>
      <c r="N2001" s="263"/>
      <c r="O2001" s="263"/>
      <c r="P2001" s="263"/>
      <c r="Q2001" s="263"/>
      <c r="R2001" s="263"/>
      <c r="S2001" s="263"/>
      <c r="T2001" s="264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65" t="s">
        <v>195</v>
      </c>
      <c r="AU2001" s="265" t="s">
        <v>82</v>
      </c>
      <c r="AV2001" s="15" t="s">
        <v>135</v>
      </c>
      <c r="AW2001" s="15" t="s">
        <v>35</v>
      </c>
      <c r="AX2001" s="15" t="s">
        <v>80</v>
      </c>
      <c r="AY2001" s="265" t="s">
        <v>185</v>
      </c>
    </row>
    <row r="2002" s="2" customFormat="1" ht="24.15" customHeight="1">
      <c r="A2002" s="40"/>
      <c r="B2002" s="41"/>
      <c r="C2002" s="215" t="s">
        <v>2977</v>
      </c>
      <c r="D2002" s="215" t="s">
        <v>187</v>
      </c>
      <c r="E2002" s="216" t="s">
        <v>2235</v>
      </c>
      <c r="F2002" s="217" t="s">
        <v>2236</v>
      </c>
      <c r="G2002" s="218" t="s">
        <v>439</v>
      </c>
      <c r="H2002" s="219">
        <v>5</v>
      </c>
      <c r="I2002" s="220"/>
      <c r="J2002" s="221">
        <f>ROUND(I2002*H2002,2)</f>
        <v>0</v>
      </c>
      <c r="K2002" s="217" t="s">
        <v>2224</v>
      </c>
      <c r="L2002" s="46"/>
      <c r="M2002" s="222" t="s">
        <v>19</v>
      </c>
      <c r="N2002" s="223" t="s">
        <v>44</v>
      </c>
      <c r="O2002" s="86"/>
      <c r="P2002" s="224">
        <f>O2002*H2002</f>
        <v>0</v>
      </c>
      <c r="Q2002" s="224">
        <v>0</v>
      </c>
      <c r="R2002" s="224">
        <f>Q2002*H2002</f>
        <v>0</v>
      </c>
      <c r="S2002" s="224">
        <v>0</v>
      </c>
      <c r="T2002" s="225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26" t="s">
        <v>339</v>
      </c>
      <c r="AT2002" s="226" t="s">
        <v>187</v>
      </c>
      <c r="AU2002" s="226" t="s">
        <v>82</v>
      </c>
      <c r="AY2002" s="19" t="s">
        <v>185</v>
      </c>
      <c r="BE2002" s="227">
        <f>IF(N2002="základní",J2002,0)</f>
        <v>0</v>
      </c>
      <c r="BF2002" s="227">
        <f>IF(N2002="snížená",J2002,0)</f>
        <v>0</v>
      </c>
      <c r="BG2002" s="227">
        <f>IF(N2002="zákl. přenesená",J2002,0)</f>
        <v>0</v>
      </c>
      <c r="BH2002" s="227">
        <f>IF(N2002="sníž. přenesená",J2002,0)</f>
        <v>0</v>
      </c>
      <c r="BI2002" s="227">
        <f>IF(N2002="nulová",J2002,0)</f>
        <v>0</v>
      </c>
      <c r="BJ2002" s="19" t="s">
        <v>80</v>
      </c>
      <c r="BK2002" s="227">
        <f>ROUND(I2002*H2002,2)</f>
        <v>0</v>
      </c>
      <c r="BL2002" s="19" t="s">
        <v>339</v>
      </c>
      <c r="BM2002" s="226" t="s">
        <v>2978</v>
      </c>
    </row>
    <row r="2003" s="2" customFormat="1">
      <c r="A2003" s="40"/>
      <c r="B2003" s="41"/>
      <c r="C2003" s="42"/>
      <c r="D2003" s="228" t="s">
        <v>193</v>
      </c>
      <c r="E2003" s="42"/>
      <c r="F2003" s="229" t="s">
        <v>2238</v>
      </c>
      <c r="G2003" s="42"/>
      <c r="H2003" s="42"/>
      <c r="I2003" s="230"/>
      <c r="J2003" s="42"/>
      <c r="K2003" s="42"/>
      <c r="L2003" s="46"/>
      <c r="M2003" s="231"/>
      <c r="N2003" s="232"/>
      <c r="O2003" s="86"/>
      <c r="P2003" s="86"/>
      <c r="Q2003" s="86"/>
      <c r="R2003" s="86"/>
      <c r="S2003" s="86"/>
      <c r="T2003" s="87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T2003" s="19" t="s">
        <v>193</v>
      </c>
      <c r="AU2003" s="19" t="s">
        <v>82</v>
      </c>
    </row>
    <row r="2004" s="13" customFormat="1">
      <c r="A2004" s="13"/>
      <c r="B2004" s="233"/>
      <c r="C2004" s="234"/>
      <c r="D2004" s="235" t="s">
        <v>195</v>
      </c>
      <c r="E2004" s="236" t="s">
        <v>19</v>
      </c>
      <c r="F2004" s="237" t="s">
        <v>2227</v>
      </c>
      <c r="G2004" s="234"/>
      <c r="H2004" s="236" t="s">
        <v>19</v>
      </c>
      <c r="I2004" s="238"/>
      <c r="J2004" s="234"/>
      <c r="K2004" s="234"/>
      <c r="L2004" s="239"/>
      <c r="M2004" s="240"/>
      <c r="N2004" s="241"/>
      <c r="O2004" s="241"/>
      <c r="P2004" s="241"/>
      <c r="Q2004" s="241"/>
      <c r="R2004" s="241"/>
      <c r="S2004" s="241"/>
      <c r="T2004" s="242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3" t="s">
        <v>195</v>
      </c>
      <c r="AU2004" s="243" t="s">
        <v>82</v>
      </c>
      <c r="AV2004" s="13" t="s">
        <v>80</v>
      </c>
      <c r="AW2004" s="13" t="s">
        <v>35</v>
      </c>
      <c r="AX2004" s="13" t="s">
        <v>73</v>
      </c>
      <c r="AY2004" s="243" t="s">
        <v>185</v>
      </c>
    </row>
    <row r="2005" s="13" customFormat="1">
      <c r="A2005" s="13"/>
      <c r="B2005" s="233"/>
      <c r="C2005" s="234"/>
      <c r="D2005" s="235" t="s">
        <v>195</v>
      </c>
      <c r="E2005" s="236" t="s">
        <v>19</v>
      </c>
      <c r="F2005" s="237" t="s">
        <v>2239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195</v>
      </c>
      <c r="AU2005" s="243" t="s">
        <v>82</v>
      </c>
      <c r="AV2005" s="13" t="s">
        <v>80</v>
      </c>
      <c r="AW2005" s="13" t="s">
        <v>35</v>
      </c>
      <c r="AX2005" s="13" t="s">
        <v>73</v>
      </c>
      <c r="AY2005" s="243" t="s">
        <v>185</v>
      </c>
    </row>
    <row r="2006" s="14" customFormat="1">
      <c r="A2006" s="14"/>
      <c r="B2006" s="244"/>
      <c r="C2006" s="245"/>
      <c r="D2006" s="235" t="s">
        <v>195</v>
      </c>
      <c r="E2006" s="246" t="s">
        <v>19</v>
      </c>
      <c r="F2006" s="247" t="s">
        <v>80</v>
      </c>
      <c r="G2006" s="245"/>
      <c r="H2006" s="248">
        <v>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195</v>
      </c>
      <c r="AU2006" s="254" t="s">
        <v>82</v>
      </c>
      <c r="AV2006" s="14" t="s">
        <v>82</v>
      </c>
      <c r="AW2006" s="14" t="s">
        <v>35</v>
      </c>
      <c r="AX2006" s="14" t="s">
        <v>73</v>
      </c>
      <c r="AY2006" s="254" t="s">
        <v>185</v>
      </c>
    </row>
    <row r="2007" s="13" customFormat="1">
      <c r="A2007" s="13"/>
      <c r="B2007" s="233"/>
      <c r="C2007" s="234"/>
      <c r="D2007" s="235" t="s">
        <v>195</v>
      </c>
      <c r="E2007" s="236" t="s">
        <v>19</v>
      </c>
      <c r="F2007" s="237" t="s">
        <v>2979</v>
      </c>
      <c r="G2007" s="234"/>
      <c r="H2007" s="236" t="s">
        <v>19</v>
      </c>
      <c r="I2007" s="238"/>
      <c r="J2007" s="234"/>
      <c r="K2007" s="234"/>
      <c r="L2007" s="239"/>
      <c r="M2007" s="240"/>
      <c r="N2007" s="241"/>
      <c r="O2007" s="241"/>
      <c r="P2007" s="241"/>
      <c r="Q2007" s="241"/>
      <c r="R2007" s="241"/>
      <c r="S2007" s="241"/>
      <c r="T2007" s="242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3" t="s">
        <v>195</v>
      </c>
      <c r="AU2007" s="243" t="s">
        <v>82</v>
      </c>
      <c r="AV2007" s="13" t="s">
        <v>80</v>
      </c>
      <c r="AW2007" s="13" t="s">
        <v>35</v>
      </c>
      <c r="AX2007" s="13" t="s">
        <v>73</v>
      </c>
      <c r="AY2007" s="243" t="s">
        <v>185</v>
      </c>
    </row>
    <row r="2008" s="14" customFormat="1">
      <c r="A2008" s="14"/>
      <c r="B2008" s="244"/>
      <c r="C2008" s="245"/>
      <c r="D2008" s="235" t="s">
        <v>195</v>
      </c>
      <c r="E2008" s="246" t="s">
        <v>19</v>
      </c>
      <c r="F2008" s="247" t="s">
        <v>80</v>
      </c>
      <c r="G2008" s="245"/>
      <c r="H2008" s="248">
        <v>1</v>
      </c>
      <c r="I2008" s="249"/>
      <c r="J2008" s="245"/>
      <c r="K2008" s="245"/>
      <c r="L2008" s="250"/>
      <c r="M2008" s="251"/>
      <c r="N2008" s="252"/>
      <c r="O2008" s="252"/>
      <c r="P2008" s="252"/>
      <c r="Q2008" s="252"/>
      <c r="R2008" s="252"/>
      <c r="S2008" s="252"/>
      <c r="T2008" s="253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4" t="s">
        <v>195</v>
      </c>
      <c r="AU2008" s="254" t="s">
        <v>82</v>
      </c>
      <c r="AV2008" s="14" t="s">
        <v>82</v>
      </c>
      <c r="AW2008" s="14" t="s">
        <v>35</v>
      </c>
      <c r="AX2008" s="14" t="s">
        <v>73</v>
      </c>
      <c r="AY2008" s="254" t="s">
        <v>185</v>
      </c>
    </row>
    <row r="2009" s="13" customFormat="1">
      <c r="A2009" s="13"/>
      <c r="B2009" s="233"/>
      <c r="C2009" s="234"/>
      <c r="D2009" s="235" t="s">
        <v>195</v>
      </c>
      <c r="E2009" s="236" t="s">
        <v>19</v>
      </c>
      <c r="F2009" s="237" t="s">
        <v>2980</v>
      </c>
      <c r="G2009" s="234"/>
      <c r="H2009" s="236" t="s">
        <v>19</v>
      </c>
      <c r="I2009" s="238"/>
      <c r="J2009" s="234"/>
      <c r="K2009" s="234"/>
      <c r="L2009" s="239"/>
      <c r="M2009" s="240"/>
      <c r="N2009" s="241"/>
      <c r="O2009" s="241"/>
      <c r="P2009" s="241"/>
      <c r="Q2009" s="241"/>
      <c r="R2009" s="241"/>
      <c r="S2009" s="241"/>
      <c r="T2009" s="242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3" t="s">
        <v>195</v>
      </c>
      <c r="AU2009" s="243" t="s">
        <v>82</v>
      </c>
      <c r="AV2009" s="13" t="s">
        <v>80</v>
      </c>
      <c r="AW2009" s="13" t="s">
        <v>35</v>
      </c>
      <c r="AX2009" s="13" t="s">
        <v>73</v>
      </c>
      <c r="AY2009" s="243" t="s">
        <v>185</v>
      </c>
    </row>
    <row r="2010" s="14" customFormat="1">
      <c r="A2010" s="14"/>
      <c r="B2010" s="244"/>
      <c r="C2010" s="245"/>
      <c r="D2010" s="235" t="s">
        <v>195</v>
      </c>
      <c r="E2010" s="246" t="s">
        <v>19</v>
      </c>
      <c r="F2010" s="247" t="s">
        <v>1833</v>
      </c>
      <c r="G2010" s="245"/>
      <c r="H2010" s="248">
        <v>3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195</v>
      </c>
      <c r="AU2010" s="254" t="s">
        <v>82</v>
      </c>
      <c r="AV2010" s="14" t="s">
        <v>82</v>
      </c>
      <c r="AW2010" s="14" t="s">
        <v>35</v>
      </c>
      <c r="AX2010" s="14" t="s">
        <v>73</v>
      </c>
      <c r="AY2010" s="254" t="s">
        <v>185</v>
      </c>
    </row>
    <row r="2011" s="15" customFormat="1">
      <c r="A2011" s="15"/>
      <c r="B2011" s="255"/>
      <c r="C2011" s="256"/>
      <c r="D2011" s="235" t="s">
        <v>195</v>
      </c>
      <c r="E2011" s="257" t="s">
        <v>19</v>
      </c>
      <c r="F2011" s="258" t="s">
        <v>226</v>
      </c>
      <c r="G2011" s="256"/>
      <c r="H2011" s="259">
        <v>5</v>
      </c>
      <c r="I2011" s="260"/>
      <c r="J2011" s="256"/>
      <c r="K2011" s="256"/>
      <c r="L2011" s="261"/>
      <c r="M2011" s="262"/>
      <c r="N2011" s="263"/>
      <c r="O2011" s="263"/>
      <c r="P2011" s="263"/>
      <c r="Q2011" s="263"/>
      <c r="R2011" s="263"/>
      <c r="S2011" s="263"/>
      <c r="T2011" s="264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65" t="s">
        <v>195</v>
      </c>
      <c r="AU2011" s="265" t="s">
        <v>82</v>
      </c>
      <c r="AV2011" s="15" t="s">
        <v>135</v>
      </c>
      <c r="AW2011" s="15" t="s">
        <v>35</v>
      </c>
      <c r="AX2011" s="15" t="s">
        <v>80</v>
      </c>
      <c r="AY2011" s="265" t="s">
        <v>185</v>
      </c>
    </row>
    <row r="2012" s="2" customFormat="1" ht="16.5" customHeight="1">
      <c r="A2012" s="40"/>
      <c r="B2012" s="41"/>
      <c r="C2012" s="272" t="s">
        <v>2981</v>
      </c>
      <c r="D2012" s="272" t="s">
        <v>520</v>
      </c>
      <c r="E2012" s="273" t="s">
        <v>2241</v>
      </c>
      <c r="F2012" s="274" t="s">
        <v>2242</v>
      </c>
      <c r="G2012" s="275" t="s">
        <v>240</v>
      </c>
      <c r="H2012" s="276">
        <v>12</v>
      </c>
      <c r="I2012" s="277"/>
      <c r="J2012" s="278">
        <f>ROUND(I2012*H2012,2)</f>
        <v>0</v>
      </c>
      <c r="K2012" s="274" t="s">
        <v>2224</v>
      </c>
      <c r="L2012" s="279"/>
      <c r="M2012" s="280" t="s">
        <v>19</v>
      </c>
      <c r="N2012" s="281" t="s">
        <v>44</v>
      </c>
      <c r="O2012" s="86"/>
      <c r="P2012" s="224">
        <f>O2012*H2012</f>
        <v>0</v>
      </c>
      <c r="Q2012" s="224">
        <v>0.001</v>
      </c>
      <c r="R2012" s="224">
        <f>Q2012*H2012</f>
        <v>0.012</v>
      </c>
      <c r="S2012" s="224">
        <v>0</v>
      </c>
      <c r="T2012" s="225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26" t="s">
        <v>627</v>
      </c>
      <c r="AT2012" s="226" t="s">
        <v>520</v>
      </c>
      <c r="AU2012" s="226" t="s">
        <v>82</v>
      </c>
      <c r="AY2012" s="19" t="s">
        <v>185</v>
      </c>
      <c r="BE2012" s="227">
        <f>IF(N2012="základní",J2012,0)</f>
        <v>0</v>
      </c>
      <c r="BF2012" s="227">
        <f>IF(N2012="snížená",J2012,0)</f>
        <v>0</v>
      </c>
      <c r="BG2012" s="227">
        <f>IF(N2012="zákl. přenesená",J2012,0)</f>
        <v>0</v>
      </c>
      <c r="BH2012" s="227">
        <f>IF(N2012="sníž. přenesená",J2012,0)</f>
        <v>0</v>
      </c>
      <c r="BI2012" s="227">
        <f>IF(N2012="nulová",J2012,0)</f>
        <v>0</v>
      </c>
      <c r="BJ2012" s="19" t="s">
        <v>80</v>
      </c>
      <c r="BK2012" s="227">
        <f>ROUND(I2012*H2012,2)</f>
        <v>0</v>
      </c>
      <c r="BL2012" s="19" t="s">
        <v>339</v>
      </c>
      <c r="BM2012" s="226" t="s">
        <v>2982</v>
      </c>
    </row>
    <row r="2013" s="13" customFormat="1">
      <c r="A2013" s="13"/>
      <c r="B2013" s="233"/>
      <c r="C2013" s="234"/>
      <c r="D2013" s="235" t="s">
        <v>195</v>
      </c>
      <c r="E2013" s="236" t="s">
        <v>19</v>
      </c>
      <c r="F2013" s="237" t="s">
        <v>2227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195</v>
      </c>
      <c r="AU2013" s="243" t="s">
        <v>82</v>
      </c>
      <c r="AV2013" s="13" t="s">
        <v>80</v>
      </c>
      <c r="AW2013" s="13" t="s">
        <v>35</v>
      </c>
      <c r="AX2013" s="13" t="s">
        <v>73</v>
      </c>
      <c r="AY2013" s="243" t="s">
        <v>185</v>
      </c>
    </row>
    <row r="2014" s="13" customFormat="1">
      <c r="A2014" s="13"/>
      <c r="B2014" s="233"/>
      <c r="C2014" s="234"/>
      <c r="D2014" s="235" t="s">
        <v>195</v>
      </c>
      <c r="E2014" s="236" t="s">
        <v>19</v>
      </c>
      <c r="F2014" s="237" t="s">
        <v>2239</v>
      </c>
      <c r="G2014" s="234"/>
      <c r="H2014" s="236" t="s">
        <v>19</v>
      </c>
      <c r="I2014" s="238"/>
      <c r="J2014" s="234"/>
      <c r="K2014" s="234"/>
      <c r="L2014" s="239"/>
      <c r="M2014" s="240"/>
      <c r="N2014" s="241"/>
      <c r="O2014" s="241"/>
      <c r="P2014" s="241"/>
      <c r="Q2014" s="241"/>
      <c r="R2014" s="241"/>
      <c r="S2014" s="241"/>
      <c r="T2014" s="242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3" t="s">
        <v>195</v>
      </c>
      <c r="AU2014" s="243" t="s">
        <v>82</v>
      </c>
      <c r="AV2014" s="13" t="s">
        <v>80</v>
      </c>
      <c r="AW2014" s="13" t="s">
        <v>35</v>
      </c>
      <c r="AX2014" s="13" t="s">
        <v>73</v>
      </c>
      <c r="AY2014" s="243" t="s">
        <v>185</v>
      </c>
    </row>
    <row r="2015" s="14" customFormat="1">
      <c r="A2015" s="14"/>
      <c r="B2015" s="244"/>
      <c r="C2015" s="245"/>
      <c r="D2015" s="235" t="s">
        <v>195</v>
      </c>
      <c r="E2015" s="246" t="s">
        <v>19</v>
      </c>
      <c r="F2015" s="247" t="s">
        <v>2011</v>
      </c>
      <c r="G2015" s="245"/>
      <c r="H2015" s="248">
        <v>6</v>
      </c>
      <c r="I2015" s="249"/>
      <c r="J2015" s="245"/>
      <c r="K2015" s="245"/>
      <c r="L2015" s="250"/>
      <c r="M2015" s="251"/>
      <c r="N2015" s="252"/>
      <c r="O2015" s="252"/>
      <c r="P2015" s="252"/>
      <c r="Q2015" s="252"/>
      <c r="R2015" s="252"/>
      <c r="S2015" s="252"/>
      <c r="T2015" s="253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4" t="s">
        <v>195</v>
      </c>
      <c r="AU2015" s="254" t="s">
        <v>82</v>
      </c>
      <c r="AV2015" s="14" t="s">
        <v>82</v>
      </c>
      <c r="AW2015" s="14" t="s">
        <v>35</v>
      </c>
      <c r="AX2015" s="14" t="s">
        <v>73</v>
      </c>
      <c r="AY2015" s="254" t="s">
        <v>185</v>
      </c>
    </row>
    <row r="2016" s="13" customFormat="1">
      <c r="A2016" s="13"/>
      <c r="B2016" s="233"/>
      <c r="C2016" s="234"/>
      <c r="D2016" s="235" t="s">
        <v>195</v>
      </c>
      <c r="E2016" s="236" t="s">
        <v>19</v>
      </c>
      <c r="F2016" s="237" t="s">
        <v>2979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195</v>
      </c>
      <c r="AU2016" s="243" t="s">
        <v>82</v>
      </c>
      <c r="AV2016" s="13" t="s">
        <v>80</v>
      </c>
      <c r="AW2016" s="13" t="s">
        <v>35</v>
      </c>
      <c r="AX2016" s="13" t="s">
        <v>73</v>
      </c>
      <c r="AY2016" s="243" t="s">
        <v>185</v>
      </c>
    </row>
    <row r="2017" s="14" customFormat="1">
      <c r="A2017" s="14"/>
      <c r="B2017" s="244"/>
      <c r="C2017" s="245"/>
      <c r="D2017" s="235" t="s">
        <v>195</v>
      </c>
      <c r="E2017" s="246" t="s">
        <v>19</v>
      </c>
      <c r="F2017" s="247" t="s">
        <v>2011</v>
      </c>
      <c r="G2017" s="245"/>
      <c r="H2017" s="248">
        <v>6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195</v>
      </c>
      <c r="AU2017" s="254" t="s">
        <v>82</v>
      </c>
      <c r="AV2017" s="14" t="s">
        <v>82</v>
      </c>
      <c r="AW2017" s="14" t="s">
        <v>35</v>
      </c>
      <c r="AX2017" s="14" t="s">
        <v>73</v>
      </c>
      <c r="AY2017" s="254" t="s">
        <v>185</v>
      </c>
    </row>
    <row r="2018" s="15" customFormat="1">
      <c r="A2018" s="15"/>
      <c r="B2018" s="255"/>
      <c r="C2018" s="256"/>
      <c r="D2018" s="235" t="s">
        <v>195</v>
      </c>
      <c r="E2018" s="257" t="s">
        <v>19</v>
      </c>
      <c r="F2018" s="258" t="s">
        <v>226</v>
      </c>
      <c r="G2018" s="256"/>
      <c r="H2018" s="259">
        <v>12</v>
      </c>
      <c r="I2018" s="260"/>
      <c r="J2018" s="256"/>
      <c r="K2018" s="256"/>
      <c r="L2018" s="261"/>
      <c r="M2018" s="262"/>
      <c r="N2018" s="263"/>
      <c r="O2018" s="263"/>
      <c r="P2018" s="263"/>
      <c r="Q2018" s="263"/>
      <c r="R2018" s="263"/>
      <c r="S2018" s="263"/>
      <c r="T2018" s="264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65" t="s">
        <v>195</v>
      </c>
      <c r="AU2018" s="265" t="s">
        <v>82</v>
      </c>
      <c r="AV2018" s="15" t="s">
        <v>135</v>
      </c>
      <c r="AW2018" s="15" t="s">
        <v>35</v>
      </c>
      <c r="AX2018" s="15" t="s">
        <v>80</v>
      </c>
      <c r="AY2018" s="265" t="s">
        <v>185</v>
      </c>
    </row>
    <row r="2019" s="2" customFormat="1" ht="16.5" customHeight="1">
      <c r="A2019" s="40"/>
      <c r="B2019" s="41"/>
      <c r="C2019" s="272" t="s">
        <v>2983</v>
      </c>
      <c r="D2019" s="272" t="s">
        <v>520</v>
      </c>
      <c r="E2019" s="273" t="s">
        <v>2984</v>
      </c>
      <c r="F2019" s="274" t="s">
        <v>2985</v>
      </c>
      <c r="G2019" s="275" t="s">
        <v>240</v>
      </c>
      <c r="H2019" s="276">
        <v>13.91</v>
      </c>
      <c r="I2019" s="277"/>
      <c r="J2019" s="278">
        <f>ROUND(I2019*H2019,2)</f>
        <v>0</v>
      </c>
      <c r="K2019" s="274" t="s">
        <v>2224</v>
      </c>
      <c r="L2019" s="279"/>
      <c r="M2019" s="280" t="s">
        <v>19</v>
      </c>
      <c r="N2019" s="281" t="s">
        <v>44</v>
      </c>
      <c r="O2019" s="86"/>
      <c r="P2019" s="224">
        <f>O2019*H2019</f>
        <v>0</v>
      </c>
      <c r="Q2019" s="224">
        <v>0.001</v>
      </c>
      <c r="R2019" s="224">
        <f>Q2019*H2019</f>
        <v>0.013910000000000001</v>
      </c>
      <c r="S2019" s="224">
        <v>0</v>
      </c>
      <c r="T2019" s="225">
        <f>S2019*H2019</f>
        <v>0</v>
      </c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R2019" s="226" t="s">
        <v>627</v>
      </c>
      <c r="AT2019" s="226" t="s">
        <v>520</v>
      </c>
      <c r="AU2019" s="226" t="s">
        <v>82</v>
      </c>
      <c r="AY2019" s="19" t="s">
        <v>185</v>
      </c>
      <c r="BE2019" s="227">
        <f>IF(N2019="základní",J2019,0)</f>
        <v>0</v>
      </c>
      <c r="BF2019" s="227">
        <f>IF(N2019="snížená",J2019,0)</f>
        <v>0</v>
      </c>
      <c r="BG2019" s="227">
        <f>IF(N2019="zákl. přenesená",J2019,0)</f>
        <v>0</v>
      </c>
      <c r="BH2019" s="227">
        <f>IF(N2019="sníž. přenesená",J2019,0)</f>
        <v>0</v>
      </c>
      <c r="BI2019" s="227">
        <f>IF(N2019="nulová",J2019,0)</f>
        <v>0</v>
      </c>
      <c r="BJ2019" s="19" t="s">
        <v>80</v>
      </c>
      <c r="BK2019" s="227">
        <f>ROUND(I2019*H2019,2)</f>
        <v>0</v>
      </c>
      <c r="BL2019" s="19" t="s">
        <v>339</v>
      </c>
      <c r="BM2019" s="226" t="s">
        <v>2986</v>
      </c>
    </row>
    <row r="2020" s="13" customFormat="1">
      <c r="A2020" s="13"/>
      <c r="B2020" s="233"/>
      <c r="C2020" s="234"/>
      <c r="D2020" s="235" t="s">
        <v>195</v>
      </c>
      <c r="E2020" s="236" t="s">
        <v>19</v>
      </c>
      <c r="F2020" s="237" t="s">
        <v>2980</v>
      </c>
      <c r="G2020" s="234"/>
      <c r="H2020" s="236" t="s">
        <v>19</v>
      </c>
      <c r="I2020" s="238"/>
      <c r="J2020" s="234"/>
      <c r="K2020" s="234"/>
      <c r="L2020" s="239"/>
      <c r="M2020" s="240"/>
      <c r="N2020" s="241"/>
      <c r="O2020" s="241"/>
      <c r="P2020" s="241"/>
      <c r="Q2020" s="241"/>
      <c r="R2020" s="241"/>
      <c r="S2020" s="241"/>
      <c r="T2020" s="242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3" t="s">
        <v>195</v>
      </c>
      <c r="AU2020" s="243" t="s">
        <v>82</v>
      </c>
      <c r="AV2020" s="13" t="s">
        <v>80</v>
      </c>
      <c r="AW2020" s="13" t="s">
        <v>35</v>
      </c>
      <c r="AX2020" s="13" t="s">
        <v>73</v>
      </c>
      <c r="AY2020" s="243" t="s">
        <v>185</v>
      </c>
    </row>
    <row r="2021" s="14" customFormat="1">
      <c r="A2021" s="14"/>
      <c r="B2021" s="244"/>
      <c r="C2021" s="245"/>
      <c r="D2021" s="235" t="s">
        <v>195</v>
      </c>
      <c r="E2021" s="246" t="s">
        <v>19</v>
      </c>
      <c r="F2021" s="247" t="s">
        <v>2987</v>
      </c>
      <c r="G2021" s="245"/>
      <c r="H2021" s="248">
        <v>4.9400000000000004</v>
      </c>
      <c r="I2021" s="249"/>
      <c r="J2021" s="245"/>
      <c r="K2021" s="245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4" t="s">
        <v>195</v>
      </c>
      <c r="AU2021" s="254" t="s">
        <v>82</v>
      </c>
      <c r="AV2021" s="14" t="s">
        <v>82</v>
      </c>
      <c r="AW2021" s="14" t="s">
        <v>35</v>
      </c>
      <c r="AX2021" s="14" t="s">
        <v>73</v>
      </c>
      <c r="AY2021" s="254" t="s">
        <v>185</v>
      </c>
    </row>
    <row r="2022" s="14" customFormat="1">
      <c r="A2022" s="14"/>
      <c r="B2022" s="244"/>
      <c r="C2022" s="245"/>
      <c r="D2022" s="235" t="s">
        <v>195</v>
      </c>
      <c r="E2022" s="246" t="s">
        <v>19</v>
      </c>
      <c r="F2022" s="247" t="s">
        <v>2988</v>
      </c>
      <c r="G2022" s="245"/>
      <c r="H2022" s="248">
        <v>4.0300000000000002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195</v>
      </c>
      <c r="AU2022" s="254" t="s">
        <v>82</v>
      </c>
      <c r="AV2022" s="14" t="s">
        <v>82</v>
      </c>
      <c r="AW2022" s="14" t="s">
        <v>35</v>
      </c>
      <c r="AX2022" s="14" t="s">
        <v>73</v>
      </c>
      <c r="AY2022" s="254" t="s">
        <v>185</v>
      </c>
    </row>
    <row r="2023" s="14" customFormat="1">
      <c r="A2023" s="14"/>
      <c r="B2023" s="244"/>
      <c r="C2023" s="245"/>
      <c r="D2023" s="235" t="s">
        <v>195</v>
      </c>
      <c r="E2023" s="246" t="s">
        <v>19</v>
      </c>
      <c r="F2023" s="247" t="s">
        <v>2987</v>
      </c>
      <c r="G2023" s="245"/>
      <c r="H2023" s="248">
        <v>4.9400000000000004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195</v>
      </c>
      <c r="AU2023" s="254" t="s">
        <v>82</v>
      </c>
      <c r="AV2023" s="14" t="s">
        <v>82</v>
      </c>
      <c r="AW2023" s="14" t="s">
        <v>35</v>
      </c>
      <c r="AX2023" s="14" t="s">
        <v>73</v>
      </c>
      <c r="AY2023" s="254" t="s">
        <v>185</v>
      </c>
    </row>
    <row r="2024" s="15" customFormat="1">
      <c r="A2024" s="15"/>
      <c r="B2024" s="255"/>
      <c r="C2024" s="256"/>
      <c r="D2024" s="235" t="s">
        <v>195</v>
      </c>
      <c r="E2024" s="257" t="s">
        <v>19</v>
      </c>
      <c r="F2024" s="258" t="s">
        <v>226</v>
      </c>
      <c r="G2024" s="256"/>
      <c r="H2024" s="259">
        <v>13.91</v>
      </c>
      <c r="I2024" s="260"/>
      <c r="J2024" s="256"/>
      <c r="K2024" s="256"/>
      <c r="L2024" s="261"/>
      <c r="M2024" s="262"/>
      <c r="N2024" s="263"/>
      <c r="O2024" s="263"/>
      <c r="P2024" s="263"/>
      <c r="Q2024" s="263"/>
      <c r="R2024" s="263"/>
      <c r="S2024" s="263"/>
      <c r="T2024" s="264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65" t="s">
        <v>195</v>
      </c>
      <c r="AU2024" s="265" t="s">
        <v>82</v>
      </c>
      <c r="AV2024" s="15" t="s">
        <v>135</v>
      </c>
      <c r="AW2024" s="15" t="s">
        <v>35</v>
      </c>
      <c r="AX2024" s="15" t="s">
        <v>80</v>
      </c>
      <c r="AY2024" s="265" t="s">
        <v>185</v>
      </c>
    </row>
    <row r="2025" s="2" customFormat="1" ht="24.15" customHeight="1">
      <c r="A2025" s="40"/>
      <c r="B2025" s="41"/>
      <c r="C2025" s="215" t="s">
        <v>2989</v>
      </c>
      <c r="D2025" s="215" t="s">
        <v>187</v>
      </c>
      <c r="E2025" s="216" t="s">
        <v>2245</v>
      </c>
      <c r="F2025" s="217" t="s">
        <v>2246</v>
      </c>
      <c r="G2025" s="218" t="s">
        <v>439</v>
      </c>
      <c r="H2025" s="219">
        <v>2</v>
      </c>
      <c r="I2025" s="220"/>
      <c r="J2025" s="221">
        <f>ROUND(I2025*H2025,2)</f>
        <v>0</v>
      </c>
      <c r="K2025" s="217" t="s">
        <v>2224</v>
      </c>
      <c r="L2025" s="46"/>
      <c r="M2025" s="222" t="s">
        <v>19</v>
      </c>
      <c r="N2025" s="223" t="s">
        <v>44</v>
      </c>
      <c r="O2025" s="86"/>
      <c r="P2025" s="224">
        <f>O2025*H2025</f>
        <v>0</v>
      </c>
      <c r="Q2025" s="224">
        <v>0</v>
      </c>
      <c r="R2025" s="224">
        <f>Q2025*H2025</f>
        <v>0</v>
      </c>
      <c r="S2025" s="224">
        <v>0</v>
      </c>
      <c r="T2025" s="225">
        <f>S2025*H2025</f>
        <v>0</v>
      </c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R2025" s="226" t="s">
        <v>339</v>
      </c>
      <c r="AT2025" s="226" t="s">
        <v>187</v>
      </c>
      <c r="AU2025" s="226" t="s">
        <v>82</v>
      </c>
      <c r="AY2025" s="19" t="s">
        <v>185</v>
      </c>
      <c r="BE2025" s="227">
        <f>IF(N2025="základní",J2025,0)</f>
        <v>0</v>
      </c>
      <c r="BF2025" s="227">
        <f>IF(N2025="snížená",J2025,0)</f>
        <v>0</v>
      </c>
      <c r="BG2025" s="227">
        <f>IF(N2025="zákl. přenesená",J2025,0)</f>
        <v>0</v>
      </c>
      <c r="BH2025" s="227">
        <f>IF(N2025="sníž. přenesená",J2025,0)</f>
        <v>0</v>
      </c>
      <c r="BI2025" s="227">
        <f>IF(N2025="nulová",J2025,0)</f>
        <v>0</v>
      </c>
      <c r="BJ2025" s="19" t="s">
        <v>80</v>
      </c>
      <c r="BK2025" s="227">
        <f>ROUND(I2025*H2025,2)</f>
        <v>0</v>
      </c>
      <c r="BL2025" s="19" t="s">
        <v>339</v>
      </c>
      <c r="BM2025" s="226" t="s">
        <v>2990</v>
      </c>
    </row>
    <row r="2026" s="2" customFormat="1">
      <c r="A2026" s="40"/>
      <c r="B2026" s="41"/>
      <c r="C2026" s="42"/>
      <c r="D2026" s="228" t="s">
        <v>193</v>
      </c>
      <c r="E2026" s="42"/>
      <c r="F2026" s="229" t="s">
        <v>2248</v>
      </c>
      <c r="G2026" s="42"/>
      <c r="H2026" s="42"/>
      <c r="I2026" s="230"/>
      <c r="J2026" s="42"/>
      <c r="K2026" s="42"/>
      <c r="L2026" s="46"/>
      <c r="M2026" s="231"/>
      <c r="N2026" s="232"/>
      <c r="O2026" s="86"/>
      <c r="P2026" s="86"/>
      <c r="Q2026" s="86"/>
      <c r="R2026" s="86"/>
      <c r="S2026" s="86"/>
      <c r="T2026" s="87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T2026" s="19" t="s">
        <v>193</v>
      </c>
      <c r="AU2026" s="19" t="s">
        <v>82</v>
      </c>
    </row>
    <row r="2027" s="13" customFormat="1">
      <c r="A2027" s="13"/>
      <c r="B2027" s="233"/>
      <c r="C2027" s="234"/>
      <c r="D2027" s="235" t="s">
        <v>195</v>
      </c>
      <c r="E2027" s="236" t="s">
        <v>19</v>
      </c>
      <c r="F2027" s="237" t="s">
        <v>2227</v>
      </c>
      <c r="G2027" s="234"/>
      <c r="H2027" s="236" t="s">
        <v>19</v>
      </c>
      <c r="I2027" s="238"/>
      <c r="J2027" s="234"/>
      <c r="K2027" s="234"/>
      <c r="L2027" s="239"/>
      <c r="M2027" s="240"/>
      <c r="N2027" s="241"/>
      <c r="O2027" s="241"/>
      <c r="P2027" s="241"/>
      <c r="Q2027" s="241"/>
      <c r="R2027" s="241"/>
      <c r="S2027" s="241"/>
      <c r="T2027" s="242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3" t="s">
        <v>195</v>
      </c>
      <c r="AU2027" s="243" t="s">
        <v>82</v>
      </c>
      <c r="AV2027" s="13" t="s">
        <v>80</v>
      </c>
      <c r="AW2027" s="13" t="s">
        <v>35</v>
      </c>
      <c r="AX2027" s="13" t="s">
        <v>73</v>
      </c>
      <c r="AY2027" s="243" t="s">
        <v>185</v>
      </c>
    </row>
    <row r="2028" s="13" customFormat="1">
      <c r="A2028" s="13"/>
      <c r="B2028" s="233"/>
      <c r="C2028" s="234"/>
      <c r="D2028" s="235" t="s">
        <v>195</v>
      </c>
      <c r="E2028" s="236" t="s">
        <v>19</v>
      </c>
      <c r="F2028" s="237" t="s">
        <v>2991</v>
      </c>
      <c r="G2028" s="234"/>
      <c r="H2028" s="236" t="s">
        <v>19</v>
      </c>
      <c r="I2028" s="238"/>
      <c r="J2028" s="234"/>
      <c r="K2028" s="234"/>
      <c r="L2028" s="239"/>
      <c r="M2028" s="240"/>
      <c r="N2028" s="241"/>
      <c r="O2028" s="241"/>
      <c r="P2028" s="241"/>
      <c r="Q2028" s="241"/>
      <c r="R2028" s="241"/>
      <c r="S2028" s="241"/>
      <c r="T2028" s="242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3" t="s">
        <v>195</v>
      </c>
      <c r="AU2028" s="243" t="s">
        <v>82</v>
      </c>
      <c r="AV2028" s="13" t="s">
        <v>80</v>
      </c>
      <c r="AW2028" s="13" t="s">
        <v>35</v>
      </c>
      <c r="AX2028" s="13" t="s">
        <v>73</v>
      </c>
      <c r="AY2028" s="243" t="s">
        <v>185</v>
      </c>
    </row>
    <row r="2029" s="14" customFormat="1">
      <c r="A2029" s="14"/>
      <c r="B2029" s="244"/>
      <c r="C2029" s="245"/>
      <c r="D2029" s="235" t="s">
        <v>195</v>
      </c>
      <c r="E2029" s="246" t="s">
        <v>19</v>
      </c>
      <c r="F2029" s="247" t="s">
        <v>1707</v>
      </c>
      <c r="G2029" s="245"/>
      <c r="H2029" s="248">
        <v>2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195</v>
      </c>
      <c r="AU2029" s="254" t="s">
        <v>82</v>
      </c>
      <c r="AV2029" s="14" t="s">
        <v>82</v>
      </c>
      <c r="AW2029" s="14" t="s">
        <v>35</v>
      </c>
      <c r="AX2029" s="14" t="s">
        <v>73</v>
      </c>
      <c r="AY2029" s="254" t="s">
        <v>185</v>
      </c>
    </row>
    <row r="2030" s="15" customFormat="1">
      <c r="A2030" s="15"/>
      <c r="B2030" s="255"/>
      <c r="C2030" s="256"/>
      <c r="D2030" s="235" t="s">
        <v>195</v>
      </c>
      <c r="E2030" s="257" t="s">
        <v>19</v>
      </c>
      <c r="F2030" s="258" t="s">
        <v>226</v>
      </c>
      <c r="G2030" s="256"/>
      <c r="H2030" s="259">
        <v>2</v>
      </c>
      <c r="I2030" s="260"/>
      <c r="J2030" s="256"/>
      <c r="K2030" s="256"/>
      <c r="L2030" s="261"/>
      <c r="M2030" s="262"/>
      <c r="N2030" s="263"/>
      <c r="O2030" s="263"/>
      <c r="P2030" s="263"/>
      <c r="Q2030" s="263"/>
      <c r="R2030" s="263"/>
      <c r="S2030" s="263"/>
      <c r="T2030" s="264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5" t="s">
        <v>195</v>
      </c>
      <c r="AU2030" s="265" t="s">
        <v>82</v>
      </c>
      <c r="AV2030" s="15" t="s">
        <v>135</v>
      </c>
      <c r="AW2030" s="15" t="s">
        <v>35</v>
      </c>
      <c r="AX2030" s="15" t="s">
        <v>80</v>
      </c>
      <c r="AY2030" s="265" t="s">
        <v>185</v>
      </c>
    </row>
    <row r="2031" s="2" customFormat="1" ht="16.5" customHeight="1">
      <c r="A2031" s="40"/>
      <c r="B2031" s="41"/>
      <c r="C2031" s="272" t="s">
        <v>2992</v>
      </c>
      <c r="D2031" s="272" t="s">
        <v>520</v>
      </c>
      <c r="E2031" s="273" t="s">
        <v>2251</v>
      </c>
      <c r="F2031" s="274" t="s">
        <v>2252</v>
      </c>
      <c r="G2031" s="275" t="s">
        <v>240</v>
      </c>
      <c r="H2031" s="276">
        <v>18.199999999999999</v>
      </c>
      <c r="I2031" s="277"/>
      <c r="J2031" s="278">
        <f>ROUND(I2031*H2031,2)</f>
        <v>0</v>
      </c>
      <c r="K2031" s="274" t="s">
        <v>2224</v>
      </c>
      <c r="L2031" s="279"/>
      <c r="M2031" s="280" t="s">
        <v>19</v>
      </c>
      <c r="N2031" s="281" t="s">
        <v>44</v>
      </c>
      <c r="O2031" s="86"/>
      <c r="P2031" s="224">
        <f>O2031*H2031</f>
        <v>0</v>
      </c>
      <c r="Q2031" s="224">
        <v>0.001</v>
      </c>
      <c r="R2031" s="224">
        <f>Q2031*H2031</f>
        <v>0.018200000000000001</v>
      </c>
      <c r="S2031" s="224">
        <v>0</v>
      </c>
      <c r="T2031" s="225">
        <f>S2031*H2031</f>
        <v>0</v>
      </c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R2031" s="226" t="s">
        <v>627</v>
      </c>
      <c r="AT2031" s="226" t="s">
        <v>520</v>
      </c>
      <c r="AU2031" s="226" t="s">
        <v>82</v>
      </c>
      <c r="AY2031" s="19" t="s">
        <v>185</v>
      </c>
      <c r="BE2031" s="227">
        <f>IF(N2031="základní",J2031,0)</f>
        <v>0</v>
      </c>
      <c r="BF2031" s="227">
        <f>IF(N2031="snížená",J2031,0)</f>
        <v>0</v>
      </c>
      <c r="BG2031" s="227">
        <f>IF(N2031="zákl. přenesená",J2031,0)</f>
        <v>0</v>
      </c>
      <c r="BH2031" s="227">
        <f>IF(N2031="sníž. přenesená",J2031,0)</f>
        <v>0</v>
      </c>
      <c r="BI2031" s="227">
        <f>IF(N2031="nulová",J2031,0)</f>
        <v>0</v>
      </c>
      <c r="BJ2031" s="19" t="s">
        <v>80</v>
      </c>
      <c r="BK2031" s="227">
        <f>ROUND(I2031*H2031,2)</f>
        <v>0</v>
      </c>
      <c r="BL2031" s="19" t="s">
        <v>339</v>
      </c>
      <c r="BM2031" s="226" t="s">
        <v>2993</v>
      </c>
    </row>
    <row r="2032" s="13" customFormat="1">
      <c r="A2032" s="13"/>
      <c r="B2032" s="233"/>
      <c r="C2032" s="234"/>
      <c r="D2032" s="235" t="s">
        <v>195</v>
      </c>
      <c r="E2032" s="236" t="s">
        <v>19</v>
      </c>
      <c r="F2032" s="237" t="s">
        <v>2227</v>
      </c>
      <c r="G2032" s="234"/>
      <c r="H2032" s="236" t="s">
        <v>19</v>
      </c>
      <c r="I2032" s="238"/>
      <c r="J2032" s="234"/>
      <c r="K2032" s="234"/>
      <c r="L2032" s="239"/>
      <c r="M2032" s="240"/>
      <c r="N2032" s="241"/>
      <c r="O2032" s="241"/>
      <c r="P2032" s="241"/>
      <c r="Q2032" s="241"/>
      <c r="R2032" s="241"/>
      <c r="S2032" s="241"/>
      <c r="T2032" s="242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3" t="s">
        <v>195</v>
      </c>
      <c r="AU2032" s="243" t="s">
        <v>82</v>
      </c>
      <c r="AV2032" s="13" t="s">
        <v>80</v>
      </c>
      <c r="AW2032" s="13" t="s">
        <v>35</v>
      </c>
      <c r="AX2032" s="13" t="s">
        <v>73</v>
      </c>
      <c r="AY2032" s="243" t="s">
        <v>185</v>
      </c>
    </row>
    <row r="2033" s="13" customFormat="1">
      <c r="A2033" s="13"/>
      <c r="B2033" s="233"/>
      <c r="C2033" s="234"/>
      <c r="D2033" s="235" t="s">
        <v>195</v>
      </c>
      <c r="E2033" s="236" t="s">
        <v>19</v>
      </c>
      <c r="F2033" s="237" t="s">
        <v>2991</v>
      </c>
      <c r="G2033" s="234"/>
      <c r="H2033" s="236" t="s">
        <v>19</v>
      </c>
      <c r="I2033" s="238"/>
      <c r="J2033" s="234"/>
      <c r="K2033" s="234"/>
      <c r="L2033" s="239"/>
      <c r="M2033" s="240"/>
      <c r="N2033" s="241"/>
      <c r="O2033" s="241"/>
      <c r="P2033" s="241"/>
      <c r="Q2033" s="241"/>
      <c r="R2033" s="241"/>
      <c r="S2033" s="241"/>
      <c r="T2033" s="242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3" t="s">
        <v>195</v>
      </c>
      <c r="AU2033" s="243" t="s">
        <v>82</v>
      </c>
      <c r="AV2033" s="13" t="s">
        <v>80</v>
      </c>
      <c r="AW2033" s="13" t="s">
        <v>35</v>
      </c>
      <c r="AX2033" s="13" t="s">
        <v>73</v>
      </c>
      <c r="AY2033" s="243" t="s">
        <v>185</v>
      </c>
    </row>
    <row r="2034" s="14" customFormat="1">
      <c r="A2034" s="14"/>
      <c r="B2034" s="244"/>
      <c r="C2034" s="245"/>
      <c r="D2034" s="235" t="s">
        <v>195</v>
      </c>
      <c r="E2034" s="246" t="s">
        <v>19</v>
      </c>
      <c r="F2034" s="247" t="s">
        <v>2994</v>
      </c>
      <c r="G2034" s="245"/>
      <c r="H2034" s="248">
        <v>18.199999999999999</v>
      </c>
      <c r="I2034" s="249"/>
      <c r="J2034" s="245"/>
      <c r="K2034" s="245"/>
      <c r="L2034" s="250"/>
      <c r="M2034" s="251"/>
      <c r="N2034" s="252"/>
      <c r="O2034" s="252"/>
      <c r="P2034" s="252"/>
      <c r="Q2034" s="252"/>
      <c r="R2034" s="252"/>
      <c r="S2034" s="252"/>
      <c r="T2034" s="253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4" t="s">
        <v>195</v>
      </c>
      <c r="AU2034" s="254" t="s">
        <v>82</v>
      </c>
      <c r="AV2034" s="14" t="s">
        <v>82</v>
      </c>
      <c r="AW2034" s="14" t="s">
        <v>35</v>
      </c>
      <c r="AX2034" s="14" t="s">
        <v>73</v>
      </c>
      <c r="AY2034" s="254" t="s">
        <v>185</v>
      </c>
    </row>
    <row r="2035" s="15" customFormat="1">
      <c r="A2035" s="15"/>
      <c r="B2035" s="255"/>
      <c r="C2035" s="256"/>
      <c r="D2035" s="235" t="s">
        <v>195</v>
      </c>
      <c r="E2035" s="257" t="s">
        <v>19</v>
      </c>
      <c r="F2035" s="258" t="s">
        <v>226</v>
      </c>
      <c r="G2035" s="256"/>
      <c r="H2035" s="259">
        <v>18.199999999999999</v>
      </c>
      <c r="I2035" s="260"/>
      <c r="J2035" s="256"/>
      <c r="K2035" s="256"/>
      <c r="L2035" s="261"/>
      <c r="M2035" s="262"/>
      <c r="N2035" s="263"/>
      <c r="O2035" s="263"/>
      <c r="P2035" s="263"/>
      <c r="Q2035" s="263"/>
      <c r="R2035" s="263"/>
      <c r="S2035" s="263"/>
      <c r="T2035" s="264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65" t="s">
        <v>195</v>
      </c>
      <c r="AU2035" s="265" t="s">
        <v>82</v>
      </c>
      <c r="AV2035" s="15" t="s">
        <v>135</v>
      </c>
      <c r="AW2035" s="15" t="s">
        <v>35</v>
      </c>
      <c r="AX2035" s="15" t="s">
        <v>80</v>
      </c>
      <c r="AY2035" s="265" t="s">
        <v>185</v>
      </c>
    </row>
    <row r="2036" s="2" customFormat="1" ht="24.15" customHeight="1">
      <c r="A2036" s="40"/>
      <c r="B2036" s="41"/>
      <c r="C2036" s="215" t="s">
        <v>2995</v>
      </c>
      <c r="D2036" s="215" t="s">
        <v>187</v>
      </c>
      <c r="E2036" s="216" t="s">
        <v>2256</v>
      </c>
      <c r="F2036" s="217" t="s">
        <v>2257</v>
      </c>
      <c r="G2036" s="218" t="s">
        <v>457</v>
      </c>
      <c r="H2036" s="266"/>
      <c r="I2036" s="220"/>
      <c r="J2036" s="221">
        <f>ROUND(I2036*H2036,2)</f>
        <v>0</v>
      </c>
      <c r="K2036" s="217" t="s">
        <v>2224</v>
      </c>
      <c r="L2036" s="46"/>
      <c r="M2036" s="222" t="s">
        <v>19</v>
      </c>
      <c r="N2036" s="223" t="s">
        <v>44</v>
      </c>
      <c r="O2036" s="86"/>
      <c r="P2036" s="224">
        <f>O2036*H2036</f>
        <v>0</v>
      </c>
      <c r="Q2036" s="224">
        <v>0</v>
      </c>
      <c r="R2036" s="224">
        <f>Q2036*H2036</f>
        <v>0</v>
      </c>
      <c r="S2036" s="224">
        <v>0</v>
      </c>
      <c r="T2036" s="225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26" t="s">
        <v>339</v>
      </c>
      <c r="AT2036" s="226" t="s">
        <v>187</v>
      </c>
      <c r="AU2036" s="226" t="s">
        <v>82</v>
      </c>
      <c r="AY2036" s="19" t="s">
        <v>185</v>
      </c>
      <c r="BE2036" s="227">
        <f>IF(N2036="základní",J2036,0)</f>
        <v>0</v>
      </c>
      <c r="BF2036" s="227">
        <f>IF(N2036="snížená",J2036,0)</f>
        <v>0</v>
      </c>
      <c r="BG2036" s="227">
        <f>IF(N2036="zákl. přenesená",J2036,0)</f>
        <v>0</v>
      </c>
      <c r="BH2036" s="227">
        <f>IF(N2036="sníž. přenesená",J2036,0)</f>
        <v>0</v>
      </c>
      <c r="BI2036" s="227">
        <f>IF(N2036="nulová",J2036,0)</f>
        <v>0</v>
      </c>
      <c r="BJ2036" s="19" t="s">
        <v>80</v>
      </c>
      <c r="BK2036" s="227">
        <f>ROUND(I2036*H2036,2)</f>
        <v>0</v>
      </c>
      <c r="BL2036" s="19" t="s">
        <v>339</v>
      </c>
      <c r="BM2036" s="226" t="s">
        <v>2996</v>
      </c>
    </row>
    <row r="2037" s="2" customFormat="1">
      <c r="A2037" s="40"/>
      <c r="B2037" s="41"/>
      <c r="C2037" s="42"/>
      <c r="D2037" s="228" t="s">
        <v>193</v>
      </c>
      <c r="E2037" s="42"/>
      <c r="F2037" s="229" t="s">
        <v>2259</v>
      </c>
      <c r="G2037" s="42"/>
      <c r="H2037" s="42"/>
      <c r="I2037" s="230"/>
      <c r="J2037" s="42"/>
      <c r="K2037" s="42"/>
      <c r="L2037" s="46"/>
      <c r="M2037" s="231"/>
      <c r="N2037" s="232"/>
      <c r="O2037" s="86"/>
      <c r="P2037" s="86"/>
      <c r="Q2037" s="86"/>
      <c r="R2037" s="86"/>
      <c r="S2037" s="86"/>
      <c r="T2037" s="87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9" t="s">
        <v>193</v>
      </c>
      <c r="AU2037" s="19" t="s">
        <v>82</v>
      </c>
    </row>
    <row r="2038" s="12" customFormat="1" ht="25.92" customHeight="1">
      <c r="A2038" s="12"/>
      <c r="B2038" s="199"/>
      <c r="C2038" s="200"/>
      <c r="D2038" s="201" t="s">
        <v>72</v>
      </c>
      <c r="E2038" s="202" t="s">
        <v>452</v>
      </c>
      <c r="F2038" s="202" t="s">
        <v>453</v>
      </c>
      <c r="G2038" s="200"/>
      <c r="H2038" s="200"/>
      <c r="I2038" s="203"/>
      <c r="J2038" s="204">
        <f>BK2038</f>
        <v>0</v>
      </c>
      <c r="K2038" s="200"/>
      <c r="L2038" s="205"/>
      <c r="M2038" s="206"/>
      <c r="N2038" s="207"/>
      <c r="O2038" s="207"/>
      <c r="P2038" s="208">
        <f>P2039</f>
        <v>0</v>
      </c>
      <c r="Q2038" s="207"/>
      <c r="R2038" s="208">
        <f>R2039</f>
        <v>0</v>
      </c>
      <c r="S2038" s="207"/>
      <c r="T2038" s="209">
        <f>T2039</f>
        <v>0</v>
      </c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R2038" s="210" t="s">
        <v>250</v>
      </c>
      <c r="AT2038" s="211" t="s">
        <v>72</v>
      </c>
      <c r="AU2038" s="211" t="s">
        <v>73</v>
      </c>
      <c r="AY2038" s="210" t="s">
        <v>185</v>
      </c>
      <c r="BK2038" s="212">
        <f>BK2039</f>
        <v>0</v>
      </c>
    </row>
    <row r="2039" s="2" customFormat="1" ht="16.5" customHeight="1">
      <c r="A2039" s="40"/>
      <c r="B2039" s="41"/>
      <c r="C2039" s="215" t="s">
        <v>2997</v>
      </c>
      <c r="D2039" s="215" t="s">
        <v>187</v>
      </c>
      <c r="E2039" s="216" t="s">
        <v>2261</v>
      </c>
      <c r="F2039" s="217" t="s">
        <v>456</v>
      </c>
      <c r="G2039" s="218" t="s">
        <v>457</v>
      </c>
      <c r="H2039" s="266"/>
      <c r="I2039" s="220"/>
      <c r="J2039" s="221">
        <f>ROUND(I2039*H2039,2)</f>
        <v>0</v>
      </c>
      <c r="K2039" s="217" t="s">
        <v>19</v>
      </c>
      <c r="L2039" s="46"/>
      <c r="M2039" s="267" t="s">
        <v>19</v>
      </c>
      <c r="N2039" s="268" t="s">
        <v>44</v>
      </c>
      <c r="O2039" s="269"/>
      <c r="P2039" s="270">
        <f>O2039*H2039</f>
        <v>0</v>
      </c>
      <c r="Q2039" s="270">
        <v>0</v>
      </c>
      <c r="R2039" s="270">
        <f>Q2039*H2039</f>
        <v>0</v>
      </c>
      <c r="S2039" s="270">
        <v>0</v>
      </c>
      <c r="T2039" s="271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6" t="s">
        <v>135</v>
      </c>
      <c r="AT2039" s="226" t="s">
        <v>187</v>
      </c>
      <c r="AU2039" s="226" t="s">
        <v>80</v>
      </c>
      <c r="AY2039" s="19" t="s">
        <v>185</v>
      </c>
      <c r="BE2039" s="227">
        <f>IF(N2039="základní",J2039,0)</f>
        <v>0</v>
      </c>
      <c r="BF2039" s="227">
        <f>IF(N2039="snížená",J2039,0)</f>
        <v>0</v>
      </c>
      <c r="BG2039" s="227">
        <f>IF(N2039="zákl. přenesená",J2039,0)</f>
        <v>0</v>
      </c>
      <c r="BH2039" s="227">
        <f>IF(N2039="sníž. přenesená",J2039,0)</f>
        <v>0</v>
      </c>
      <c r="BI2039" s="227">
        <f>IF(N2039="nulová",J2039,0)</f>
        <v>0</v>
      </c>
      <c r="BJ2039" s="19" t="s">
        <v>80</v>
      </c>
      <c r="BK2039" s="227">
        <f>ROUND(I2039*H2039,2)</f>
        <v>0</v>
      </c>
      <c r="BL2039" s="19" t="s">
        <v>135</v>
      </c>
      <c r="BM2039" s="226" t="s">
        <v>2998</v>
      </c>
    </row>
    <row r="2040" s="2" customFormat="1" ht="6.96" customHeight="1">
      <c r="A2040" s="40"/>
      <c r="B2040" s="61"/>
      <c r="C2040" s="62"/>
      <c r="D2040" s="62"/>
      <c r="E2040" s="62"/>
      <c r="F2040" s="62"/>
      <c r="G2040" s="62"/>
      <c r="H2040" s="62"/>
      <c r="I2040" s="62"/>
      <c r="J2040" s="62"/>
      <c r="K2040" s="62"/>
      <c r="L2040" s="46"/>
      <c r="M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</row>
  </sheetData>
  <sheetProtection sheet="1" autoFilter="0" formatColumns="0" formatRows="0" objects="1" scenarios="1" spinCount="100000" saltValue="Un+UCLA/Xn+FsLeGe2k/QKB7Va1QHmeq3j2zeUtF9nA5glyJilnjlYX3C7Ap/Av/3Ql/HCVS2c/M5gPRh4UemQ==" hashValue="5+dv4plHKcxS8iLmPvA0W3zs1MtYwF/QLUAN6vrM0uHnxocQ+t32J3JuJqKh7JsQhRK6U9u0mEphC5Y01TAFkA==" algorithmName="SHA-512" password="CC35"/>
  <autoFilter ref="C108:K20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1_02/311272241"/>
    <hyperlink ref="F128" r:id="rId2" display="https://podminky.urs.cz/item/CS_URS_2021_02/330321610"/>
    <hyperlink ref="F134" r:id="rId3" display="https://podminky.urs.cz/item/CS_URS_2021_02/331351121"/>
    <hyperlink ref="F139" r:id="rId4" display="https://podminky.urs.cz/item/CS_URS_2021_02/331351122"/>
    <hyperlink ref="F144" r:id="rId5" display="https://podminky.urs.cz/item/CS_URS_2021_02/331351125"/>
    <hyperlink ref="F149" r:id="rId6" display="https://podminky.urs.cz/item/CS_URS_2021_02/331351126"/>
    <hyperlink ref="F154" r:id="rId7" display="https://podminky.urs.cz/item/CS_URS_2021_02/331361821"/>
    <hyperlink ref="F158" r:id="rId8" display="https://podminky.urs.cz/item/CS_URS_2021_02/341321410"/>
    <hyperlink ref="F166" r:id="rId9" display="https://podminky.urs.cz/item/CS_URS_2021_02/341351111"/>
    <hyperlink ref="F176" r:id="rId10" display="https://podminky.urs.cz/item/CS_URS_2021_02/341351112"/>
    <hyperlink ref="F186" r:id="rId11" display="https://podminky.urs.cz/item/CS_URS_2021_02/341361821"/>
    <hyperlink ref="F191" r:id="rId12" display="https://podminky.urs.cz/item/CS_URS_2021_02/411321616"/>
    <hyperlink ref="F208" r:id="rId13" display="https://podminky.urs.cz/item/CS_URS_2021_02/411351011"/>
    <hyperlink ref="F225" r:id="rId14" display="https://podminky.urs.cz/item/CS_URS_2021_02/411351012"/>
    <hyperlink ref="F242" r:id="rId15" display="https://podminky.urs.cz/item/CS_URS_2021_02/411354313"/>
    <hyperlink ref="F254" r:id="rId16" display="https://podminky.urs.cz/item/CS_URS_2021_02/411354314"/>
    <hyperlink ref="F266" r:id="rId17" display="https://podminky.urs.cz/item/CS_URS_2021_02/411361821"/>
    <hyperlink ref="F270" r:id="rId18" display="https://podminky.urs.cz/item/CS_URS_2021_02/413322626"/>
    <hyperlink ref="F283" r:id="rId19" display="https://podminky.urs.cz/item/CS_URS_2021_02/413351111"/>
    <hyperlink ref="F298" r:id="rId20" display="https://podminky.urs.cz/item/CS_URS_2021_02/413351112"/>
    <hyperlink ref="F313" r:id="rId21" display="https://podminky.urs.cz/item/CS_URS_2021_02/413352111"/>
    <hyperlink ref="F321" r:id="rId22" display="https://podminky.urs.cz/item/CS_URS_2021_02/413352112"/>
    <hyperlink ref="F329" r:id="rId23" display="https://podminky.urs.cz/item/CS_URS_2021_02/413361821"/>
    <hyperlink ref="F333" r:id="rId24" display="https://podminky.urs.cz/item/CS_URS_2021_02/430321414"/>
    <hyperlink ref="F345" r:id="rId25" display="https://podminky.urs.cz/item/CS_URS_2021_02/430361821"/>
    <hyperlink ref="F349" r:id="rId26" display="https://podminky.urs.cz/item/CS_URS_2021_02/431351121"/>
    <hyperlink ref="F357" r:id="rId27" display="https://podminky.urs.cz/item/CS_URS_2021_02/431351122"/>
    <hyperlink ref="F365" r:id="rId28" display="https://podminky.urs.cz/item/CS_URS_2021_02/433351131"/>
    <hyperlink ref="F371" r:id="rId29" display="https://podminky.urs.cz/item/CS_URS_2021_02/433351132"/>
    <hyperlink ref="F377" r:id="rId30" display="https://podminky.urs.cz/item/CS_URS_2021_02/434351141"/>
    <hyperlink ref="F386" r:id="rId31" display="https://podminky.urs.cz/item/CS_URS_2021_02/434351142"/>
    <hyperlink ref="F408" r:id="rId32" display="https://podminky.urs.cz/item/CS_URS_2021_02/611131121"/>
    <hyperlink ref="F415" r:id="rId33" display="https://podminky.urs.cz/item/CS_URS_2021_02/611131125"/>
    <hyperlink ref="F429" r:id="rId34" display="https://podminky.urs.cz/item/CS_URS_2021_02/611142001"/>
    <hyperlink ref="F436" r:id="rId35" display="https://podminky.urs.cz/item/CS_URS_2021_02/611311131"/>
    <hyperlink ref="F443" r:id="rId36" display="https://podminky.urs.cz/item/CS_URS_2021_02/611311135"/>
    <hyperlink ref="F457" r:id="rId37" display="https://podminky.urs.cz/item/CS_URS_2021_02/612131121"/>
    <hyperlink ref="F525" r:id="rId38" display="https://podminky.urs.cz/item/CS_URS_2021_02/612142001"/>
    <hyperlink ref="F602" r:id="rId39" display="https://podminky.urs.cz/item/CS_URS_2021_02/612311131"/>
    <hyperlink ref="F679" r:id="rId40" display="https://podminky.urs.cz/item/CS_URS_2021_02/632441225"/>
    <hyperlink ref="F684" r:id="rId41" display="https://podminky.urs.cz/item/CS_URS_2021_02/632481213"/>
    <hyperlink ref="F689" r:id="rId42" display="https://podminky.urs.cz/item/CS_URS_2021_02/634112126"/>
    <hyperlink ref="F730" r:id="rId43" display="https://podminky.urs.cz/item/CS_URS_2021_02/642942951"/>
    <hyperlink ref="F772" r:id="rId44" display="https://podminky.urs.cz/item/CS_URS_2021_02/941211112"/>
    <hyperlink ref="F776" r:id="rId45" display="https://podminky.urs.cz/item/CS_URS_2021_02/941211211"/>
    <hyperlink ref="F780" r:id="rId46" display="https://podminky.urs.cz/item/CS_URS_2021_02/941211812"/>
    <hyperlink ref="F784" r:id="rId47" display="https://podminky.urs.cz/item/CS_URS_2021_02/943211111"/>
    <hyperlink ref="F790" r:id="rId48" display="https://podminky.urs.cz/item/CS_URS_2021_02/943211211"/>
    <hyperlink ref="F796" r:id="rId49" display="https://podminky.urs.cz/item/CS_URS_2021_02/943211811"/>
    <hyperlink ref="F802" r:id="rId50" display="https://podminky.urs.cz/item/CS_URS_2021_02/944611111"/>
    <hyperlink ref="F806" r:id="rId51" display="https://podminky.urs.cz/item/CS_URS_2021_02/944611211"/>
    <hyperlink ref="F810" r:id="rId52" display="https://podminky.urs.cz/item/CS_URS_2021_02/944611811"/>
    <hyperlink ref="F814" r:id="rId53" display="https://podminky.urs.cz/item/CS_URS_2021_02/949101112"/>
    <hyperlink ref="F828" r:id="rId54" display="https://podminky.urs.cz/item/CS_URS_2021_02/998012103"/>
    <hyperlink ref="F832" r:id="rId55" display="https://podminky.urs.cz/item/CS_URS_2021_02/711493112"/>
    <hyperlink ref="F837" r:id="rId56" display="https://podminky.urs.cz/item/CS_URS_2021_02/711493122"/>
    <hyperlink ref="F856" r:id="rId57" display="https://podminky.urs.cz/item/CS_URS_2021_02/998711203"/>
    <hyperlink ref="F859" r:id="rId58" display="https://podminky.urs.cz/item/CS_URS_2021_02/712311101"/>
    <hyperlink ref="F871" r:id="rId59" display="https://podminky.urs.cz/item/CS_URS_2021_02/712341559"/>
    <hyperlink ref="F882" r:id="rId60" display="https://podminky.urs.cz/item/CS_URS_2021_02/712361701"/>
    <hyperlink ref="F896" r:id="rId61" display="https://podminky.urs.cz/item/CS_URS_2021_02/712391171"/>
    <hyperlink ref="F903" r:id="rId62" display="https://podminky.urs.cz/item/CS_URS_2021_02/712391172"/>
    <hyperlink ref="F921" r:id="rId63" display="https://podminky.urs.cz/item/CS_URS_2021_02/712771255"/>
    <hyperlink ref="F932" r:id="rId64" display="https://podminky.urs.cz/item/CS_URS_2021_02/712771271"/>
    <hyperlink ref="F948" r:id="rId65" display="https://podminky.urs.cz/item/CS_URS_2021_02/712771331"/>
    <hyperlink ref="F964" r:id="rId66" display="https://podminky.urs.cz/item/CS_URS_2021_02/712771411"/>
    <hyperlink ref="F1016" r:id="rId67" display="https://podminky.urs.cz/item/CS_URS_2021_02/712998004"/>
    <hyperlink ref="F1027" r:id="rId68" display="https://podminky.urs.cz/item/CS_URS_2021_02/998712203"/>
    <hyperlink ref="F1030" r:id="rId69" display="https://podminky.urs.cz/item/CS_URS_2021_02/713121111"/>
    <hyperlink ref="F1040" r:id="rId70" display="https://podminky.urs.cz/item/CS_URS_2021_02/713141136"/>
    <hyperlink ref="F1061" r:id="rId71" display="https://podminky.urs.cz/item/CS_URS_2021_02/998713203"/>
    <hyperlink ref="F1084" r:id="rId72" display="https://podminky.urs.cz/item/CS_URS_2021_02/725291511"/>
    <hyperlink ref="F1089" r:id="rId73" display="https://podminky.urs.cz/item/CS_URS_2021_02/725291621"/>
    <hyperlink ref="F1094" r:id="rId74" display="https://podminky.urs.cz/item/CS_URS_2021_02/725291631"/>
    <hyperlink ref="F1099" r:id="rId75" display="https://podminky.urs.cz/item/CS_URS_2021_02/998725203"/>
    <hyperlink ref="F1132" r:id="rId76" display="https://podminky.urs.cz/item/CS_URS_2021_02/763111336"/>
    <hyperlink ref="F1148" r:id="rId77" display="https://podminky.urs.cz/item/CS_URS_2021_02/763111362"/>
    <hyperlink ref="F1191" r:id="rId78" display="https://podminky.urs.cz/item/CS_URS_2021_02/763111717"/>
    <hyperlink ref="F1196" r:id="rId79" display="https://podminky.urs.cz/item/CS_URS_2021_02/763111771"/>
    <hyperlink ref="F1201" r:id="rId80" display="https://podminky.urs.cz/item/CS_URS_2021_02/763173111"/>
    <hyperlink ref="F1210" r:id="rId81" display="https://podminky.urs.cz/item/CS_URS_2021_02/763173121"/>
    <hyperlink ref="F1219" r:id="rId82" display="https://podminky.urs.cz/item/CS_URS_2021_02/763411116"/>
    <hyperlink ref="F1230" r:id="rId83" display="https://podminky.urs.cz/item/CS_URS_2021_02/763411126"/>
    <hyperlink ref="F1239" r:id="rId84" display="https://podminky.urs.cz/item/CS_URS_2021_02/763431031"/>
    <hyperlink ref="F1249" r:id="rId85" display="https://podminky.urs.cz/item/CS_URS_2021_02/998763403"/>
    <hyperlink ref="F1257" r:id="rId86" display="https://podminky.urs.cz/item/CS_URS_2021_02/764208105"/>
    <hyperlink ref="F1271" r:id="rId87" display="https://podminky.urs.cz/item/CS_URS_2021_02/764208107"/>
    <hyperlink ref="F1298" r:id="rId88" display="https://podminky.urs.cz/item/CS_URS_2021_02/764208145"/>
    <hyperlink ref="F1307" r:id="rId89" display="https://podminky.urs.cz/item/CS_URS_2021_02/998764203"/>
    <hyperlink ref="F1326" r:id="rId90" display="https://podminky.urs.cz/item/CS_URS_2021_02/766211100"/>
    <hyperlink ref="F1342" r:id="rId91" display="https://podminky.urs.cz/item/CS_URS_2021_02/766438111"/>
    <hyperlink ref="F1364" r:id="rId92" display="https://podminky.urs.cz/item/CS_URS_2021_02/766660171"/>
    <hyperlink ref="F1383" r:id="rId93" display="https://podminky.urs.cz/item/CS_URS_2021_02/766660174"/>
    <hyperlink ref="F1392" r:id="rId94" display="https://podminky.urs.cz/item/CS_URS_2021_02/766660182"/>
    <hyperlink ref="F1403" r:id="rId95" display="https://podminky.urs.cz/item/CS_URS_2021_02/766694121"/>
    <hyperlink ref="F1414" r:id="rId96" display="https://podminky.urs.cz/item/CS_URS_2021_02/766694124"/>
    <hyperlink ref="F1433" r:id="rId97" display="https://podminky.urs.cz/item/CS_URS_2021_02/998766203"/>
    <hyperlink ref="F1484" r:id="rId98" display="https://podminky.urs.cz/item/CS_URS_2021_02/767163121"/>
    <hyperlink ref="F1499" r:id="rId99" display="https://podminky.urs.cz/item/CS_URS_2021_02/767163221"/>
    <hyperlink ref="F1514" r:id="rId100" display="https://podminky.urs.cz/item/CS_URS_2021_02/767995111"/>
    <hyperlink ref="F1544" r:id="rId101" display="https://podminky.urs.cz/item/CS_URS_2021_02/767995113"/>
    <hyperlink ref="F1557" r:id="rId102" display="https://podminky.urs.cz/item/CS_URS_2021_02/953965132"/>
    <hyperlink ref="F1566" r:id="rId103" display="https://podminky.urs.cz/item/CS_URS_2021_02/998767203"/>
    <hyperlink ref="F1569" r:id="rId104" display="https://podminky.urs.cz/item/CS_URS_2021_02/771151022"/>
    <hyperlink ref="F1574" r:id="rId105" display="https://podminky.urs.cz/item/CS_URS_2021_02/771554112"/>
    <hyperlink ref="F1584" r:id="rId106" display="https://podminky.urs.cz/item/CS_URS_2021_02/771574263"/>
    <hyperlink ref="F1594" r:id="rId107" display="https://podminky.urs.cz/item/CS_URS_2021_02/771577111"/>
    <hyperlink ref="F1599" r:id="rId108" display="https://podminky.urs.cz/item/CS_URS_2021_02/998771203"/>
    <hyperlink ref="F1602" r:id="rId109" display="https://podminky.urs.cz/item/CS_URS_2021_02/776111111"/>
    <hyperlink ref="F1607" r:id="rId110" display="https://podminky.urs.cz/item/CS_URS_2021_02/776211131"/>
    <hyperlink ref="F1617" r:id="rId111" display="https://podminky.urs.cz/item/CS_URS_2021_02/776251111"/>
    <hyperlink ref="F1627" r:id="rId112" display="https://podminky.urs.cz/item/CS_URS_2021_02/776411112"/>
    <hyperlink ref="F1751" r:id="rId113" display="https://podminky.urs.cz/item/CS_URS_2021_02/776991141"/>
    <hyperlink ref="F1756" r:id="rId114" display="https://podminky.urs.cz/item/CS_URS_2021_02/998776203"/>
    <hyperlink ref="F1759" r:id="rId115" display="https://podminky.urs.cz/item/CS_URS_2021_02/777111123"/>
    <hyperlink ref="F1771" r:id="rId116" display="https://podminky.urs.cz/item/CS_URS_2021_02/777131105"/>
    <hyperlink ref="F1779" r:id="rId117" display="https://podminky.urs.cz/item/CS_URS_2021_02/777131211"/>
    <hyperlink ref="F1788" r:id="rId118" display="https://podminky.urs.cz/item/CS_URS_2021_02/777611101"/>
    <hyperlink ref="F1795" r:id="rId119" display="https://podminky.urs.cz/item/CS_URS_2021_02/777611201"/>
    <hyperlink ref="F1804" r:id="rId120" display="https://podminky.urs.cz/item/CS_URS_2021_02/998777203"/>
    <hyperlink ref="F1807" r:id="rId121" display="https://podminky.urs.cz/item/CS_URS_2021_02/781474114"/>
    <hyperlink ref="F1845" r:id="rId122" display="https://podminky.urs.cz/item/CS_URS_2021_02/781491021"/>
    <hyperlink ref="F1855" r:id="rId123" display="https://podminky.urs.cz/item/CS_URS_2021_02/781494111"/>
    <hyperlink ref="F1860" r:id="rId124" display="https://podminky.urs.cz/item/CS_URS_2021_02/781494511"/>
    <hyperlink ref="F1879" r:id="rId125" display="https://podminky.urs.cz/item/CS_URS_2021_02/998781203"/>
    <hyperlink ref="F1882" r:id="rId126" display="https://podminky.urs.cz/item/CS_URS_2021_02/784211101"/>
    <hyperlink ref="F1977" r:id="rId127" display="https://podminky.urs.cz/item/CS_URS_2021_02/784211109"/>
    <hyperlink ref="F1992" r:id="rId128" display="https://podminky.urs.cz/item/CS_URS_2022_01/786623021"/>
    <hyperlink ref="F2003" r:id="rId129" display="https://podminky.urs.cz/item/CS_URS_2022_01/786623023"/>
    <hyperlink ref="F2026" r:id="rId130" display="https://podminky.urs.cz/item/CS_URS_2022_01/786623027"/>
    <hyperlink ref="F2037" r:id="rId131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2999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ROUND((SUM(BE98:BE356)),  2)</f>
        <v>0</v>
      </c>
      <c r="G35" s="40"/>
      <c r="H35" s="40"/>
      <c r="I35" s="160">
        <v>0.20999999999999999</v>
      </c>
      <c r="J35" s="159">
        <f>ROUND(((SUM(BE98:BE356))*I35),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ROUND((SUM(BF98:BF356)),  2)</f>
        <v>0</v>
      </c>
      <c r="G36" s="40"/>
      <c r="H36" s="40"/>
      <c r="I36" s="160">
        <v>0.14999999999999999</v>
      </c>
      <c r="J36" s="159">
        <f>ROUND(((SUM(BF98:BF356))*I36),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ROUND((SUM(BG98:BG356)),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ROUND((SUM(BH98:BH356)),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ROUND((SUM(BI98:BI356)),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07 - Architektonicko - stavební řešení 5.NP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J100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J123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461</v>
      </c>
      <c r="E67" s="185"/>
      <c r="F67" s="185"/>
      <c r="G67" s="185"/>
      <c r="H67" s="185"/>
      <c r="I67" s="185"/>
      <c r="J67" s="186">
        <f>J178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J220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J241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J244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1037</v>
      </c>
      <c r="E71" s="185"/>
      <c r="F71" s="185"/>
      <c r="G71" s="185"/>
      <c r="H71" s="185"/>
      <c r="I71" s="185"/>
      <c r="J71" s="186">
        <f>J245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167</v>
      </c>
      <c r="E72" s="185"/>
      <c r="F72" s="185"/>
      <c r="G72" s="185"/>
      <c r="H72" s="185"/>
      <c r="I72" s="185"/>
      <c r="J72" s="186">
        <f>J299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1038</v>
      </c>
      <c r="E73" s="185"/>
      <c r="F73" s="185"/>
      <c r="G73" s="185"/>
      <c r="H73" s="185"/>
      <c r="I73" s="185"/>
      <c r="J73" s="186">
        <f>J311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1039</v>
      </c>
      <c r="E74" s="185"/>
      <c r="F74" s="185"/>
      <c r="G74" s="185"/>
      <c r="H74" s="185"/>
      <c r="I74" s="185"/>
      <c r="J74" s="186">
        <f>J319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1040</v>
      </c>
      <c r="E75" s="185"/>
      <c r="F75" s="185"/>
      <c r="G75" s="185"/>
      <c r="H75" s="185"/>
      <c r="I75" s="185"/>
      <c r="J75" s="186">
        <f>J340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169</v>
      </c>
      <c r="E76" s="180"/>
      <c r="F76" s="180"/>
      <c r="G76" s="180"/>
      <c r="H76" s="180"/>
      <c r="I76" s="180"/>
      <c r="J76" s="181">
        <f>J355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170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OU - stavební úpravy objektu ZW - děkanát Lékařské fakulty</v>
      </c>
      <c r="F86" s="34"/>
      <c r="G86" s="34"/>
      <c r="H86" s="34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150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151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152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07 - Architektonicko - stavební řešení 5.NP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16. 9. 2021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40.05" customHeight="1">
      <c r="A94" s="40"/>
      <c r="B94" s="41"/>
      <c r="C94" s="34" t="s">
        <v>25</v>
      </c>
      <c r="D94" s="42"/>
      <c r="E94" s="42"/>
      <c r="F94" s="29" t="str">
        <f>E17</f>
        <v>Ostravská univerzita, Dvořákova 138/7, Ostrava</v>
      </c>
      <c r="G94" s="42"/>
      <c r="H94" s="42"/>
      <c r="I94" s="34" t="s">
        <v>32</v>
      </c>
      <c r="J94" s="38" t="str">
        <f>E23</f>
        <v>Ing.arch.Martin Janda,Lomná 1895, Frenštát p.R.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30</v>
      </c>
      <c r="D95" s="42"/>
      <c r="E95" s="42"/>
      <c r="F95" s="29" t="str">
        <f>IF(E20="","",E20)</f>
        <v>Vyplň údaj</v>
      </c>
      <c r="G95" s="42"/>
      <c r="H95" s="42"/>
      <c r="I95" s="34" t="s">
        <v>36</v>
      </c>
      <c r="J95" s="38" t="str">
        <f>E26</f>
        <v xml:space="preserve"> 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8"/>
      <c r="B97" s="189"/>
      <c r="C97" s="190" t="s">
        <v>171</v>
      </c>
      <c r="D97" s="191" t="s">
        <v>58</v>
      </c>
      <c r="E97" s="191" t="s">
        <v>54</v>
      </c>
      <c r="F97" s="191" t="s">
        <v>55</v>
      </c>
      <c r="G97" s="191" t="s">
        <v>172</v>
      </c>
      <c r="H97" s="191" t="s">
        <v>173</v>
      </c>
      <c r="I97" s="191" t="s">
        <v>174</v>
      </c>
      <c r="J97" s="191" t="s">
        <v>156</v>
      </c>
      <c r="K97" s="192" t="s">
        <v>175</v>
      </c>
      <c r="L97" s="193"/>
      <c r="M97" s="94" t="s">
        <v>19</v>
      </c>
      <c r="N97" s="95" t="s">
        <v>43</v>
      </c>
      <c r="O97" s="95" t="s">
        <v>176</v>
      </c>
      <c r="P97" s="95" t="s">
        <v>177</v>
      </c>
      <c r="Q97" s="95" t="s">
        <v>178</v>
      </c>
      <c r="R97" s="95" t="s">
        <v>179</v>
      </c>
      <c r="S97" s="95" t="s">
        <v>180</v>
      </c>
      <c r="T97" s="96" t="s">
        <v>181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0"/>
      <c r="B98" s="41"/>
      <c r="C98" s="101" t="s">
        <v>182</v>
      </c>
      <c r="D98" s="42"/>
      <c r="E98" s="42"/>
      <c r="F98" s="42"/>
      <c r="G98" s="42"/>
      <c r="H98" s="42"/>
      <c r="I98" s="42"/>
      <c r="J98" s="194">
        <f>BK98</f>
        <v>0</v>
      </c>
      <c r="K98" s="42"/>
      <c r="L98" s="46"/>
      <c r="M98" s="97"/>
      <c r="N98" s="195"/>
      <c r="O98" s="98"/>
      <c r="P98" s="196">
        <f>P99+P244+P355</f>
        <v>0</v>
      </c>
      <c r="Q98" s="98"/>
      <c r="R98" s="196">
        <f>R99+R244+R355</f>
        <v>40.530659270000001</v>
      </c>
      <c r="S98" s="98"/>
      <c r="T98" s="197">
        <f>T99+T244+T355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72</v>
      </c>
      <c r="AU98" s="19" t="s">
        <v>157</v>
      </c>
      <c r="BK98" s="198">
        <f>BK99+BK244+BK355</f>
        <v>0</v>
      </c>
    </row>
    <row r="99" s="12" customFormat="1" ht="25.92" customHeight="1">
      <c r="A99" s="12"/>
      <c r="B99" s="199"/>
      <c r="C99" s="200"/>
      <c r="D99" s="201" t="s">
        <v>72</v>
      </c>
      <c r="E99" s="202" t="s">
        <v>183</v>
      </c>
      <c r="F99" s="202" t="s">
        <v>184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P100+P123+P178+P220+P241</f>
        <v>0</v>
      </c>
      <c r="Q99" s="207"/>
      <c r="R99" s="208">
        <f>R100+R123+R178+R220+R241</f>
        <v>38.716951950000002</v>
      </c>
      <c r="S99" s="207"/>
      <c r="T99" s="209">
        <f>T100+T123+T178+T220+T241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73</v>
      </c>
      <c r="AY99" s="210" t="s">
        <v>185</v>
      </c>
      <c r="BK99" s="212">
        <f>BK100+BK123+BK178+BK220+BK241</f>
        <v>0</v>
      </c>
    </row>
    <row r="100" s="12" customFormat="1" ht="22.8" customHeight="1">
      <c r="A100" s="12"/>
      <c r="B100" s="199"/>
      <c r="C100" s="200"/>
      <c r="D100" s="201" t="s">
        <v>72</v>
      </c>
      <c r="E100" s="213" t="s">
        <v>129</v>
      </c>
      <c r="F100" s="213" t="s">
        <v>227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SUM(P101:P122)</f>
        <v>0</v>
      </c>
      <c r="Q100" s="207"/>
      <c r="R100" s="208">
        <f>SUM(R101:R122)</f>
        <v>12.15713276</v>
      </c>
      <c r="S100" s="207"/>
      <c r="T100" s="209">
        <f>SUM(T101:T122)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80</v>
      </c>
      <c r="AT100" s="211" t="s">
        <v>72</v>
      </c>
      <c r="AU100" s="211" t="s">
        <v>80</v>
      </c>
      <c r="AY100" s="210" t="s">
        <v>185</v>
      </c>
      <c r="BK100" s="212">
        <f>SUM(BK101:BK122)</f>
        <v>0</v>
      </c>
    </row>
    <row r="101" s="2" customFormat="1" ht="24.15" customHeight="1">
      <c r="A101" s="40"/>
      <c r="B101" s="41"/>
      <c r="C101" s="215" t="s">
        <v>80</v>
      </c>
      <c r="D101" s="215" t="s">
        <v>187</v>
      </c>
      <c r="E101" s="216" t="s">
        <v>1041</v>
      </c>
      <c r="F101" s="217" t="s">
        <v>1042</v>
      </c>
      <c r="G101" s="218" t="s">
        <v>240</v>
      </c>
      <c r="H101" s="219">
        <v>6.5940000000000003</v>
      </c>
      <c r="I101" s="220"/>
      <c r="J101" s="221">
        <f>ROUND(I101*H101,2)</f>
        <v>0</v>
      </c>
      <c r="K101" s="217" t="s">
        <v>191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0.14854000000000001</v>
      </c>
      <c r="R101" s="224">
        <f>Q101*H101</f>
        <v>0.97947276000000005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82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3000</v>
      </c>
    </row>
    <row r="102" s="2" customFormat="1">
      <c r="A102" s="40"/>
      <c r="B102" s="41"/>
      <c r="C102" s="42"/>
      <c r="D102" s="228" t="s">
        <v>193</v>
      </c>
      <c r="E102" s="42"/>
      <c r="F102" s="229" t="s">
        <v>1044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193</v>
      </c>
      <c r="AU102" s="19" t="s">
        <v>82</v>
      </c>
    </row>
    <row r="103" s="13" customFormat="1">
      <c r="A103" s="13"/>
      <c r="B103" s="233"/>
      <c r="C103" s="234"/>
      <c r="D103" s="235" t="s">
        <v>195</v>
      </c>
      <c r="E103" s="236" t="s">
        <v>19</v>
      </c>
      <c r="F103" s="237" t="s">
        <v>3001</v>
      </c>
      <c r="G103" s="234"/>
      <c r="H103" s="236" t="s">
        <v>19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195</v>
      </c>
      <c r="AU103" s="243" t="s">
        <v>82</v>
      </c>
      <c r="AV103" s="13" t="s">
        <v>80</v>
      </c>
      <c r="AW103" s="13" t="s">
        <v>35</v>
      </c>
      <c r="AX103" s="13" t="s">
        <v>73</v>
      </c>
      <c r="AY103" s="243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3002</v>
      </c>
      <c r="G104" s="245"/>
      <c r="H104" s="248">
        <v>5.3760000000000003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1465</v>
      </c>
      <c r="G105" s="245"/>
      <c r="H105" s="248">
        <v>-2.02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3003</v>
      </c>
      <c r="G106" s="245"/>
      <c r="H106" s="248">
        <v>3.238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5" customFormat="1">
      <c r="A107" s="15"/>
      <c r="B107" s="255"/>
      <c r="C107" s="256"/>
      <c r="D107" s="235" t="s">
        <v>195</v>
      </c>
      <c r="E107" s="257" t="s">
        <v>19</v>
      </c>
      <c r="F107" s="258" t="s">
        <v>226</v>
      </c>
      <c r="G107" s="256"/>
      <c r="H107" s="259">
        <v>6.5940000000000003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195</v>
      </c>
      <c r="AU107" s="265" t="s">
        <v>82</v>
      </c>
      <c r="AV107" s="15" t="s">
        <v>135</v>
      </c>
      <c r="AW107" s="15" t="s">
        <v>35</v>
      </c>
      <c r="AX107" s="15" t="s">
        <v>80</v>
      </c>
      <c r="AY107" s="265" t="s">
        <v>185</v>
      </c>
    </row>
    <row r="108" s="2" customFormat="1" ht="24.15" customHeight="1">
      <c r="A108" s="40"/>
      <c r="B108" s="41"/>
      <c r="C108" s="215" t="s">
        <v>82</v>
      </c>
      <c r="D108" s="215" t="s">
        <v>187</v>
      </c>
      <c r="E108" s="216" t="s">
        <v>648</v>
      </c>
      <c r="F108" s="217" t="s">
        <v>649</v>
      </c>
      <c r="G108" s="218" t="s">
        <v>240</v>
      </c>
      <c r="H108" s="219">
        <v>53.25</v>
      </c>
      <c r="I108" s="220"/>
      <c r="J108" s="221">
        <f>ROUND(I108*H108,2)</f>
        <v>0</v>
      </c>
      <c r="K108" s="217" t="s">
        <v>191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0.20712</v>
      </c>
      <c r="R108" s="224">
        <f>Q108*H108</f>
        <v>11.02914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82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3004</v>
      </c>
    </row>
    <row r="109" s="2" customFormat="1">
      <c r="A109" s="40"/>
      <c r="B109" s="41"/>
      <c r="C109" s="42"/>
      <c r="D109" s="228" t="s">
        <v>193</v>
      </c>
      <c r="E109" s="42"/>
      <c r="F109" s="229" t="s">
        <v>651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193</v>
      </c>
      <c r="AU109" s="19" t="s">
        <v>82</v>
      </c>
    </row>
    <row r="110" s="13" customFormat="1">
      <c r="A110" s="13"/>
      <c r="B110" s="233"/>
      <c r="C110" s="234"/>
      <c r="D110" s="235" t="s">
        <v>195</v>
      </c>
      <c r="E110" s="236" t="s">
        <v>19</v>
      </c>
      <c r="F110" s="237" t="s">
        <v>3001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195</v>
      </c>
      <c r="AU110" s="243" t="s">
        <v>82</v>
      </c>
      <c r="AV110" s="13" t="s">
        <v>80</v>
      </c>
      <c r="AW110" s="13" t="s">
        <v>35</v>
      </c>
      <c r="AX110" s="13" t="s">
        <v>73</v>
      </c>
      <c r="AY110" s="243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3005</v>
      </c>
      <c r="G111" s="245"/>
      <c r="H111" s="248">
        <v>53.100000000000001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3006</v>
      </c>
      <c r="G112" s="245"/>
      <c r="H112" s="248">
        <v>2.2000000000000002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3007</v>
      </c>
      <c r="G113" s="245"/>
      <c r="H113" s="248">
        <v>-2.0499999999999998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5" customFormat="1">
      <c r="A114" s="15"/>
      <c r="B114" s="255"/>
      <c r="C114" s="256"/>
      <c r="D114" s="235" t="s">
        <v>195</v>
      </c>
      <c r="E114" s="257" t="s">
        <v>19</v>
      </c>
      <c r="F114" s="258" t="s">
        <v>226</v>
      </c>
      <c r="G114" s="256"/>
      <c r="H114" s="259">
        <v>53.250000000000007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195</v>
      </c>
      <c r="AU114" s="265" t="s">
        <v>82</v>
      </c>
      <c r="AV114" s="15" t="s">
        <v>135</v>
      </c>
      <c r="AW114" s="15" t="s">
        <v>35</v>
      </c>
      <c r="AX114" s="15" t="s">
        <v>80</v>
      </c>
      <c r="AY114" s="265" t="s">
        <v>185</v>
      </c>
    </row>
    <row r="115" s="2" customFormat="1" ht="24.15" customHeight="1">
      <c r="A115" s="40"/>
      <c r="B115" s="41"/>
      <c r="C115" s="215" t="s">
        <v>129</v>
      </c>
      <c r="D115" s="215" t="s">
        <v>187</v>
      </c>
      <c r="E115" s="216" t="s">
        <v>3008</v>
      </c>
      <c r="F115" s="217" t="s">
        <v>3009</v>
      </c>
      <c r="G115" s="218" t="s">
        <v>439</v>
      </c>
      <c r="H115" s="219">
        <v>1</v>
      </c>
      <c r="I115" s="220"/>
      <c r="J115" s="221">
        <f>ROUND(I115*H115,2)</f>
        <v>0</v>
      </c>
      <c r="K115" s="217" t="s">
        <v>191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0.054210000000000001</v>
      </c>
      <c r="R115" s="224">
        <f>Q115*H115</f>
        <v>0.054210000000000001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82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3010</v>
      </c>
    </row>
    <row r="116" s="2" customFormat="1">
      <c r="A116" s="40"/>
      <c r="B116" s="41"/>
      <c r="C116" s="42"/>
      <c r="D116" s="228" t="s">
        <v>193</v>
      </c>
      <c r="E116" s="42"/>
      <c r="F116" s="229" t="s">
        <v>3011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193</v>
      </c>
      <c r="AU116" s="19" t="s">
        <v>82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80</v>
      </c>
      <c r="G117" s="245"/>
      <c r="H117" s="248">
        <v>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5" customFormat="1">
      <c r="A118" s="15"/>
      <c r="B118" s="255"/>
      <c r="C118" s="256"/>
      <c r="D118" s="235" t="s">
        <v>195</v>
      </c>
      <c r="E118" s="257" t="s">
        <v>19</v>
      </c>
      <c r="F118" s="258" t="s">
        <v>226</v>
      </c>
      <c r="G118" s="256"/>
      <c r="H118" s="259">
        <v>1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195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185</v>
      </c>
    </row>
    <row r="119" s="2" customFormat="1" ht="24.15" customHeight="1">
      <c r="A119" s="40"/>
      <c r="B119" s="41"/>
      <c r="C119" s="215" t="s">
        <v>135</v>
      </c>
      <c r="D119" s="215" t="s">
        <v>187</v>
      </c>
      <c r="E119" s="216" t="s">
        <v>662</v>
      </c>
      <c r="F119" s="217" t="s">
        <v>663</v>
      </c>
      <c r="G119" s="218" t="s">
        <v>439</v>
      </c>
      <c r="H119" s="219">
        <v>1</v>
      </c>
      <c r="I119" s="220"/>
      <c r="J119" s="221">
        <f>ROUND(I119*H119,2)</f>
        <v>0</v>
      </c>
      <c r="K119" s="217" t="s">
        <v>191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0.094310000000000005</v>
      </c>
      <c r="R119" s="224">
        <f>Q119*H119</f>
        <v>0.094310000000000005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3012</v>
      </c>
    </row>
    <row r="120" s="2" customFormat="1">
      <c r="A120" s="40"/>
      <c r="B120" s="41"/>
      <c r="C120" s="42"/>
      <c r="D120" s="228" t="s">
        <v>193</v>
      </c>
      <c r="E120" s="42"/>
      <c r="F120" s="229" t="s">
        <v>665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82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80</v>
      </c>
      <c r="G121" s="245"/>
      <c r="H121" s="248">
        <v>1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5" customFormat="1">
      <c r="A122" s="15"/>
      <c r="B122" s="255"/>
      <c r="C122" s="256"/>
      <c r="D122" s="235" t="s">
        <v>195</v>
      </c>
      <c r="E122" s="257" t="s">
        <v>19</v>
      </c>
      <c r="F122" s="258" t="s">
        <v>226</v>
      </c>
      <c r="G122" s="256"/>
      <c r="H122" s="259">
        <v>1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195</v>
      </c>
      <c r="AU122" s="265" t="s">
        <v>82</v>
      </c>
      <c r="AV122" s="15" t="s">
        <v>135</v>
      </c>
      <c r="AW122" s="15" t="s">
        <v>35</v>
      </c>
      <c r="AX122" s="15" t="s">
        <v>80</v>
      </c>
      <c r="AY122" s="265" t="s">
        <v>185</v>
      </c>
    </row>
    <row r="123" s="12" customFormat="1" ht="22.8" customHeight="1">
      <c r="A123" s="12"/>
      <c r="B123" s="199"/>
      <c r="C123" s="200"/>
      <c r="D123" s="201" t="s">
        <v>72</v>
      </c>
      <c r="E123" s="213" t="s">
        <v>135</v>
      </c>
      <c r="F123" s="213" t="s">
        <v>785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SUM(P124:P177)</f>
        <v>0</v>
      </c>
      <c r="Q123" s="207"/>
      <c r="R123" s="208">
        <f>SUM(R124:R177)</f>
        <v>26.020222710000002</v>
      </c>
      <c r="S123" s="207"/>
      <c r="T123" s="209">
        <f>SUM(T124:T177)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80</v>
      </c>
      <c r="AT123" s="211" t="s">
        <v>72</v>
      </c>
      <c r="AU123" s="211" t="s">
        <v>80</v>
      </c>
      <c r="AY123" s="210" t="s">
        <v>185</v>
      </c>
      <c r="BK123" s="212">
        <f>SUM(BK124:BK177)</f>
        <v>0</v>
      </c>
    </row>
    <row r="124" s="2" customFormat="1" ht="24.15" customHeight="1">
      <c r="A124" s="40"/>
      <c r="B124" s="41"/>
      <c r="C124" s="215" t="s">
        <v>250</v>
      </c>
      <c r="D124" s="215" t="s">
        <v>187</v>
      </c>
      <c r="E124" s="216" t="s">
        <v>786</v>
      </c>
      <c r="F124" s="217" t="s">
        <v>787</v>
      </c>
      <c r="G124" s="218" t="s">
        <v>190</v>
      </c>
      <c r="H124" s="219">
        <v>9.9649999999999999</v>
      </c>
      <c r="I124" s="220"/>
      <c r="J124" s="221">
        <f>ROUND(I124*H124,2)</f>
        <v>0</v>
      </c>
      <c r="K124" s="217" t="s">
        <v>191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2.45343</v>
      </c>
      <c r="R124" s="224">
        <f>Q124*H124</f>
        <v>24.448429950000001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82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3013</v>
      </c>
    </row>
    <row r="125" s="2" customFormat="1">
      <c r="A125" s="40"/>
      <c r="B125" s="41"/>
      <c r="C125" s="42"/>
      <c r="D125" s="228" t="s">
        <v>193</v>
      </c>
      <c r="E125" s="42"/>
      <c r="F125" s="229" t="s">
        <v>789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193</v>
      </c>
      <c r="AU125" s="19" t="s">
        <v>82</v>
      </c>
    </row>
    <row r="126" s="13" customFormat="1">
      <c r="A126" s="13"/>
      <c r="B126" s="233"/>
      <c r="C126" s="234"/>
      <c r="D126" s="235" t="s">
        <v>195</v>
      </c>
      <c r="E126" s="236" t="s">
        <v>19</v>
      </c>
      <c r="F126" s="237" t="s">
        <v>3001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195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3014</v>
      </c>
      <c r="G127" s="245"/>
      <c r="H127" s="248">
        <v>9.6300000000000008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3015</v>
      </c>
      <c r="G128" s="245"/>
      <c r="H128" s="248">
        <v>0.33500000000000002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5" customFormat="1">
      <c r="A129" s="15"/>
      <c r="B129" s="255"/>
      <c r="C129" s="256"/>
      <c r="D129" s="235" t="s">
        <v>195</v>
      </c>
      <c r="E129" s="257" t="s">
        <v>19</v>
      </c>
      <c r="F129" s="258" t="s">
        <v>226</v>
      </c>
      <c r="G129" s="256"/>
      <c r="H129" s="259">
        <v>9.9650000000000016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195</v>
      </c>
      <c r="AU129" s="265" t="s">
        <v>82</v>
      </c>
      <c r="AV129" s="15" t="s">
        <v>135</v>
      </c>
      <c r="AW129" s="15" t="s">
        <v>35</v>
      </c>
      <c r="AX129" s="15" t="s">
        <v>80</v>
      </c>
      <c r="AY129" s="265" t="s">
        <v>185</v>
      </c>
    </row>
    <row r="130" s="2" customFormat="1" ht="21.75" customHeight="1">
      <c r="A130" s="40"/>
      <c r="B130" s="41"/>
      <c r="C130" s="215" t="s">
        <v>255</v>
      </c>
      <c r="D130" s="215" t="s">
        <v>187</v>
      </c>
      <c r="E130" s="216" t="s">
        <v>799</v>
      </c>
      <c r="F130" s="217" t="s">
        <v>800</v>
      </c>
      <c r="G130" s="218" t="s">
        <v>240</v>
      </c>
      <c r="H130" s="219">
        <v>50.823999999999998</v>
      </c>
      <c r="I130" s="220"/>
      <c r="J130" s="221">
        <f>ROUND(I130*H130,2)</f>
        <v>0</v>
      </c>
      <c r="K130" s="217" t="s">
        <v>191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0.0053299999999999997</v>
      </c>
      <c r="R130" s="224">
        <f>Q130*H130</f>
        <v>0.27089191999999995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3016</v>
      </c>
    </row>
    <row r="131" s="2" customFormat="1">
      <c r="A131" s="40"/>
      <c r="B131" s="41"/>
      <c r="C131" s="42"/>
      <c r="D131" s="228" t="s">
        <v>193</v>
      </c>
      <c r="E131" s="42"/>
      <c r="F131" s="229" t="s">
        <v>802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82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3001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3017</v>
      </c>
      <c r="G133" s="245"/>
      <c r="H133" s="248">
        <v>20.16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3018</v>
      </c>
      <c r="G134" s="245"/>
      <c r="H134" s="248">
        <v>4.2800000000000002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3019</v>
      </c>
      <c r="G135" s="245"/>
      <c r="H135" s="248">
        <v>13.91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3020</v>
      </c>
      <c r="G136" s="245"/>
      <c r="H136" s="248">
        <v>3.3599999999999999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3021</v>
      </c>
      <c r="G137" s="245"/>
      <c r="H137" s="248">
        <v>1.2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3022</v>
      </c>
      <c r="G138" s="245"/>
      <c r="H138" s="248">
        <v>6.0800000000000001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3023</v>
      </c>
      <c r="G139" s="245"/>
      <c r="H139" s="248">
        <v>0.79800000000000004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3024</v>
      </c>
      <c r="G140" s="245"/>
      <c r="H140" s="248">
        <v>1.036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5" customFormat="1">
      <c r="A141" s="15"/>
      <c r="B141" s="255"/>
      <c r="C141" s="256"/>
      <c r="D141" s="235" t="s">
        <v>195</v>
      </c>
      <c r="E141" s="257" t="s">
        <v>19</v>
      </c>
      <c r="F141" s="258" t="s">
        <v>226</v>
      </c>
      <c r="G141" s="256"/>
      <c r="H141" s="259">
        <v>50.824000000000005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195</v>
      </c>
      <c r="AU141" s="265" t="s">
        <v>82</v>
      </c>
      <c r="AV141" s="15" t="s">
        <v>135</v>
      </c>
      <c r="AW141" s="15" t="s">
        <v>35</v>
      </c>
      <c r="AX141" s="15" t="s">
        <v>80</v>
      </c>
      <c r="AY141" s="265" t="s">
        <v>185</v>
      </c>
    </row>
    <row r="142" s="2" customFormat="1" ht="24.15" customHeight="1">
      <c r="A142" s="40"/>
      <c r="B142" s="41"/>
      <c r="C142" s="215" t="s">
        <v>260</v>
      </c>
      <c r="D142" s="215" t="s">
        <v>187</v>
      </c>
      <c r="E142" s="216" t="s">
        <v>816</v>
      </c>
      <c r="F142" s="217" t="s">
        <v>817</v>
      </c>
      <c r="G142" s="218" t="s">
        <v>240</v>
      </c>
      <c r="H142" s="219">
        <v>50.823999999999998</v>
      </c>
      <c r="I142" s="220"/>
      <c r="J142" s="221">
        <f>ROUND(I142*H142,2)</f>
        <v>0</v>
      </c>
      <c r="K142" s="217" t="s">
        <v>191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3025</v>
      </c>
    </row>
    <row r="143" s="2" customFormat="1">
      <c r="A143" s="40"/>
      <c r="B143" s="41"/>
      <c r="C143" s="42"/>
      <c r="D143" s="228" t="s">
        <v>193</v>
      </c>
      <c r="E143" s="42"/>
      <c r="F143" s="229" t="s">
        <v>819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193</v>
      </c>
      <c r="AU143" s="19" t="s">
        <v>82</v>
      </c>
    </row>
    <row r="144" s="13" customFormat="1">
      <c r="A144" s="13"/>
      <c r="B144" s="233"/>
      <c r="C144" s="234"/>
      <c r="D144" s="235" t="s">
        <v>195</v>
      </c>
      <c r="E144" s="236" t="s">
        <v>19</v>
      </c>
      <c r="F144" s="237" t="s">
        <v>3001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195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3017</v>
      </c>
      <c r="G145" s="245"/>
      <c r="H145" s="248">
        <v>20.16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3018</v>
      </c>
      <c r="G146" s="245"/>
      <c r="H146" s="248">
        <v>4.2800000000000002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3019</v>
      </c>
      <c r="G147" s="245"/>
      <c r="H147" s="248">
        <v>13.91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3020</v>
      </c>
      <c r="G148" s="245"/>
      <c r="H148" s="248">
        <v>3.3599999999999999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3021</v>
      </c>
      <c r="G149" s="245"/>
      <c r="H149" s="248">
        <v>1.2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3022</v>
      </c>
      <c r="G150" s="245"/>
      <c r="H150" s="248">
        <v>6.0800000000000001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3023</v>
      </c>
      <c r="G151" s="245"/>
      <c r="H151" s="248">
        <v>0.79800000000000004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3024</v>
      </c>
      <c r="G152" s="245"/>
      <c r="H152" s="248">
        <v>1.036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5" customFormat="1">
      <c r="A153" s="15"/>
      <c r="B153" s="255"/>
      <c r="C153" s="256"/>
      <c r="D153" s="235" t="s">
        <v>195</v>
      </c>
      <c r="E153" s="257" t="s">
        <v>19</v>
      </c>
      <c r="F153" s="258" t="s">
        <v>226</v>
      </c>
      <c r="G153" s="256"/>
      <c r="H153" s="259">
        <v>50.824000000000005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195</v>
      </c>
      <c r="AU153" s="265" t="s">
        <v>82</v>
      </c>
      <c r="AV153" s="15" t="s">
        <v>135</v>
      </c>
      <c r="AW153" s="15" t="s">
        <v>35</v>
      </c>
      <c r="AX153" s="15" t="s">
        <v>80</v>
      </c>
      <c r="AY153" s="265" t="s">
        <v>185</v>
      </c>
    </row>
    <row r="154" s="2" customFormat="1" ht="24.15" customHeight="1">
      <c r="A154" s="40"/>
      <c r="B154" s="41"/>
      <c r="C154" s="215" t="s">
        <v>265</v>
      </c>
      <c r="D154" s="215" t="s">
        <v>187</v>
      </c>
      <c r="E154" s="216" t="s">
        <v>820</v>
      </c>
      <c r="F154" s="217" t="s">
        <v>821</v>
      </c>
      <c r="G154" s="218" t="s">
        <v>240</v>
      </c>
      <c r="H154" s="219">
        <v>43.707999999999998</v>
      </c>
      <c r="I154" s="220"/>
      <c r="J154" s="221">
        <f>ROUND(I154*H154,2)</f>
        <v>0</v>
      </c>
      <c r="K154" s="217" t="s">
        <v>191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0.00088000000000000003</v>
      </c>
      <c r="R154" s="224">
        <f>Q154*H154</f>
        <v>0.038463039999999997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82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3026</v>
      </c>
    </row>
    <row r="155" s="2" customFormat="1">
      <c r="A155" s="40"/>
      <c r="B155" s="41"/>
      <c r="C155" s="42"/>
      <c r="D155" s="228" t="s">
        <v>193</v>
      </c>
      <c r="E155" s="42"/>
      <c r="F155" s="229" t="s">
        <v>823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193</v>
      </c>
      <c r="AU155" s="19" t="s">
        <v>82</v>
      </c>
    </row>
    <row r="156" s="13" customFormat="1">
      <c r="A156" s="13"/>
      <c r="B156" s="233"/>
      <c r="C156" s="234"/>
      <c r="D156" s="235" t="s">
        <v>195</v>
      </c>
      <c r="E156" s="236" t="s">
        <v>19</v>
      </c>
      <c r="F156" s="237" t="s">
        <v>3001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195</v>
      </c>
      <c r="AU156" s="243" t="s">
        <v>82</v>
      </c>
      <c r="AV156" s="13" t="s">
        <v>80</v>
      </c>
      <c r="AW156" s="13" t="s">
        <v>35</v>
      </c>
      <c r="AX156" s="13" t="s">
        <v>73</v>
      </c>
      <c r="AY156" s="243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3017</v>
      </c>
      <c r="G157" s="245"/>
      <c r="H157" s="248">
        <v>20.16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3018</v>
      </c>
      <c r="G158" s="245"/>
      <c r="H158" s="248">
        <v>4.2800000000000002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3019</v>
      </c>
      <c r="G159" s="245"/>
      <c r="H159" s="248">
        <v>13.91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3020</v>
      </c>
      <c r="G160" s="245"/>
      <c r="H160" s="248">
        <v>3.3599999999999999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3021</v>
      </c>
      <c r="G161" s="245"/>
      <c r="H161" s="248">
        <v>1.2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3023</v>
      </c>
      <c r="G162" s="245"/>
      <c r="H162" s="248">
        <v>0.79800000000000004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5" customFormat="1">
      <c r="A163" s="15"/>
      <c r="B163" s="255"/>
      <c r="C163" s="256"/>
      <c r="D163" s="235" t="s">
        <v>195</v>
      </c>
      <c r="E163" s="257" t="s">
        <v>19</v>
      </c>
      <c r="F163" s="258" t="s">
        <v>226</v>
      </c>
      <c r="G163" s="256"/>
      <c r="H163" s="259">
        <v>43.708000000000006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195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185</v>
      </c>
    </row>
    <row r="164" s="2" customFormat="1" ht="24.15" customHeight="1">
      <c r="A164" s="40"/>
      <c r="B164" s="41"/>
      <c r="C164" s="215" t="s">
        <v>236</v>
      </c>
      <c r="D164" s="215" t="s">
        <v>187</v>
      </c>
      <c r="E164" s="216" t="s">
        <v>827</v>
      </c>
      <c r="F164" s="217" t="s">
        <v>828</v>
      </c>
      <c r="G164" s="218" t="s">
        <v>240</v>
      </c>
      <c r="H164" s="219">
        <v>43.707999999999998</v>
      </c>
      <c r="I164" s="220"/>
      <c r="J164" s="221">
        <f>ROUND(I164*H164,2)</f>
        <v>0</v>
      </c>
      <c r="K164" s="217" t="s">
        <v>191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3027</v>
      </c>
    </row>
    <row r="165" s="2" customFormat="1">
      <c r="A165" s="40"/>
      <c r="B165" s="41"/>
      <c r="C165" s="42"/>
      <c r="D165" s="228" t="s">
        <v>193</v>
      </c>
      <c r="E165" s="42"/>
      <c r="F165" s="229" t="s">
        <v>830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193</v>
      </c>
      <c r="AU165" s="19" t="s">
        <v>82</v>
      </c>
    </row>
    <row r="166" s="13" customFormat="1">
      <c r="A166" s="13"/>
      <c r="B166" s="233"/>
      <c r="C166" s="234"/>
      <c r="D166" s="235" t="s">
        <v>195</v>
      </c>
      <c r="E166" s="236" t="s">
        <v>19</v>
      </c>
      <c r="F166" s="237" t="s">
        <v>3001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195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3017</v>
      </c>
      <c r="G167" s="245"/>
      <c r="H167" s="248">
        <v>20.16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3018</v>
      </c>
      <c r="G168" s="245"/>
      <c r="H168" s="248">
        <v>4.2800000000000002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3019</v>
      </c>
      <c r="G169" s="245"/>
      <c r="H169" s="248">
        <v>13.91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3020</v>
      </c>
      <c r="G170" s="245"/>
      <c r="H170" s="248">
        <v>3.3599999999999999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3021</v>
      </c>
      <c r="G171" s="245"/>
      <c r="H171" s="248">
        <v>1.2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3023</v>
      </c>
      <c r="G172" s="245"/>
      <c r="H172" s="248">
        <v>0.79800000000000004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5" customFormat="1">
      <c r="A173" s="15"/>
      <c r="B173" s="255"/>
      <c r="C173" s="256"/>
      <c r="D173" s="235" t="s">
        <v>195</v>
      </c>
      <c r="E173" s="257" t="s">
        <v>19</v>
      </c>
      <c r="F173" s="258" t="s">
        <v>226</v>
      </c>
      <c r="G173" s="256"/>
      <c r="H173" s="259">
        <v>43.708000000000006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195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185</v>
      </c>
    </row>
    <row r="174" s="2" customFormat="1" ht="44.25" customHeight="1">
      <c r="A174" s="40"/>
      <c r="B174" s="41"/>
      <c r="C174" s="215" t="s">
        <v>283</v>
      </c>
      <c r="D174" s="215" t="s">
        <v>187</v>
      </c>
      <c r="E174" s="216" t="s">
        <v>840</v>
      </c>
      <c r="F174" s="217" t="s">
        <v>841</v>
      </c>
      <c r="G174" s="218" t="s">
        <v>342</v>
      </c>
      <c r="H174" s="219">
        <v>1.196</v>
      </c>
      <c r="I174" s="220"/>
      <c r="J174" s="221">
        <f>ROUND(I174*H174,2)</f>
        <v>0</v>
      </c>
      <c r="K174" s="217" t="s">
        <v>191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1.05555</v>
      </c>
      <c r="R174" s="224">
        <f>Q174*H174</f>
        <v>1.2624377999999998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82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3028</v>
      </c>
    </row>
    <row r="175" s="2" customFormat="1">
      <c r="A175" s="40"/>
      <c r="B175" s="41"/>
      <c r="C175" s="42"/>
      <c r="D175" s="228" t="s">
        <v>193</v>
      </c>
      <c r="E175" s="42"/>
      <c r="F175" s="229" t="s">
        <v>843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193</v>
      </c>
      <c r="AU175" s="19" t="s">
        <v>82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3029</v>
      </c>
      <c r="G176" s="245"/>
      <c r="H176" s="248">
        <v>1.196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5" customFormat="1">
      <c r="A177" s="15"/>
      <c r="B177" s="255"/>
      <c r="C177" s="256"/>
      <c r="D177" s="235" t="s">
        <v>195</v>
      </c>
      <c r="E177" s="257" t="s">
        <v>19</v>
      </c>
      <c r="F177" s="258" t="s">
        <v>226</v>
      </c>
      <c r="G177" s="256"/>
      <c r="H177" s="259">
        <v>1.196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195</v>
      </c>
      <c r="AU177" s="265" t="s">
        <v>82</v>
      </c>
      <c r="AV177" s="15" t="s">
        <v>135</v>
      </c>
      <c r="AW177" s="15" t="s">
        <v>35</v>
      </c>
      <c r="AX177" s="15" t="s">
        <v>80</v>
      </c>
      <c r="AY177" s="265" t="s">
        <v>185</v>
      </c>
    </row>
    <row r="178" s="12" customFormat="1" ht="22.8" customHeight="1">
      <c r="A178" s="12"/>
      <c r="B178" s="199"/>
      <c r="C178" s="200"/>
      <c r="D178" s="201" t="s">
        <v>72</v>
      </c>
      <c r="E178" s="213" t="s">
        <v>255</v>
      </c>
      <c r="F178" s="213" t="s">
        <v>593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SUM(P179:P219)</f>
        <v>0</v>
      </c>
      <c r="Q178" s="207"/>
      <c r="R178" s="208">
        <f>SUM(R179:R219)</f>
        <v>0.53551408</v>
      </c>
      <c r="S178" s="207"/>
      <c r="T178" s="209">
        <f>SUM(T179:T219)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80</v>
      </c>
      <c r="AT178" s="211" t="s">
        <v>72</v>
      </c>
      <c r="AU178" s="211" t="s">
        <v>80</v>
      </c>
      <c r="AY178" s="210" t="s">
        <v>185</v>
      </c>
      <c r="BK178" s="212">
        <f>SUM(BK179:BK219)</f>
        <v>0</v>
      </c>
    </row>
    <row r="179" s="2" customFormat="1" ht="24.15" customHeight="1">
      <c r="A179" s="40"/>
      <c r="B179" s="41"/>
      <c r="C179" s="215" t="s">
        <v>293</v>
      </c>
      <c r="D179" s="215" t="s">
        <v>187</v>
      </c>
      <c r="E179" s="216" t="s">
        <v>1133</v>
      </c>
      <c r="F179" s="217" t="s">
        <v>1134</v>
      </c>
      <c r="G179" s="218" t="s">
        <v>240</v>
      </c>
      <c r="H179" s="219">
        <v>37.642000000000003</v>
      </c>
      <c r="I179" s="220"/>
      <c r="J179" s="221">
        <f>ROUND(I179*H179,2)</f>
        <v>0</v>
      </c>
      <c r="K179" s="217" t="s">
        <v>191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0.00025999999999999998</v>
      </c>
      <c r="R179" s="224">
        <f>Q179*H179</f>
        <v>0.0097869199999999993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82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3030</v>
      </c>
    </row>
    <row r="180" s="2" customFormat="1">
      <c r="A180" s="40"/>
      <c r="B180" s="41"/>
      <c r="C180" s="42"/>
      <c r="D180" s="228" t="s">
        <v>193</v>
      </c>
      <c r="E180" s="42"/>
      <c r="F180" s="229" t="s">
        <v>1136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193</v>
      </c>
      <c r="AU180" s="19" t="s">
        <v>82</v>
      </c>
    </row>
    <row r="181" s="13" customFormat="1">
      <c r="A181" s="13"/>
      <c r="B181" s="233"/>
      <c r="C181" s="234"/>
      <c r="D181" s="235" t="s">
        <v>195</v>
      </c>
      <c r="E181" s="236" t="s">
        <v>19</v>
      </c>
      <c r="F181" s="237" t="s">
        <v>3001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195</v>
      </c>
      <c r="AU181" s="243" t="s">
        <v>82</v>
      </c>
      <c r="AV181" s="13" t="s">
        <v>80</v>
      </c>
      <c r="AW181" s="13" t="s">
        <v>35</v>
      </c>
      <c r="AX181" s="13" t="s">
        <v>73</v>
      </c>
      <c r="AY181" s="243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3031</v>
      </c>
      <c r="G182" s="245"/>
      <c r="H182" s="248">
        <v>41.712000000000003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3032</v>
      </c>
      <c r="G183" s="245"/>
      <c r="H183" s="248">
        <v>-4.0700000000000003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5" customFormat="1">
      <c r="A184" s="15"/>
      <c r="B184" s="255"/>
      <c r="C184" s="256"/>
      <c r="D184" s="235" t="s">
        <v>195</v>
      </c>
      <c r="E184" s="257" t="s">
        <v>19</v>
      </c>
      <c r="F184" s="258" t="s">
        <v>226</v>
      </c>
      <c r="G184" s="256"/>
      <c r="H184" s="259">
        <v>37.642000000000003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195</v>
      </c>
      <c r="AU184" s="265" t="s">
        <v>82</v>
      </c>
      <c r="AV184" s="15" t="s">
        <v>135</v>
      </c>
      <c r="AW184" s="15" t="s">
        <v>35</v>
      </c>
      <c r="AX184" s="15" t="s">
        <v>80</v>
      </c>
      <c r="AY184" s="265" t="s">
        <v>185</v>
      </c>
    </row>
    <row r="185" s="2" customFormat="1" ht="24.15" customHeight="1">
      <c r="A185" s="40"/>
      <c r="B185" s="41"/>
      <c r="C185" s="215" t="s">
        <v>302</v>
      </c>
      <c r="D185" s="215" t="s">
        <v>187</v>
      </c>
      <c r="E185" s="216" t="s">
        <v>1141</v>
      </c>
      <c r="F185" s="217" t="s">
        <v>1142</v>
      </c>
      <c r="G185" s="218" t="s">
        <v>240</v>
      </c>
      <c r="H185" s="219">
        <v>37.642000000000003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0.0040000000000000001</v>
      </c>
      <c r="R185" s="224">
        <f>Q185*H185</f>
        <v>0.15056800000000001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3033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1144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3001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3031</v>
      </c>
      <c r="G188" s="245"/>
      <c r="H188" s="248">
        <v>41.712000000000003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3032</v>
      </c>
      <c r="G189" s="245"/>
      <c r="H189" s="248">
        <v>-4.0700000000000003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5" customFormat="1">
      <c r="A190" s="15"/>
      <c r="B190" s="255"/>
      <c r="C190" s="256"/>
      <c r="D190" s="235" t="s">
        <v>195</v>
      </c>
      <c r="E190" s="257" t="s">
        <v>19</v>
      </c>
      <c r="F190" s="258" t="s">
        <v>226</v>
      </c>
      <c r="G190" s="256"/>
      <c r="H190" s="259">
        <v>37.642000000000003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195</v>
      </c>
      <c r="AU190" s="265" t="s">
        <v>82</v>
      </c>
      <c r="AV190" s="15" t="s">
        <v>135</v>
      </c>
      <c r="AW190" s="15" t="s">
        <v>35</v>
      </c>
      <c r="AX190" s="15" t="s">
        <v>80</v>
      </c>
      <c r="AY190" s="265" t="s">
        <v>185</v>
      </c>
    </row>
    <row r="191" s="2" customFormat="1" ht="16.5" customHeight="1">
      <c r="A191" s="40"/>
      <c r="B191" s="41"/>
      <c r="C191" s="215" t="s">
        <v>309</v>
      </c>
      <c r="D191" s="215" t="s">
        <v>187</v>
      </c>
      <c r="E191" s="216" t="s">
        <v>1145</v>
      </c>
      <c r="F191" s="217" t="s">
        <v>1146</v>
      </c>
      <c r="G191" s="218" t="s">
        <v>240</v>
      </c>
      <c r="H191" s="219">
        <v>20.48</v>
      </c>
      <c r="I191" s="220"/>
      <c r="J191" s="221">
        <f>ROUND(I191*H191,2)</f>
        <v>0</v>
      </c>
      <c r="K191" s="217" t="s">
        <v>191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0.00025999999999999998</v>
      </c>
      <c r="R191" s="224">
        <f>Q191*H191</f>
        <v>0.0053247999999999993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82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3034</v>
      </c>
    </row>
    <row r="192" s="2" customFormat="1">
      <c r="A192" s="40"/>
      <c r="B192" s="41"/>
      <c r="C192" s="42"/>
      <c r="D192" s="228" t="s">
        <v>193</v>
      </c>
      <c r="E192" s="42"/>
      <c r="F192" s="229" t="s">
        <v>1148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193</v>
      </c>
      <c r="AU192" s="19" t="s">
        <v>82</v>
      </c>
    </row>
    <row r="193" s="13" customFormat="1">
      <c r="A193" s="13"/>
      <c r="B193" s="233"/>
      <c r="C193" s="234"/>
      <c r="D193" s="235" t="s">
        <v>195</v>
      </c>
      <c r="E193" s="236" t="s">
        <v>19</v>
      </c>
      <c r="F193" s="237" t="s">
        <v>3001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195</v>
      </c>
      <c r="AU193" s="243" t="s">
        <v>82</v>
      </c>
      <c r="AV193" s="13" t="s">
        <v>80</v>
      </c>
      <c r="AW193" s="13" t="s">
        <v>35</v>
      </c>
      <c r="AX193" s="13" t="s">
        <v>73</v>
      </c>
      <c r="AY193" s="243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3035</v>
      </c>
      <c r="G194" s="245"/>
      <c r="H194" s="248">
        <v>22.5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1465</v>
      </c>
      <c r="G195" s="245"/>
      <c r="H195" s="248">
        <v>-2.02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5" customFormat="1">
      <c r="A196" s="15"/>
      <c r="B196" s="255"/>
      <c r="C196" s="256"/>
      <c r="D196" s="235" t="s">
        <v>195</v>
      </c>
      <c r="E196" s="257" t="s">
        <v>19</v>
      </c>
      <c r="F196" s="258" t="s">
        <v>226</v>
      </c>
      <c r="G196" s="256"/>
      <c r="H196" s="259">
        <v>20.48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195</v>
      </c>
      <c r="AU196" s="265" t="s">
        <v>82</v>
      </c>
      <c r="AV196" s="15" t="s">
        <v>135</v>
      </c>
      <c r="AW196" s="15" t="s">
        <v>35</v>
      </c>
      <c r="AX196" s="15" t="s">
        <v>80</v>
      </c>
      <c r="AY196" s="265" t="s">
        <v>185</v>
      </c>
    </row>
    <row r="197" s="2" customFormat="1" ht="24.15" customHeight="1">
      <c r="A197" s="40"/>
      <c r="B197" s="41"/>
      <c r="C197" s="215" t="s">
        <v>318</v>
      </c>
      <c r="D197" s="215" t="s">
        <v>187</v>
      </c>
      <c r="E197" s="216" t="s">
        <v>1176</v>
      </c>
      <c r="F197" s="217" t="s">
        <v>1177</v>
      </c>
      <c r="G197" s="218" t="s">
        <v>240</v>
      </c>
      <c r="H197" s="219">
        <v>58.122</v>
      </c>
      <c r="I197" s="220"/>
      <c r="J197" s="221">
        <f>ROUND(I197*H197,2)</f>
        <v>0</v>
      </c>
      <c r="K197" s="217" t="s">
        <v>191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0.0043800000000000002</v>
      </c>
      <c r="R197" s="224">
        <f>Q197*H197</f>
        <v>0.25457436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82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3036</v>
      </c>
    </row>
    <row r="198" s="2" customFormat="1">
      <c r="A198" s="40"/>
      <c r="B198" s="41"/>
      <c r="C198" s="42"/>
      <c r="D198" s="228" t="s">
        <v>193</v>
      </c>
      <c r="E198" s="42"/>
      <c r="F198" s="229" t="s">
        <v>1179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193</v>
      </c>
      <c r="AU198" s="19" t="s">
        <v>82</v>
      </c>
    </row>
    <row r="199" s="13" customFormat="1">
      <c r="A199" s="13"/>
      <c r="B199" s="233"/>
      <c r="C199" s="234"/>
      <c r="D199" s="235" t="s">
        <v>195</v>
      </c>
      <c r="E199" s="236" t="s">
        <v>19</v>
      </c>
      <c r="F199" s="237" t="s">
        <v>3001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195</v>
      </c>
      <c r="AU199" s="243" t="s">
        <v>82</v>
      </c>
      <c r="AV199" s="13" t="s">
        <v>80</v>
      </c>
      <c r="AW199" s="13" t="s">
        <v>35</v>
      </c>
      <c r="AX199" s="13" t="s">
        <v>73</v>
      </c>
      <c r="AY199" s="243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3031</v>
      </c>
      <c r="G200" s="245"/>
      <c r="H200" s="248">
        <v>41.712000000000003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3032</v>
      </c>
      <c r="G201" s="245"/>
      <c r="H201" s="248">
        <v>-4.0700000000000003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3035</v>
      </c>
      <c r="G202" s="245"/>
      <c r="H202" s="248">
        <v>22.5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1465</v>
      </c>
      <c r="G203" s="245"/>
      <c r="H203" s="248">
        <v>-2.02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5" customFormat="1">
      <c r="A204" s="15"/>
      <c r="B204" s="255"/>
      <c r="C204" s="256"/>
      <c r="D204" s="235" t="s">
        <v>195</v>
      </c>
      <c r="E204" s="257" t="s">
        <v>19</v>
      </c>
      <c r="F204" s="258" t="s">
        <v>226</v>
      </c>
      <c r="G204" s="256"/>
      <c r="H204" s="259">
        <v>58.122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195</v>
      </c>
      <c r="AU204" s="265" t="s">
        <v>82</v>
      </c>
      <c r="AV204" s="15" t="s">
        <v>135</v>
      </c>
      <c r="AW204" s="15" t="s">
        <v>35</v>
      </c>
      <c r="AX204" s="15" t="s">
        <v>80</v>
      </c>
      <c r="AY204" s="265" t="s">
        <v>185</v>
      </c>
    </row>
    <row r="205" s="2" customFormat="1" ht="16.5" customHeight="1">
      <c r="A205" s="40"/>
      <c r="B205" s="41"/>
      <c r="C205" s="215" t="s">
        <v>8</v>
      </c>
      <c r="D205" s="215" t="s">
        <v>187</v>
      </c>
      <c r="E205" s="216" t="s">
        <v>1180</v>
      </c>
      <c r="F205" s="217" t="s">
        <v>1181</v>
      </c>
      <c r="G205" s="218" t="s">
        <v>240</v>
      </c>
      <c r="H205" s="219">
        <v>20.48</v>
      </c>
      <c r="I205" s="220"/>
      <c r="J205" s="221">
        <f>ROUND(I205*H205,2)</f>
        <v>0</v>
      </c>
      <c r="K205" s="217" t="s">
        <v>191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0.0040000000000000001</v>
      </c>
      <c r="R205" s="224">
        <f>Q205*H205</f>
        <v>0.081920000000000007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82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3037</v>
      </c>
    </row>
    <row r="206" s="2" customFormat="1">
      <c r="A206" s="40"/>
      <c r="B206" s="41"/>
      <c r="C206" s="42"/>
      <c r="D206" s="228" t="s">
        <v>193</v>
      </c>
      <c r="E206" s="42"/>
      <c r="F206" s="229" t="s">
        <v>1183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193</v>
      </c>
      <c r="AU206" s="19" t="s">
        <v>82</v>
      </c>
    </row>
    <row r="207" s="13" customFormat="1">
      <c r="A207" s="13"/>
      <c r="B207" s="233"/>
      <c r="C207" s="234"/>
      <c r="D207" s="235" t="s">
        <v>195</v>
      </c>
      <c r="E207" s="236" t="s">
        <v>19</v>
      </c>
      <c r="F207" s="237" t="s">
        <v>3001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195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3035</v>
      </c>
      <c r="G208" s="245"/>
      <c r="H208" s="248">
        <v>22.5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1465</v>
      </c>
      <c r="G209" s="245"/>
      <c r="H209" s="248">
        <v>-2.02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5" customFormat="1">
      <c r="A210" s="15"/>
      <c r="B210" s="255"/>
      <c r="C210" s="256"/>
      <c r="D210" s="235" t="s">
        <v>195</v>
      </c>
      <c r="E210" s="257" t="s">
        <v>19</v>
      </c>
      <c r="F210" s="258" t="s">
        <v>226</v>
      </c>
      <c r="G210" s="256"/>
      <c r="H210" s="259">
        <v>20.48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195</v>
      </c>
      <c r="AU210" s="265" t="s">
        <v>82</v>
      </c>
      <c r="AV210" s="15" t="s">
        <v>135</v>
      </c>
      <c r="AW210" s="15" t="s">
        <v>35</v>
      </c>
      <c r="AX210" s="15" t="s">
        <v>80</v>
      </c>
      <c r="AY210" s="265" t="s">
        <v>185</v>
      </c>
    </row>
    <row r="211" s="2" customFormat="1" ht="24.15" customHeight="1">
      <c r="A211" s="40"/>
      <c r="B211" s="41"/>
      <c r="C211" s="215" t="s">
        <v>339</v>
      </c>
      <c r="D211" s="215" t="s">
        <v>187</v>
      </c>
      <c r="E211" s="216" t="s">
        <v>1184</v>
      </c>
      <c r="F211" s="217" t="s">
        <v>1185</v>
      </c>
      <c r="G211" s="218" t="s">
        <v>439</v>
      </c>
      <c r="H211" s="219">
        <v>1</v>
      </c>
      <c r="I211" s="220"/>
      <c r="J211" s="221">
        <f>ROUND(I211*H211,2)</f>
        <v>0</v>
      </c>
      <c r="K211" s="217" t="s">
        <v>191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0.013339999999999999</v>
      </c>
      <c r="R211" s="224">
        <f>Q211*H211</f>
        <v>0.013339999999999999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82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3038</v>
      </c>
    </row>
    <row r="212" s="2" customFormat="1">
      <c r="A212" s="40"/>
      <c r="B212" s="41"/>
      <c r="C212" s="42"/>
      <c r="D212" s="228" t="s">
        <v>193</v>
      </c>
      <c r="E212" s="42"/>
      <c r="F212" s="229" t="s">
        <v>1187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193</v>
      </c>
      <c r="AU212" s="19" t="s">
        <v>82</v>
      </c>
    </row>
    <row r="213" s="13" customFormat="1">
      <c r="A213" s="13"/>
      <c r="B213" s="233"/>
      <c r="C213" s="234"/>
      <c r="D213" s="235" t="s">
        <v>195</v>
      </c>
      <c r="E213" s="236" t="s">
        <v>19</v>
      </c>
      <c r="F213" s="237" t="s">
        <v>3039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195</v>
      </c>
      <c r="AU213" s="243" t="s">
        <v>82</v>
      </c>
      <c r="AV213" s="13" t="s">
        <v>80</v>
      </c>
      <c r="AW213" s="13" t="s">
        <v>35</v>
      </c>
      <c r="AX213" s="13" t="s">
        <v>73</v>
      </c>
      <c r="AY213" s="243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80</v>
      </c>
      <c r="G214" s="245"/>
      <c r="H214" s="248">
        <v>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5" customFormat="1">
      <c r="A215" s="15"/>
      <c r="B215" s="255"/>
      <c r="C215" s="256"/>
      <c r="D215" s="235" t="s">
        <v>195</v>
      </c>
      <c r="E215" s="257" t="s">
        <v>19</v>
      </c>
      <c r="F215" s="258" t="s">
        <v>226</v>
      </c>
      <c r="G215" s="256"/>
      <c r="H215" s="259">
        <v>1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195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185</v>
      </c>
    </row>
    <row r="216" s="2" customFormat="1" ht="16.5" customHeight="1">
      <c r="A216" s="40"/>
      <c r="B216" s="41"/>
      <c r="C216" s="272" t="s">
        <v>345</v>
      </c>
      <c r="D216" s="272" t="s">
        <v>520</v>
      </c>
      <c r="E216" s="273" t="s">
        <v>1193</v>
      </c>
      <c r="F216" s="274" t="s">
        <v>1194</v>
      </c>
      <c r="G216" s="275" t="s">
        <v>439</v>
      </c>
      <c r="H216" s="276">
        <v>1</v>
      </c>
      <c r="I216" s="277"/>
      <c r="J216" s="278">
        <f>ROUND(I216*H216,2)</f>
        <v>0</v>
      </c>
      <c r="K216" s="274" t="s">
        <v>449</v>
      </c>
      <c r="L216" s="279"/>
      <c r="M216" s="280" t="s">
        <v>19</v>
      </c>
      <c r="N216" s="281" t="s">
        <v>44</v>
      </c>
      <c r="O216" s="86"/>
      <c r="P216" s="224">
        <f>O216*H216</f>
        <v>0</v>
      </c>
      <c r="Q216" s="224">
        <v>0.02</v>
      </c>
      <c r="R216" s="224">
        <f>Q216*H216</f>
        <v>0.02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265</v>
      </c>
      <c r="AT216" s="226" t="s">
        <v>520</v>
      </c>
      <c r="AU216" s="226" t="s">
        <v>82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3040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3039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80</v>
      </c>
      <c r="G218" s="245"/>
      <c r="H218" s="248">
        <v>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5" customFormat="1">
      <c r="A219" s="15"/>
      <c r="B219" s="255"/>
      <c r="C219" s="256"/>
      <c r="D219" s="235" t="s">
        <v>195</v>
      </c>
      <c r="E219" s="257" t="s">
        <v>19</v>
      </c>
      <c r="F219" s="258" t="s">
        <v>226</v>
      </c>
      <c r="G219" s="256"/>
      <c r="H219" s="259">
        <v>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195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185</v>
      </c>
    </row>
    <row r="220" s="12" customFormat="1" ht="22.8" customHeight="1">
      <c r="A220" s="12"/>
      <c r="B220" s="199"/>
      <c r="C220" s="200"/>
      <c r="D220" s="201" t="s">
        <v>72</v>
      </c>
      <c r="E220" s="213" t="s">
        <v>236</v>
      </c>
      <c r="F220" s="213" t="s">
        <v>237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SUM(P221:P240)</f>
        <v>0</v>
      </c>
      <c r="Q220" s="207"/>
      <c r="R220" s="208">
        <f>SUM(R221:R240)</f>
        <v>0.0040824000000000008</v>
      </c>
      <c r="S220" s="207"/>
      <c r="T220" s="209">
        <f>SUM(T221:T240)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80</v>
      </c>
      <c r="AT220" s="211" t="s">
        <v>72</v>
      </c>
      <c r="AU220" s="211" t="s">
        <v>80</v>
      </c>
      <c r="AY220" s="210" t="s">
        <v>185</v>
      </c>
      <c r="BK220" s="212">
        <f>SUM(BK221:BK240)</f>
        <v>0</v>
      </c>
    </row>
    <row r="221" s="2" customFormat="1" ht="24.15" customHeight="1">
      <c r="A221" s="40"/>
      <c r="B221" s="41"/>
      <c r="C221" s="215" t="s">
        <v>352</v>
      </c>
      <c r="D221" s="215" t="s">
        <v>187</v>
      </c>
      <c r="E221" s="216" t="s">
        <v>238</v>
      </c>
      <c r="F221" s="217" t="s">
        <v>239</v>
      </c>
      <c r="G221" s="218" t="s">
        <v>240</v>
      </c>
      <c r="H221" s="219">
        <v>82</v>
      </c>
      <c r="I221" s="220"/>
      <c r="J221" s="221">
        <f>ROUND(I221*H221,2)</f>
        <v>0</v>
      </c>
      <c r="K221" s="217" t="s">
        <v>191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82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3041</v>
      </c>
    </row>
    <row r="222" s="2" customFormat="1">
      <c r="A222" s="40"/>
      <c r="B222" s="41"/>
      <c r="C222" s="42"/>
      <c r="D222" s="228" t="s">
        <v>193</v>
      </c>
      <c r="E222" s="42"/>
      <c r="F222" s="229" t="s">
        <v>242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193</v>
      </c>
      <c r="AU222" s="19" t="s">
        <v>82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3042</v>
      </c>
      <c r="G223" s="245"/>
      <c r="H223" s="248">
        <v>82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5" customFormat="1">
      <c r="A224" s="15"/>
      <c r="B224" s="255"/>
      <c r="C224" s="256"/>
      <c r="D224" s="235" t="s">
        <v>195</v>
      </c>
      <c r="E224" s="257" t="s">
        <v>19</v>
      </c>
      <c r="F224" s="258" t="s">
        <v>226</v>
      </c>
      <c r="G224" s="256"/>
      <c r="H224" s="259">
        <v>82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195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185</v>
      </c>
    </row>
    <row r="225" s="2" customFormat="1" ht="24.15" customHeight="1">
      <c r="A225" s="40"/>
      <c r="B225" s="41"/>
      <c r="C225" s="215" t="s">
        <v>358</v>
      </c>
      <c r="D225" s="215" t="s">
        <v>187</v>
      </c>
      <c r="E225" s="216" t="s">
        <v>245</v>
      </c>
      <c r="F225" s="217" t="s">
        <v>246</v>
      </c>
      <c r="G225" s="218" t="s">
        <v>240</v>
      </c>
      <c r="H225" s="219">
        <v>4920</v>
      </c>
      <c r="I225" s="220"/>
      <c r="J225" s="221">
        <f>ROUND(I225*H225,2)</f>
        <v>0</v>
      </c>
      <c r="K225" s="217" t="s">
        <v>191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82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3043</v>
      </c>
    </row>
    <row r="226" s="2" customFormat="1">
      <c r="A226" s="40"/>
      <c r="B226" s="41"/>
      <c r="C226" s="42"/>
      <c r="D226" s="228" t="s">
        <v>193</v>
      </c>
      <c r="E226" s="42"/>
      <c r="F226" s="229" t="s">
        <v>248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193</v>
      </c>
      <c r="AU226" s="19" t="s">
        <v>82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3044</v>
      </c>
      <c r="G227" s="245"/>
      <c r="H227" s="248">
        <v>4920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4920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2" customFormat="1" ht="24.15" customHeight="1">
      <c r="A229" s="40"/>
      <c r="B229" s="41"/>
      <c r="C229" s="215" t="s">
        <v>372</v>
      </c>
      <c r="D229" s="215" t="s">
        <v>187</v>
      </c>
      <c r="E229" s="216" t="s">
        <v>251</v>
      </c>
      <c r="F229" s="217" t="s">
        <v>252</v>
      </c>
      <c r="G229" s="218" t="s">
        <v>240</v>
      </c>
      <c r="H229" s="219">
        <v>82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3045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254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3042</v>
      </c>
      <c r="G231" s="245"/>
      <c r="H231" s="248">
        <v>82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5" customFormat="1">
      <c r="A232" s="15"/>
      <c r="B232" s="255"/>
      <c r="C232" s="256"/>
      <c r="D232" s="235" t="s">
        <v>195</v>
      </c>
      <c r="E232" s="257" t="s">
        <v>19</v>
      </c>
      <c r="F232" s="258" t="s">
        <v>226</v>
      </c>
      <c r="G232" s="256"/>
      <c r="H232" s="259">
        <v>82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195</v>
      </c>
      <c r="AU232" s="265" t="s">
        <v>82</v>
      </c>
      <c r="AV232" s="15" t="s">
        <v>135</v>
      </c>
      <c r="AW232" s="15" t="s">
        <v>35</v>
      </c>
      <c r="AX232" s="15" t="s">
        <v>80</v>
      </c>
      <c r="AY232" s="265" t="s">
        <v>185</v>
      </c>
    </row>
    <row r="233" s="2" customFormat="1" ht="24.15" customHeight="1">
      <c r="A233" s="40"/>
      <c r="B233" s="41"/>
      <c r="C233" s="215" t="s">
        <v>7</v>
      </c>
      <c r="D233" s="215" t="s">
        <v>187</v>
      </c>
      <c r="E233" s="216" t="s">
        <v>1015</v>
      </c>
      <c r="F233" s="217" t="s">
        <v>1016</v>
      </c>
      <c r="G233" s="218" t="s">
        <v>240</v>
      </c>
      <c r="H233" s="219">
        <v>19.440000000000001</v>
      </c>
      <c r="I233" s="220"/>
      <c r="J233" s="221">
        <f>ROUND(I233*H233,2)</f>
        <v>0</v>
      </c>
      <c r="K233" s="217" t="s">
        <v>191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0.00021000000000000001</v>
      </c>
      <c r="R233" s="224">
        <f>Q233*H233</f>
        <v>0.0040824000000000008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82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3046</v>
      </c>
    </row>
    <row r="234" s="2" customFormat="1">
      <c r="A234" s="40"/>
      <c r="B234" s="41"/>
      <c r="C234" s="42"/>
      <c r="D234" s="228" t="s">
        <v>193</v>
      </c>
      <c r="E234" s="42"/>
      <c r="F234" s="229" t="s">
        <v>1018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193</v>
      </c>
      <c r="AU234" s="19" t="s">
        <v>82</v>
      </c>
    </row>
    <row r="235" s="13" customFormat="1">
      <c r="A235" s="13"/>
      <c r="B235" s="233"/>
      <c r="C235" s="234"/>
      <c r="D235" s="235" t="s">
        <v>195</v>
      </c>
      <c r="E235" s="236" t="s">
        <v>19</v>
      </c>
      <c r="F235" s="237" t="s">
        <v>3001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195</v>
      </c>
      <c r="AU235" s="243" t="s">
        <v>82</v>
      </c>
      <c r="AV235" s="13" t="s">
        <v>80</v>
      </c>
      <c r="AW235" s="13" t="s">
        <v>35</v>
      </c>
      <c r="AX235" s="13" t="s">
        <v>73</v>
      </c>
      <c r="AY235" s="243" t="s">
        <v>185</v>
      </c>
    </row>
    <row r="236" s="13" customFormat="1">
      <c r="A236" s="13"/>
      <c r="B236" s="233"/>
      <c r="C236" s="234"/>
      <c r="D236" s="235" t="s">
        <v>195</v>
      </c>
      <c r="E236" s="236" t="s">
        <v>19</v>
      </c>
      <c r="F236" s="237" t="s">
        <v>3047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195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3048</v>
      </c>
      <c r="G237" s="245"/>
      <c r="H237" s="248">
        <v>6.2400000000000002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3" customFormat="1">
      <c r="A238" s="13"/>
      <c r="B238" s="233"/>
      <c r="C238" s="234"/>
      <c r="D238" s="235" t="s">
        <v>195</v>
      </c>
      <c r="E238" s="236" t="s">
        <v>19</v>
      </c>
      <c r="F238" s="237" t="s">
        <v>3049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195</v>
      </c>
      <c r="AU238" s="243" t="s">
        <v>82</v>
      </c>
      <c r="AV238" s="13" t="s">
        <v>80</v>
      </c>
      <c r="AW238" s="13" t="s">
        <v>35</v>
      </c>
      <c r="AX238" s="13" t="s">
        <v>73</v>
      </c>
      <c r="AY238" s="243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3050</v>
      </c>
      <c r="G239" s="245"/>
      <c r="H239" s="248">
        <v>13.199999999999999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5" customFormat="1">
      <c r="A240" s="15"/>
      <c r="B240" s="255"/>
      <c r="C240" s="256"/>
      <c r="D240" s="235" t="s">
        <v>195</v>
      </c>
      <c r="E240" s="257" t="s">
        <v>19</v>
      </c>
      <c r="F240" s="258" t="s">
        <v>226</v>
      </c>
      <c r="G240" s="256"/>
      <c r="H240" s="259">
        <v>19.439999999999998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195</v>
      </c>
      <c r="AU240" s="265" t="s">
        <v>82</v>
      </c>
      <c r="AV240" s="15" t="s">
        <v>135</v>
      </c>
      <c r="AW240" s="15" t="s">
        <v>35</v>
      </c>
      <c r="AX240" s="15" t="s">
        <v>80</v>
      </c>
      <c r="AY240" s="265" t="s">
        <v>185</v>
      </c>
    </row>
    <row r="241" s="12" customFormat="1" ht="22.8" customHeight="1">
      <c r="A241" s="12"/>
      <c r="B241" s="199"/>
      <c r="C241" s="200"/>
      <c r="D241" s="201" t="s">
        <v>72</v>
      </c>
      <c r="E241" s="213" t="s">
        <v>398</v>
      </c>
      <c r="F241" s="213" t="s">
        <v>399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SUM(P242:P243)</f>
        <v>0</v>
      </c>
      <c r="Q241" s="207"/>
      <c r="R241" s="208">
        <f>SUM(R242:R243)</f>
        <v>0</v>
      </c>
      <c r="S241" s="207"/>
      <c r="T241" s="209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80</v>
      </c>
      <c r="AT241" s="211" t="s">
        <v>72</v>
      </c>
      <c r="AU241" s="211" t="s">
        <v>80</v>
      </c>
      <c r="AY241" s="210" t="s">
        <v>185</v>
      </c>
      <c r="BK241" s="212">
        <f>SUM(BK242:BK243)</f>
        <v>0</v>
      </c>
    </row>
    <row r="242" s="2" customFormat="1" ht="37.8" customHeight="1">
      <c r="A242" s="40"/>
      <c r="B242" s="41"/>
      <c r="C242" s="215" t="s">
        <v>386</v>
      </c>
      <c r="D242" s="215" t="s">
        <v>187</v>
      </c>
      <c r="E242" s="216" t="s">
        <v>615</v>
      </c>
      <c r="F242" s="217" t="s">
        <v>616</v>
      </c>
      <c r="G242" s="218" t="s">
        <v>342</v>
      </c>
      <c r="H242" s="219">
        <v>38.716999999999999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3051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618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2" customFormat="1" ht="25.92" customHeight="1">
      <c r="A244" s="12"/>
      <c r="B244" s="199"/>
      <c r="C244" s="200"/>
      <c r="D244" s="201" t="s">
        <v>72</v>
      </c>
      <c r="E244" s="202" t="s">
        <v>405</v>
      </c>
      <c r="F244" s="202" t="s">
        <v>406</v>
      </c>
      <c r="G244" s="200"/>
      <c r="H244" s="200"/>
      <c r="I244" s="203"/>
      <c r="J244" s="204">
        <f>BK244</f>
        <v>0</v>
      </c>
      <c r="K244" s="200"/>
      <c r="L244" s="205"/>
      <c r="M244" s="206"/>
      <c r="N244" s="207"/>
      <c r="O244" s="207"/>
      <c r="P244" s="208">
        <f>P245+P299+P311+P319+P340</f>
        <v>0</v>
      </c>
      <c r="Q244" s="207"/>
      <c r="R244" s="208">
        <f>R245+R299+R311+R319+R340</f>
        <v>1.8137073199999996</v>
      </c>
      <c r="S244" s="207"/>
      <c r="T244" s="209">
        <f>T245+T299+T311+T319+T340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82</v>
      </c>
      <c r="AT244" s="211" t="s">
        <v>72</v>
      </c>
      <c r="AU244" s="211" t="s">
        <v>73</v>
      </c>
      <c r="AY244" s="210" t="s">
        <v>185</v>
      </c>
      <c r="BK244" s="212">
        <f>BK245+BK299+BK311+BK319+BK340</f>
        <v>0</v>
      </c>
    </row>
    <row r="245" s="12" customFormat="1" ht="22.8" customHeight="1">
      <c r="A245" s="12"/>
      <c r="B245" s="199"/>
      <c r="C245" s="200"/>
      <c r="D245" s="201" t="s">
        <v>72</v>
      </c>
      <c r="E245" s="213" t="s">
        <v>1260</v>
      </c>
      <c r="F245" s="213" t="s">
        <v>1261</v>
      </c>
      <c r="G245" s="200"/>
      <c r="H245" s="200"/>
      <c r="I245" s="203"/>
      <c r="J245" s="214">
        <f>BK245</f>
        <v>0</v>
      </c>
      <c r="K245" s="200"/>
      <c r="L245" s="205"/>
      <c r="M245" s="206"/>
      <c r="N245" s="207"/>
      <c r="O245" s="207"/>
      <c r="P245" s="208">
        <f>SUM(P246:P298)</f>
        <v>0</v>
      </c>
      <c r="Q245" s="207"/>
      <c r="R245" s="208">
        <f>SUM(R246:R298)</f>
        <v>1.7504787999999998</v>
      </c>
      <c r="S245" s="207"/>
      <c r="T245" s="209">
        <f>SUM(T246:T298)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82</v>
      </c>
      <c r="AT245" s="211" t="s">
        <v>72</v>
      </c>
      <c r="AU245" s="211" t="s">
        <v>80</v>
      </c>
      <c r="AY245" s="210" t="s">
        <v>185</v>
      </c>
      <c r="BK245" s="212">
        <f>SUM(BK246:BK298)</f>
        <v>0</v>
      </c>
    </row>
    <row r="246" s="2" customFormat="1" ht="16.5" customHeight="1">
      <c r="A246" s="40"/>
      <c r="B246" s="41"/>
      <c r="C246" s="215" t="s">
        <v>393</v>
      </c>
      <c r="D246" s="215" t="s">
        <v>187</v>
      </c>
      <c r="E246" s="216" t="s">
        <v>1262</v>
      </c>
      <c r="F246" s="217" t="s">
        <v>1263</v>
      </c>
      <c r="G246" s="218" t="s">
        <v>499</v>
      </c>
      <c r="H246" s="219">
        <v>261.72000000000003</v>
      </c>
      <c r="I246" s="220"/>
      <c r="J246" s="221">
        <f>ROUND(I246*H246,2)</f>
        <v>0</v>
      </c>
      <c r="K246" s="217" t="s">
        <v>191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4.0000000000000003E-05</v>
      </c>
      <c r="R246" s="224">
        <f>Q246*H246</f>
        <v>0.010468800000000002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339</v>
      </c>
      <c r="AT246" s="226" t="s">
        <v>187</v>
      </c>
      <c r="AU246" s="226" t="s">
        <v>82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339</v>
      </c>
      <c r="BM246" s="226" t="s">
        <v>3052</v>
      </c>
    </row>
    <row r="247" s="2" customFormat="1">
      <c r="A247" s="40"/>
      <c r="B247" s="41"/>
      <c r="C247" s="42"/>
      <c r="D247" s="228" t="s">
        <v>193</v>
      </c>
      <c r="E247" s="42"/>
      <c r="F247" s="229" t="s">
        <v>1265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193</v>
      </c>
      <c r="AU247" s="19" t="s">
        <v>82</v>
      </c>
    </row>
    <row r="248" s="13" customFormat="1">
      <c r="A248" s="13"/>
      <c r="B248" s="233"/>
      <c r="C248" s="234"/>
      <c r="D248" s="235" t="s">
        <v>195</v>
      </c>
      <c r="E248" s="236" t="s">
        <v>19</v>
      </c>
      <c r="F248" s="237" t="s">
        <v>1266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195</v>
      </c>
      <c r="AU248" s="243" t="s">
        <v>82</v>
      </c>
      <c r="AV248" s="13" t="s">
        <v>80</v>
      </c>
      <c r="AW248" s="13" t="s">
        <v>35</v>
      </c>
      <c r="AX248" s="13" t="s">
        <v>73</v>
      </c>
      <c r="AY248" s="243" t="s">
        <v>185</v>
      </c>
    </row>
    <row r="249" s="13" customFormat="1">
      <c r="A249" s="13"/>
      <c r="B249" s="233"/>
      <c r="C249" s="234"/>
      <c r="D249" s="235" t="s">
        <v>195</v>
      </c>
      <c r="E249" s="236" t="s">
        <v>19</v>
      </c>
      <c r="F249" s="237" t="s">
        <v>1267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195</v>
      </c>
      <c r="AU249" s="243" t="s">
        <v>82</v>
      </c>
      <c r="AV249" s="13" t="s">
        <v>80</v>
      </c>
      <c r="AW249" s="13" t="s">
        <v>35</v>
      </c>
      <c r="AX249" s="13" t="s">
        <v>73</v>
      </c>
      <c r="AY249" s="243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1942</v>
      </c>
      <c r="G250" s="245"/>
      <c r="H250" s="248">
        <v>106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1268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935</v>
      </c>
      <c r="G252" s="245"/>
      <c r="H252" s="248">
        <v>40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3" customFormat="1">
      <c r="A253" s="13"/>
      <c r="B253" s="233"/>
      <c r="C253" s="234"/>
      <c r="D253" s="235" t="s">
        <v>195</v>
      </c>
      <c r="E253" s="236" t="s">
        <v>19</v>
      </c>
      <c r="F253" s="237" t="s">
        <v>1270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195</v>
      </c>
      <c r="AU253" s="243" t="s">
        <v>82</v>
      </c>
      <c r="AV253" s="13" t="s">
        <v>80</v>
      </c>
      <c r="AW253" s="13" t="s">
        <v>35</v>
      </c>
      <c r="AX253" s="13" t="s">
        <v>73</v>
      </c>
      <c r="AY253" s="243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898</v>
      </c>
      <c r="G254" s="245"/>
      <c r="H254" s="248">
        <v>36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3" customFormat="1">
      <c r="A255" s="13"/>
      <c r="B255" s="233"/>
      <c r="C255" s="234"/>
      <c r="D255" s="235" t="s">
        <v>195</v>
      </c>
      <c r="E255" s="236" t="s">
        <v>19</v>
      </c>
      <c r="F255" s="237" t="s">
        <v>1273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195</v>
      </c>
      <c r="AU255" s="243" t="s">
        <v>82</v>
      </c>
      <c r="AV255" s="13" t="s">
        <v>80</v>
      </c>
      <c r="AW255" s="13" t="s">
        <v>35</v>
      </c>
      <c r="AX255" s="13" t="s">
        <v>73</v>
      </c>
      <c r="AY255" s="243" t="s">
        <v>185</v>
      </c>
    </row>
    <row r="256" s="14" customFormat="1">
      <c r="A256" s="14"/>
      <c r="B256" s="244"/>
      <c r="C256" s="245"/>
      <c r="D256" s="235" t="s">
        <v>195</v>
      </c>
      <c r="E256" s="246" t="s">
        <v>19</v>
      </c>
      <c r="F256" s="247" t="s">
        <v>1335</v>
      </c>
      <c r="G256" s="245"/>
      <c r="H256" s="248">
        <v>70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195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185</v>
      </c>
    </row>
    <row r="257" s="13" customFormat="1">
      <c r="A257" s="13"/>
      <c r="B257" s="233"/>
      <c r="C257" s="234"/>
      <c r="D257" s="235" t="s">
        <v>195</v>
      </c>
      <c r="E257" s="236" t="s">
        <v>19</v>
      </c>
      <c r="F257" s="237" t="s">
        <v>1271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195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3053</v>
      </c>
      <c r="G258" s="245"/>
      <c r="H258" s="248">
        <v>9.7200000000000006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5" customFormat="1">
      <c r="A259" s="15"/>
      <c r="B259" s="255"/>
      <c r="C259" s="256"/>
      <c r="D259" s="235" t="s">
        <v>195</v>
      </c>
      <c r="E259" s="257" t="s">
        <v>19</v>
      </c>
      <c r="F259" s="258" t="s">
        <v>226</v>
      </c>
      <c r="G259" s="256"/>
      <c r="H259" s="259">
        <v>261.72000000000003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5" t="s">
        <v>195</v>
      </c>
      <c r="AU259" s="265" t="s">
        <v>82</v>
      </c>
      <c r="AV259" s="15" t="s">
        <v>135</v>
      </c>
      <c r="AW259" s="15" t="s">
        <v>35</v>
      </c>
      <c r="AX259" s="15" t="s">
        <v>80</v>
      </c>
      <c r="AY259" s="265" t="s">
        <v>185</v>
      </c>
    </row>
    <row r="260" s="2" customFormat="1" ht="21.75" customHeight="1">
      <c r="A260" s="40"/>
      <c r="B260" s="41"/>
      <c r="C260" s="215" t="s">
        <v>400</v>
      </c>
      <c r="D260" s="215" t="s">
        <v>187</v>
      </c>
      <c r="E260" s="216" t="s">
        <v>1274</v>
      </c>
      <c r="F260" s="217" t="s">
        <v>1275</v>
      </c>
      <c r="G260" s="218" t="s">
        <v>499</v>
      </c>
      <c r="H260" s="219">
        <v>106</v>
      </c>
      <c r="I260" s="220"/>
      <c r="J260" s="221">
        <f>ROUND(I260*H260,2)</f>
        <v>0</v>
      </c>
      <c r="K260" s="217" t="s">
        <v>191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4.0000000000000003E-05</v>
      </c>
      <c r="R260" s="224">
        <f>Q260*H260</f>
        <v>0.0042400000000000007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339</v>
      </c>
      <c r="AT260" s="226" t="s">
        <v>187</v>
      </c>
      <c r="AU260" s="226" t="s">
        <v>82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339</v>
      </c>
      <c r="BM260" s="226" t="s">
        <v>3054</v>
      </c>
    </row>
    <row r="261" s="2" customFormat="1">
      <c r="A261" s="40"/>
      <c r="B261" s="41"/>
      <c r="C261" s="42"/>
      <c r="D261" s="228" t="s">
        <v>193</v>
      </c>
      <c r="E261" s="42"/>
      <c r="F261" s="229" t="s">
        <v>1277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193</v>
      </c>
      <c r="AU261" s="19" t="s">
        <v>82</v>
      </c>
    </row>
    <row r="262" s="13" customFormat="1">
      <c r="A262" s="13"/>
      <c r="B262" s="233"/>
      <c r="C262" s="234"/>
      <c r="D262" s="235" t="s">
        <v>195</v>
      </c>
      <c r="E262" s="236" t="s">
        <v>19</v>
      </c>
      <c r="F262" s="237" t="s">
        <v>1266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195</v>
      </c>
      <c r="AU262" s="243" t="s">
        <v>82</v>
      </c>
      <c r="AV262" s="13" t="s">
        <v>80</v>
      </c>
      <c r="AW262" s="13" t="s">
        <v>35</v>
      </c>
      <c r="AX262" s="13" t="s">
        <v>73</v>
      </c>
      <c r="AY262" s="243" t="s">
        <v>185</v>
      </c>
    </row>
    <row r="263" s="13" customFormat="1">
      <c r="A263" s="13"/>
      <c r="B263" s="233"/>
      <c r="C263" s="234"/>
      <c r="D263" s="235" t="s">
        <v>195</v>
      </c>
      <c r="E263" s="236" t="s">
        <v>19</v>
      </c>
      <c r="F263" s="237" t="s">
        <v>1278</v>
      </c>
      <c r="G263" s="234"/>
      <c r="H263" s="236" t="s">
        <v>19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195</v>
      </c>
      <c r="AU263" s="243" t="s">
        <v>82</v>
      </c>
      <c r="AV263" s="13" t="s">
        <v>80</v>
      </c>
      <c r="AW263" s="13" t="s">
        <v>35</v>
      </c>
      <c r="AX263" s="13" t="s">
        <v>73</v>
      </c>
      <c r="AY263" s="243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1942</v>
      </c>
      <c r="G264" s="245"/>
      <c r="H264" s="248">
        <v>106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5" customFormat="1">
      <c r="A265" s="15"/>
      <c r="B265" s="255"/>
      <c r="C265" s="256"/>
      <c r="D265" s="235" t="s">
        <v>195</v>
      </c>
      <c r="E265" s="257" t="s">
        <v>19</v>
      </c>
      <c r="F265" s="258" t="s">
        <v>226</v>
      </c>
      <c r="G265" s="256"/>
      <c r="H265" s="259">
        <v>106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195</v>
      </c>
      <c r="AU265" s="265" t="s">
        <v>82</v>
      </c>
      <c r="AV265" s="15" t="s">
        <v>135</v>
      </c>
      <c r="AW265" s="15" t="s">
        <v>35</v>
      </c>
      <c r="AX265" s="15" t="s">
        <v>80</v>
      </c>
      <c r="AY265" s="265" t="s">
        <v>185</v>
      </c>
    </row>
    <row r="266" s="2" customFormat="1" ht="16.5" customHeight="1">
      <c r="A266" s="40"/>
      <c r="B266" s="41"/>
      <c r="C266" s="272" t="s">
        <v>409</v>
      </c>
      <c r="D266" s="272" t="s">
        <v>520</v>
      </c>
      <c r="E266" s="273" t="s">
        <v>1280</v>
      </c>
      <c r="F266" s="274" t="s">
        <v>1281</v>
      </c>
      <c r="G266" s="275" t="s">
        <v>240</v>
      </c>
      <c r="H266" s="276">
        <v>122.19199999999999</v>
      </c>
      <c r="I266" s="277"/>
      <c r="J266" s="278">
        <f>ROUND(I266*H266,2)</f>
        <v>0</v>
      </c>
      <c r="K266" s="274" t="s">
        <v>191</v>
      </c>
      <c r="L266" s="279"/>
      <c r="M266" s="280" t="s">
        <v>19</v>
      </c>
      <c r="N266" s="281" t="s">
        <v>44</v>
      </c>
      <c r="O266" s="86"/>
      <c r="P266" s="224">
        <f>O266*H266</f>
        <v>0</v>
      </c>
      <c r="Q266" s="224">
        <v>0.0074999999999999997</v>
      </c>
      <c r="R266" s="224">
        <f>Q266*H266</f>
        <v>0.91643999999999992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627</v>
      </c>
      <c r="AT266" s="226" t="s">
        <v>520</v>
      </c>
      <c r="AU266" s="226" t="s">
        <v>82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339</v>
      </c>
      <c r="BM266" s="226" t="s">
        <v>3055</v>
      </c>
    </row>
    <row r="267" s="13" customFormat="1">
      <c r="A267" s="13"/>
      <c r="B267" s="233"/>
      <c r="C267" s="234"/>
      <c r="D267" s="235" t="s">
        <v>195</v>
      </c>
      <c r="E267" s="236" t="s">
        <v>19</v>
      </c>
      <c r="F267" s="237" t="s">
        <v>1266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195</v>
      </c>
      <c r="AU267" s="243" t="s">
        <v>82</v>
      </c>
      <c r="AV267" s="13" t="s">
        <v>80</v>
      </c>
      <c r="AW267" s="13" t="s">
        <v>35</v>
      </c>
      <c r="AX267" s="13" t="s">
        <v>73</v>
      </c>
      <c r="AY267" s="243" t="s">
        <v>185</v>
      </c>
    </row>
    <row r="268" s="13" customFormat="1">
      <c r="A268" s="13"/>
      <c r="B268" s="233"/>
      <c r="C268" s="234"/>
      <c r="D268" s="235" t="s">
        <v>195</v>
      </c>
      <c r="E268" s="236" t="s">
        <v>19</v>
      </c>
      <c r="F268" s="237" t="s">
        <v>1267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195</v>
      </c>
      <c r="AU268" s="243" t="s">
        <v>82</v>
      </c>
      <c r="AV268" s="13" t="s">
        <v>80</v>
      </c>
      <c r="AW268" s="13" t="s">
        <v>35</v>
      </c>
      <c r="AX268" s="13" t="s">
        <v>73</v>
      </c>
      <c r="AY268" s="243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3056</v>
      </c>
      <c r="G269" s="245"/>
      <c r="H269" s="248">
        <v>41.340000000000003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3" customFormat="1">
      <c r="A270" s="13"/>
      <c r="B270" s="233"/>
      <c r="C270" s="234"/>
      <c r="D270" s="235" t="s">
        <v>195</v>
      </c>
      <c r="E270" s="236" t="s">
        <v>19</v>
      </c>
      <c r="F270" s="237" t="s">
        <v>1268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195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3057</v>
      </c>
      <c r="G271" s="245"/>
      <c r="H271" s="248">
        <v>4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1270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3058</v>
      </c>
      <c r="G273" s="245"/>
      <c r="H273" s="248">
        <v>12.060000000000001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3" customFormat="1">
      <c r="A274" s="13"/>
      <c r="B274" s="233"/>
      <c r="C274" s="234"/>
      <c r="D274" s="235" t="s">
        <v>195</v>
      </c>
      <c r="E274" s="236" t="s">
        <v>19</v>
      </c>
      <c r="F274" s="237" t="s">
        <v>1273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195</v>
      </c>
      <c r="AU274" s="243" t="s">
        <v>82</v>
      </c>
      <c r="AV274" s="13" t="s">
        <v>80</v>
      </c>
      <c r="AW274" s="13" t="s">
        <v>35</v>
      </c>
      <c r="AX274" s="13" t="s">
        <v>73</v>
      </c>
      <c r="AY274" s="243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3059</v>
      </c>
      <c r="G275" s="245"/>
      <c r="H275" s="248">
        <v>14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3" customFormat="1">
      <c r="A276" s="13"/>
      <c r="B276" s="233"/>
      <c r="C276" s="234"/>
      <c r="D276" s="235" t="s">
        <v>195</v>
      </c>
      <c r="E276" s="236" t="s">
        <v>19</v>
      </c>
      <c r="F276" s="237" t="s">
        <v>1271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195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3060</v>
      </c>
      <c r="G277" s="245"/>
      <c r="H277" s="248">
        <v>0.97199999999999998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6" customFormat="1">
      <c r="A278" s="16"/>
      <c r="B278" s="282"/>
      <c r="C278" s="283"/>
      <c r="D278" s="235" t="s">
        <v>195</v>
      </c>
      <c r="E278" s="284" t="s">
        <v>19</v>
      </c>
      <c r="F278" s="285" t="s">
        <v>727</v>
      </c>
      <c r="G278" s="283"/>
      <c r="H278" s="286">
        <v>72.372</v>
      </c>
      <c r="I278" s="287"/>
      <c r="J278" s="283"/>
      <c r="K278" s="283"/>
      <c r="L278" s="288"/>
      <c r="M278" s="289"/>
      <c r="N278" s="290"/>
      <c r="O278" s="290"/>
      <c r="P278" s="290"/>
      <c r="Q278" s="290"/>
      <c r="R278" s="290"/>
      <c r="S278" s="290"/>
      <c r="T278" s="291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92" t="s">
        <v>195</v>
      </c>
      <c r="AU278" s="292" t="s">
        <v>82</v>
      </c>
      <c r="AV278" s="16" t="s">
        <v>129</v>
      </c>
      <c r="AW278" s="16" t="s">
        <v>35</v>
      </c>
      <c r="AX278" s="16" t="s">
        <v>73</v>
      </c>
      <c r="AY278" s="292" t="s">
        <v>185</v>
      </c>
    </row>
    <row r="279" s="13" customFormat="1">
      <c r="A279" s="13"/>
      <c r="B279" s="233"/>
      <c r="C279" s="234"/>
      <c r="D279" s="235" t="s">
        <v>195</v>
      </c>
      <c r="E279" s="236" t="s">
        <v>19</v>
      </c>
      <c r="F279" s="237" t="s">
        <v>1278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195</v>
      </c>
      <c r="AU279" s="243" t="s">
        <v>82</v>
      </c>
      <c r="AV279" s="13" t="s">
        <v>80</v>
      </c>
      <c r="AW279" s="13" t="s">
        <v>35</v>
      </c>
      <c r="AX279" s="13" t="s">
        <v>73</v>
      </c>
      <c r="AY279" s="243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3061</v>
      </c>
      <c r="G280" s="245"/>
      <c r="H280" s="248">
        <v>49.82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6" customFormat="1">
      <c r="A281" s="16"/>
      <c r="B281" s="282"/>
      <c r="C281" s="283"/>
      <c r="D281" s="235" t="s">
        <v>195</v>
      </c>
      <c r="E281" s="284" t="s">
        <v>19</v>
      </c>
      <c r="F281" s="285" t="s">
        <v>727</v>
      </c>
      <c r="G281" s="283"/>
      <c r="H281" s="286">
        <v>49.82</v>
      </c>
      <c r="I281" s="287"/>
      <c r="J281" s="283"/>
      <c r="K281" s="283"/>
      <c r="L281" s="288"/>
      <c r="M281" s="289"/>
      <c r="N281" s="290"/>
      <c r="O281" s="290"/>
      <c r="P281" s="290"/>
      <c r="Q281" s="290"/>
      <c r="R281" s="290"/>
      <c r="S281" s="290"/>
      <c r="T281" s="291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92" t="s">
        <v>195</v>
      </c>
      <c r="AU281" s="292" t="s">
        <v>82</v>
      </c>
      <c r="AV281" s="16" t="s">
        <v>129</v>
      </c>
      <c r="AW281" s="16" t="s">
        <v>35</v>
      </c>
      <c r="AX281" s="16" t="s">
        <v>73</v>
      </c>
      <c r="AY281" s="292" t="s">
        <v>185</v>
      </c>
    </row>
    <row r="282" s="15" customFormat="1">
      <c r="A282" s="15"/>
      <c r="B282" s="255"/>
      <c r="C282" s="256"/>
      <c r="D282" s="235" t="s">
        <v>195</v>
      </c>
      <c r="E282" s="257" t="s">
        <v>19</v>
      </c>
      <c r="F282" s="258" t="s">
        <v>226</v>
      </c>
      <c r="G282" s="256"/>
      <c r="H282" s="259">
        <v>122.19200000000001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195</v>
      </c>
      <c r="AU282" s="265" t="s">
        <v>82</v>
      </c>
      <c r="AV282" s="15" t="s">
        <v>135</v>
      </c>
      <c r="AW282" s="15" t="s">
        <v>35</v>
      </c>
      <c r="AX282" s="15" t="s">
        <v>80</v>
      </c>
      <c r="AY282" s="265" t="s">
        <v>185</v>
      </c>
    </row>
    <row r="283" s="2" customFormat="1" ht="24.15" customHeight="1">
      <c r="A283" s="40"/>
      <c r="B283" s="41"/>
      <c r="C283" s="215" t="s">
        <v>417</v>
      </c>
      <c r="D283" s="215" t="s">
        <v>187</v>
      </c>
      <c r="E283" s="216" t="s">
        <v>1290</v>
      </c>
      <c r="F283" s="217" t="s">
        <v>1291</v>
      </c>
      <c r="G283" s="218" t="s">
        <v>439</v>
      </c>
      <c r="H283" s="219">
        <v>4</v>
      </c>
      <c r="I283" s="220"/>
      <c r="J283" s="221">
        <f>ROUND(I283*H283,2)</f>
        <v>0</v>
      </c>
      <c r="K283" s="217" t="s">
        <v>191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339</v>
      </c>
      <c r="AT283" s="226" t="s">
        <v>187</v>
      </c>
      <c r="AU283" s="226" t="s">
        <v>82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339</v>
      </c>
      <c r="BM283" s="226" t="s">
        <v>3062</v>
      </c>
    </row>
    <row r="284" s="2" customFormat="1">
      <c r="A284" s="40"/>
      <c r="B284" s="41"/>
      <c r="C284" s="42"/>
      <c r="D284" s="228" t="s">
        <v>193</v>
      </c>
      <c r="E284" s="42"/>
      <c r="F284" s="229" t="s">
        <v>1293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193</v>
      </c>
      <c r="AU284" s="19" t="s">
        <v>82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135</v>
      </c>
      <c r="G285" s="245"/>
      <c r="H285" s="248">
        <v>4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5" customFormat="1">
      <c r="A286" s="15"/>
      <c r="B286" s="255"/>
      <c r="C286" s="256"/>
      <c r="D286" s="235" t="s">
        <v>195</v>
      </c>
      <c r="E286" s="257" t="s">
        <v>19</v>
      </c>
      <c r="F286" s="258" t="s">
        <v>226</v>
      </c>
      <c r="G286" s="256"/>
      <c r="H286" s="259">
        <v>4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195</v>
      </c>
      <c r="AU286" s="265" t="s">
        <v>82</v>
      </c>
      <c r="AV286" s="15" t="s">
        <v>135</v>
      </c>
      <c r="AW286" s="15" t="s">
        <v>35</v>
      </c>
      <c r="AX286" s="15" t="s">
        <v>80</v>
      </c>
      <c r="AY286" s="265" t="s">
        <v>185</v>
      </c>
    </row>
    <row r="287" s="2" customFormat="1" ht="24.15" customHeight="1">
      <c r="A287" s="40"/>
      <c r="B287" s="41"/>
      <c r="C287" s="215" t="s">
        <v>436</v>
      </c>
      <c r="D287" s="215" t="s">
        <v>187</v>
      </c>
      <c r="E287" s="216" t="s">
        <v>2709</v>
      </c>
      <c r="F287" s="217" t="s">
        <v>2710</v>
      </c>
      <c r="G287" s="218" t="s">
        <v>499</v>
      </c>
      <c r="H287" s="219">
        <v>105</v>
      </c>
      <c r="I287" s="220"/>
      <c r="J287" s="221">
        <f>ROUND(I287*H287,2)</f>
        <v>0</v>
      </c>
      <c r="K287" s="217" t="s">
        <v>449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0.0071199999999999996</v>
      </c>
      <c r="R287" s="224">
        <f>Q287*H287</f>
        <v>0.74759999999999993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339</v>
      </c>
      <c r="AT287" s="226" t="s">
        <v>187</v>
      </c>
      <c r="AU287" s="226" t="s">
        <v>82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339</v>
      </c>
      <c r="BM287" s="226" t="s">
        <v>3063</v>
      </c>
    </row>
    <row r="288" s="13" customFormat="1">
      <c r="A288" s="13"/>
      <c r="B288" s="233"/>
      <c r="C288" s="234"/>
      <c r="D288" s="235" t="s">
        <v>195</v>
      </c>
      <c r="E288" s="236" t="s">
        <v>19</v>
      </c>
      <c r="F288" s="237" t="s">
        <v>2712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195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185</v>
      </c>
    </row>
    <row r="289" s="13" customFormat="1">
      <c r="A289" s="13"/>
      <c r="B289" s="233"/>
      <c r="C289" s="234"/>
      <c r="D289" s="235" t="s">
        <v>195</v>
      </c>
      <c r="E289" s="236" t="s">
        <v>19</v>
      </c>
      <c r="F289" s="237" t="s">
        <v>2713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195</v>
      </c>
      <c r="AU289" s="243" t="s">
        <v>82</v>
      </c>
      <c r="AV289" s="13" t="s">
        <v>80</v>
      </c>
      <c r="AW289" s="13" t="s">
        <v>35</v>
      </c>
      <c r="AX289" s="13" t="s">
        <v>73</v>
      </c>
      <c r="AY289" s="243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1935</v>
      </c>
      <c r="G290" s="245"/>
      <c r="H290" s="248">
        <v>105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5" customFormat="1">
      <c r="A291" s="15"/>
      <c r="B291" s="255"/>
      <c r="C291" s="256"/>
      <c r="D291" s="235" t="s">
        <v>195</v>
      </c>
      <c r="E291" s="257" t="s">
        <v>19</v>
      </c>
      <c r="F291" s="258" t="s">
        <v>226</v>
      </c>
      <c r="G291" s="256"/>
      <c r="H291" s="259">
        <v>105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195</v>
      </c>
      <c r="AU291" s="265" t="s">
        <v>82</v>
      </c>
      <c r="AV291" s="15" t="s">
        <v>135</v>
      </c>
      <c r="AW291" s="15" t="s">
        <v>35</v>
      </c>
      <c r="AX291" s="15" t="s">
        <v>80</v>
      </c>
      <c r="AY291" s="265" t="s">
        <v>185</v>
      </c>
    </row>
    <row r="292" s="2" customFormat="1" ht="24.15" customHeight="1">
      <c r="A292" s="40"/>
      <c r="B292" s="41"/>
      <c r="C292" s="215" t="s">
        <v>445</v>
      </c>
      <c r="D292" s="215" t="s">
        <v>187</v>
      </c>
      <c r="E292" s="216" t="s">
        <v>3064</v>
      </c>
      <c r="F292" s="217" t="s">
        <v>3065</v>
      </c>
      <c r="G292" s="218" t="s">
        <v>499</v>
      </c>
      <c r="H292" s="219">
        <v>9</v>
      </c>
      <c r="I292" s="220"/>
      <c r="J292" s="221">
        <f>ROUND(I292*H292,2)</f>
        <v>0</v>
      </c>
      <c r="K292" s="217" t="s">
        <v>449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0.0079699999999999997</v>
      </c>
      <c r="R292" s="224">
        <f>Q292*H292</f>
        <v>0.071730000000000002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339</v>
      </c>
      <c r="AT292" s="226" t="s">
        <v>187</v>
      </c>
      <c r="AU292" s="226" t="s">
        <v>82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339</v>
      </c>
      <c r="BM292" s="226" t="s">
        <v>3066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2712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3" customFormat="1">
      <c r="A294" s="13"/>
      <c r="B294" s="233"/>
      <c r="C294" s="234"/>
      <c r="D294" s="235" t="s">
        <v>195</v>
      </c>
      <c r="E294" s="236" t="s">
        <v>19</v>
      </c>
      <c r="F294" s="237" t="s">
        <v>3067</v>
      </c>
      <c r="G294" s="234"/>
      <c r="H294" s="236" t="s">
        <v>19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195</v>
      </c>
      <c r="AU294" s="243" t="s">
        <v>82</v>
      </c>
      <c r="AV294" s="13" t="s">
        <v>80</v>
      </c>
      <c r="AW294" s="13" t="s">
        <v>35</v>
      </c>
      <c r="AX294" s="13" t="s">
        <v>73</v>
      </c>
      <c r="AY294" s="243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236</v>
      </c>
      <c r="G295" s="245"/>
      <c r="H295" s="248">
        <v>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5" customFormat="1">
      <c r="A296" s="15"/>
      <c r="B296" s="255"/>
      <c r="C296" s="256"/>
      <c r="D296" s="235" t="s">
        <v>195</v>
      </c>
      <c r="E296" s="257" t="s">
        <v>19</v>
      </c>
      <c r="F296" s="258" t="s">
        <v>226</v>
      </c>
      <c r="G296" s="256"/>
      <c r="H296" s="259">
        <v>9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195</v>
      </c>
      <c r="AU296" s="265" t="s">
        <v>82</v>
      </c>
      <c r="AV296" s="15" t="s">
        <v>135</v>
      </c>
      <c r="AW296" s="15" t="s">
        <v>35</v>
      </c>
      <c r="AX296" s="15" t="s">
        <v>80</v>
      </c>
      <c r="AY296" s="265" t="s">
        <v>185</v>
      </c>
    </row>
    <row r="297" s="2" customFormat="1" ht="24.15" customHeight="1">
      <c r="A297" s="40"/>
      <c r="B297" s="41"/>
      <c r="C297" s="215" t="s">
        <v>454</v>
      </c>
      <c r="D297" s="215" t="s">
        <v>187</v>
      </c>
      <c r="E297" s="216" t="s">
        <v>1295</v>
      </c>
      <c r="F297" s="217" t="s">
        <v>1296</v>
      </c>
      <c r="G297" s="218" t="s">
        <v>457</v>
      </c>
      <c r="H297" s="266"/>
      <c r="I297" s="220"/>
      <c r="J297" s="221">
        <f>ROUND(I297*H297,2)</f>
        <v>0</v>
      </c>
      <c r="K297" s="217" t="s">
        <v>191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339</v>
      </c>
      <c r="AT297" s="226" t="s">
        <v>187</v>
      </c>
      <c r="AU297" s="226" t="s">
        <v>82</v>
      </c>
      <c r="AY297" s="19" t="s">
        <v>185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339</v>
      </c>
      <c r="BM297" s="226" t="s">
        <v>3068</v>
      </c>
    </row>
    <row r="298" s="2" customFormat="1">
      <c r="A298" s="40"/>
      <c r="B298" s="41"/>
      <c r="C298" s="42"/>
      <c r="D298" s="228" t="s">
        <v>193</v>
      </c>
      <c r="E298" s="42"/>
      <c r="F298" s="229" t="s">
        <v>1298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193</v>
      </c>
      <c r="AU298" s="19" t="s">
        <v>82</v>
      </c>
    </row>
    <row r="299" s="12" customFormat="1" ht="22.8" customHeight="1">
      <c r="A299" s="12"/>
      <c r="B299" s="199"/>
      <c r="C299" s="200"/>
      <c r="D299" s="201" t="s">
        <v>72</v>
      </c>
      <c r="E299" s="213" t="s">
        <v>434</v>
      </c>
      <c r="F299" s="213" t="s">
        <v>435</v>
      </c>
      <c r="G299" s="200"/>
      <c r="H299" s="200"/>
      <c r="I299" s="203"/>
      <c r="J299" s="214">
        <f>BK299</f>
        <v>0</v>
      </c>
      <c r="K299" s="200"/>
      <c r="L299" s="205"/>
      <c r="M299" s="206"/>
      <c r="N299" s="207"/>
      <c r="O299" s="207"/>
      <c r="P299" s="208">
        <f>SUM(P300:P310)</f>
        <v>0</v>
      </c>
      <c r="Q299" s="207"/>
      <c r="R299" s="208">
        <f>SUM(R300:R310)</f>
        <v>0.042999999999999997</v>
      </c>
      <c r="S299" s="207"/>
      <c r="T299" s="209">
        <f>SUM(T300:T310)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0" t="s">
        <v>82</v>
      </c>
      <c r="AT299" s="211" t="s">
        <v>72</v>
      </c>
      <c r="AU299" s="211" t="s">
        <v>80</v>
      </c>
      <c r="AY299" s="210" t="s">
        <v>185</v>
      </c>
      <c r="BK299" s="212">
        <f>SUM(BK300:BK310)</f>
        <v>0</v>
      </c>
    </row>
    <row r="300" s="2" customFormat="1" ht="24.15" customHeight="1">
      <c r="A300" s="40"/>
      <c r="B300" s="41"/>
      <c r="C300" s="215" t="s">
        <v>630</v>
      </c>
      <c r="D300" s="215" t="s">
        <v>187</v>
      </c>
      <c r="E300" s="216" t="s">
        <v>1327</v>
      </c>
      <c r="F300" s="217" t="s">
        <v>1328</v>
      </c>
      <c r="G300" s="218" t="s">
        <v>439</v>
      </c>
      <c r="H300" s="219">
        <v>1</v>
      </c>
      <c r="I300" s="220"/>
      <c r="J300" s="221">
        <f>ROUND(I300*H300,2)</f>
        <v>0</v>
      </c>
      <c r="K300" s="217" t="s">
        <v>191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339</v>
      </c>
      <c r="AT300" s="226" t="s">
        <v>187</v>
      </c>
      <c r="AU300" s="226" t="s">
        <v>82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339</v>
      </c>
      <c r="BM300" s="226" t="s">
        <v>3069</v>
      </c>
    </row>
    <row r="301" s="2" customFormat="1">
      <c r="A301" s="40"/>
      <c r="B301" s="41"/>
      <c r="C301" s="42"/>
      <c r="D301" s="228" t="s">
        <v>193</v>
      </c>
      <c r="E301" s="42"/>
      <c r="F301" s="229" t="s">
        <v>1330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193</v>
      </c>
      <c r="AU301" s="19" t="s">
        <v>82</v>
      </c>
    </row>
    <row r="302" s="13" customFormat="1">
      <c r="A302" s="13"/>
      <c r="B302" s="233"/>
      <c r="C302" s="234"/>
      <c r="D302" s="235" t="s">
        <v>195</v>
      </c>
      <c r="E302" s="236" t="s">
        <v>19</v>
      </c>
      <c r="F302" s="237" t="s">
        <v>3039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195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80</v>
      </c>
      <c r="G303" s="245"/>
      <c r="H303" s="248">
        <v>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5" customFormat="1">
      <c r="A304" s="15"/>
      <c r="B304" s="255"/>
      <c r="C304" s="256"/>
      <c r="D304" s="235" t="s">
        <v>195</v>
      </c>
      <c r="E304" s="257" t="s">
        <v>19</v>
      </c>
      <c r="F304" s="258" t="s">
        <v>226</v>
      </c>
      <c r="G304" s="256"/>
      <c r="H304" s="259">
        <v>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195</v>
      </c>
      <c r="AU304" s="265" t="s">
        <v>82</v>
      </c>
      <c r="AV304" s="15" t="s">
        <v>135</v>
      </c>
      <c r="AW304" s="15" t="s">
        <v>35</v>
      </c>
      <c r="AX304" s="15" t="s">
        <v>80</v>
      </c>
      <c r="AY304" s="265" t="s">
        <v>185</v>
      </c>
    </row>
    <row r="305" s="2" customFormat="1" ht="21.75" customHeight="1">
      <c r="A305" s="40"/>
      <c r="B305" s="41"/>
      <c r="C305" s="272" t="s">
        <v>635</v>
      </c>
      <c r="D305" s="272" t="s">
        <v>520</v>
      </c>
      <c r="E305" s="273" t="s">
        <v>1332</v>
      </c>
      <c r="F305" s="274" t="s">
        <v>1333</v>
      </c>
      <c r="G305" s="275" t="s">
        <v>439</v>
      </c>
      <c r="H305" s="276">
        <v>1</v>
      </c>
      <c r="I305" s="277"/>
      <c r="J305" s="278">
        <f>ROUND(I305*H305,2)</f>
        <v>0</v>
      </c>
      <c r="K305" s="274" t="s">
        <v>191</v>
      </c>
      <c r="L305" s="279"/>
      <c r="M305" s="280" t="s">
        <v>19</v>
      </c>
      <c r="N305" s="281" t="s">
        <v>44</v>
      </c>
      <c r="O305" s="86"/>
      <c r="P305" s="224">
        <f>O305*H305</f>
        <v>0</v>
      </c>
      <c r="Q305" s="224">
        <v>0.042999999999999997</v>
      </c>
      <c r="R305" s="224">
        <f>Q305*H305</f>
        <v>0.042999999999999997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627</v>
      </c>
      <c r="AT305" s="226" t="s">
        <v>520</v>
      </c>
      <c r="AU305" s="226" t="s">
        <v>82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339</v>
      </c>
      <c r="BM305" s="226" t="s">
        <v>3070</v>
      </c>
    </row>
    <row r="306" s="13" customFormat="1">
      <c r="A306" s="13"/>
      <c r="B306" s="233"/>
      <c r="C306" s="234"/>
      <c r="D306" s="235" t="s">
        <v>195</v>
      </c>
      <c r="E306" s="236" t="s">
        <v>19</v>
      </c>
      <c r="F306" s="237" t="s">
        <v>3039</v>
      </c>
      <c r="G306" s="234"/>
      <c r="H306" s="236" t="s">
        <v>19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195</v>
      </c>
      <c r="AU306" s="243" t="s">
        <v>82</v>
      </c>
      <c r="AV306" s="13" t="s">
        <v>80</v>
      </c>
      <c r="AW306" s="13" t="s">
        <v>35</v>
      </c>
      <c r="AX306" s="13" t="s">
        <v>73</v>
      </c>
      <c r="AY306" s="243" t="s">
        <v>185</v>
      </c>
    </row>
    <row r="307" s="14" customFormat="1">
      <c r="A307" s="14"/>
      <c r="B307" s="244"/>
      <c r="C307" s="245"/>
      <c r="D307" s="235" t="s">
        <v>195</v>
      </c>
      <c r="E307" s="246" t="s">
        <v>19</v>
      </c>
      <c r="F307" s="247" t="s">
        <v>80</v>
      </c>
      <c r="G307" s="245"/>
      <c r="H307" s="248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195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185</v>
      </c>
    </row>
    <row r="308" s="15" customFormat="1">
      <c r="A308" s="15"/>
      <c r="B308" s="255"/>
      <c r="C308" s="256"/>
      <c r="D308" s="235" t="s">
        <v>195</v>
      </c>
      <c r="E308" s="257" t="s">
        <v>19</v>
      </c>
      <c r="F308" s="258" t="s">
        <v>226</v>
      </c>
      <c r="G308" s="256"/>
      <c r="H308" s="259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195</v>
      </c>
      <c r="AU308" s="265" t="s">
        <v>82</v>
      </c>
      <c r="AV308" s="15" t="s">
        <v>135</v>
      </c>
      <c r="AW308" s="15" t="s">
        <v>35</v>
      </c>
      <c r="AX308" s="15" t="s">
        <v>80</v>
      </c>
      <c r="AY308" s="265" t="s">
        <v>185</v>
      </c>
    </row>
    <row r="309" s="2" customFormat="1" ht="24.15" customHeight="1">
      <c r="A309" s="40"/>
      <c r="B309" s="41"/>
      <c r="C309" s="215" t="s">
        <v>627</v>
      </c>
      <c r="D309" s="215" t="s">
        <v>187</v>
      </c>
      <c r="E309" s="216" t="s">
        <v>1336</v>
      </c>
      <c r="F309" s="217" t="s">
        <v>1337</v>
      </c>
      <c r="G309" s="218" t="s">
        <v>457</v>
      </c>
      <c r="H309" s="266"/>
      <c r="I309" s="220"/>
      <c r="J309" s="221">
        <f>ROUND(I309*H309,2)</f>
        <v>0</v>
      </c>
      <c r="K309" s="217" t="s">
        <v>191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339</v>
      </c>
      <c r="AT309" s="226" t="s">
        <v>187</v>
      </c>
      <c r="AU309" s="226" t="s">
        <v>82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339</v>
      </c>
      <c r="BM309" s="226" t="s">
        <v>3071</v>
      </c>
    </row>
    <row r="310" s="2" customFormat="1">
      <c r="A310" s="40"/>
      <c r="B310" s="41"/>
      <c r="C310" s="42"/>
      <c r="D310" s="228" t="s">
        <v>193</v>
      </c>
      <c r="E310" s="42"/>
      <c r="F310" s="229" t="s">
        <v>1339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193</v>
      </c>
      <c r="AU310" s="19" t="s">
        <v>82</v>
      </c>
    </row>
    <row r="311" s="12" customFormat="1" ht="22.8" customHeight="1">
      <c r="A311" s="12"/>
      <c r="B311" s="199"/>
      <c r="C311" s="200"/>
      <c r="D311" s="201" t="s">
        <v>72</v>
      </c>
      <c r="E311" s="213" t="s">
        <v>1340</v>
      </c>
      <c r="F311" s="213" t="s">
        <v>1341</v>
      </c>
      <c r="G311" s="200"/>
      <c r="H311" s="200"/>
      <c r="I311" s="203"/>
      <c r="J311" s="214">
        <f>BK311</f>
        <v>0</v>
      </c>
      <c r="K311" s="200"/>
      <c r="L311" s="205"/>
      <c r="M311" s="206"/>
      <c r="N311" s="207"/>
      <c r="O311" s="207"/>
      <c r="P311" s="208">
        <f>SUM(P312:P318)</f>
        <v>0</v>
      </c>
      <c r="Q311" s="207"/>
      <c r="R311" s="208">
        <f>SUM(R312:R318)</f>
        <v>0</v>
      </c>
      <c r="S311" s="207"/>
      <c r="T311" s="209">
        <f>SUM(T312:T318)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0" t="s">
        <v>82</v>
      </c>
      <c r="AT311" s="211" t="s">
        <v>72</v>
      </c>
      <c r="AU311" s="211" t="s">
        <v>80</v>
      </c>
      <c r="AY311" s="210" t="s">
        <v>185</v>
      </c>
      <c r="BK311" s="212">
        <f>SUM(BK312:BK318)</f>
        <v>0</v>
      </c>
    </row>
    <row r="312" s="2" customFormat="1" ht="16.5" customHeight="1">
      <c r="A312" s="40"/>
      <c r="B312" s="41"/>
      <c r="C312" s="215" t="s">
        <v>644</v>
      </c>
      <c r="D312" s="215" t="s">
        <v>187</v>
      </c>
      <c r="E312" s="216" t="s">
        <v>3072</v>
      </c>
      <c r="F312" s="217" t="s">
        <v>3073</v>
      </c>
      <c r="G312" s="218" t="s">
        <v>1314</v>
      </c>
      <c r="H312" s="219">
        <v>1</v>
      </c>
      <c r="I312" s="220"/>
      <c r="J312" s="221">
        <f>ROUND(I312*H312,2)</f>
        <v>0</v>
      </c>
      <c r="K312" s="217" t="s">
        <v>449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339</v>
      </c>
      <c r="AT312" s="226" t="s">
        <v>187</v>
      </c>
      <c r="AU312" s="226" t="s">
        <v>82</v>
      </c>
      <c r="AY312" s="19" t="s">
        <v>185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339</v>
      </c>
      <c r="BM312" s="226" t="s">
        <v>3074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1930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3" customFormat="1">
      <c r="A314" s="13"/>
      <c r="B314" s="233"/>
      <c r="C314" s="234"/>
      <c r="D314" s="235" t="s">
        <v>195</v>
      </c>
      <c r="E314" s="236" t="s">
        <v>19</v>
      </c>
      <c r="F314" s="237" t="s">
        <v>3075</v>
      </c>
      <c r="G314" s="234"/>
      <c r="H314" s="236" t="s">
        <v>19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195</v>
      </c>
      <c r="AU314" s="243" t="s">
        <v>82</v>
      </c>
      <c r="AV314" s="13" t="s">
        <v>80</v>
      </c>
      <c r="AW314" s="13" t="s">
        <v>35</v>
      </c>
      <c r="AX314" s="13" t="s">
        <v>73</v>
      </c>
      <c r="AY314" s="243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80</v>
      </c>
      <c r="G315" s="245"/>
      <c r="H315" s="248">
        <v>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5" customFormat="1">
      <c r="A316" s="15"/>
      <c r="B316" s="255"/>
      <c r="C316" s="256"/>
      <c r="D316" s="235" t="s">
        <v>195</v>
      </c>
      <c r="E316" s="257" t="s">
        <v>19</v>
      </c>
      <c r="F316" s="258" t="s">
        <v>226</v>
      </c>
      <c r="G316" s="256"/>
      <c r="H316" s="259">
        <v>1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5" t="s">
        <v>195</v>
      </c>
      <c r="AU316" s="265" t="s">
        <v>82</v>
      </c>
      <c r="AV316" s="15" t="s">
        <v>135</v>
      </c>
      <c r="AW316" s="15" t="s">
        <v>35</v>
      </c>
      <c r="AX316" s="15" t="s">
        <v>80</v>
      </c>
      <c r="AY316" s="265" t="s">
        <v>185</v>
      </c>
    </row>
    <row r="317" s="2" customFormat="1" ht="24.15" customHeight="1">
      <c r="A317" s="40"/>
      <c r="B317" s="41"/>
      <c r="C317" s="215" t="s">
        <v>888</v>
      </c>
      <c r="D317" s="215" t="s">
        <v>187</v>
      </c>
      <c r="E317" s="216" t="s">
        <v>1404</v>
      </c>
      <c r="F317" s="217" t="s">
        <v>1405</v>
      </c>
      <c r="G317" s="218" t="s">
        <v>457</v>
      </c>
      <c r="H317" s="266"/>
      <c r="I317" s="220"/>
      <c r="J317" s="221">
        <f>ROUND(I317*H317,2)</f>
        <v>0</v>
      </c>
      <c r="K317" s="217" t="s">
        <v>191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339</v>
      </c>
      <c r="AT317" s="226" t="s">
        <v>187</v>
      </c>
      <c r="AU317" s="226" t="s">
        <v>82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339</v>
      </c>
      <c r="BM317" s="226" t="s">
        <v>3076</v>
      </c>
    </row>
    <row r="318" s="2" customFormat="1">
      <c r="A318" s="40"/>
      <c r="B318" s="41"/>
      <c r="C318" s="42"/>
      <c r="D318" s="228" t="s">
        <v>193</v>
      </c>
      <c r="E318" s="42"/>
      <c r="F318" s="229" t="s">
        <v>1407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193</v>
      </c>
      <c r="AU318" s="19" t="s">
        <v>82</v>
      </c>
    </row>
    <row r="319" s="12" customFormat="1" ht="22.8" customHeight="1">
      <c r="A319" s="12"/>
      <c r="B319" s="199"/>
      <c r="C319" s="200"/>
      <c r="D319" s="201" t="s">
        <v>72</v>
      </c>
      <c r="E319" s="213" t="s">
        <v>1408</v>
      </c>
      <c r="F319" s="213" t="s">
        <v>1409</v>
      </c>
      <c r="G319" s="200"/>
      <c r="H319" s="200"/>
      <c r="I319" s="203"/>
      <c r="J319" s="214">
        <f>BK319</f>
        <v>0</v>
      </c>
      <c r="K319" s="200"/>
      <c r="L319" s="205"/>
      <c r="M319" s="206"/>
      <c r="N319" s="207"/>
      <c r="O319" s="207"/>
      <c r="P319" s="208">
        <f>SUM(P320:P339)</f>
        <v>0</v>
      </c>
      <c r="Q319" s="207"/>
      <c r="R319" s="208">
        <f>SUM(R320:R339)</f>
        <v>0.0051168000000000003</v>
      </c>
      <c r="S319" s="207"/>
      <c r="T319" s="209">
        <f>SUM(T320:T339)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0" t="s">
        <v>82</v>
      </c>
      <c r="AT319" s="211" t="s">
        <v>72</v>
      </c>
      <c r="AU319" s="211" t="s">
        <v>80</v>
      </c>
      <c r="AY319" s="210" t="s">
        <v>185</v>
      </c>
      <c r="BK319" s="212">
        <f>SUM(BK320:BK339)</f>
        <v>0</v>
      </c>
    </row>
    <row r="320" s="2" customFormat="1" ht="16.5" customHeight="1">
      <c r="A320" s="40"/>
      <c r="B320" s="41"/>
      <c r="C320" s="215" t="s">
        <v>893</v>
      </c>
      <c r="D320" s="215" t="s">
        <v>187</v>
      </c>
      <c r="E320" s="216" t="s">
        <v>1411</v>
      </c>
      <c r="F320" s="217" t="s">
        <v>1412</v>
      </c>
      <c r="G320" s="218" t="s">
        <v>240</v>
      </c>
      <c r="H320" s="219">
        <v>6.2400000000000002</v>
      </c>
      <c r="I320" s="220"/>
      <c r="J320" s="221">
        <f>ROUND(I320*H320,2)</f>
        <v>0</v>
      </c>
      <c r="K320" s="217" t="s">
        <v>191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4.0000000000000003E-05</v>
      </c>
      <c r="R320" s="224">
        <f>Q320*H320</f>
        <v>0.00024960000000000005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339</v>
      </c>
      <c r="AT320" s="226" t="s">
        <v>187</v>
      </c>
      <c r="AU320" s="226" t="s">
        <v>82</v>
      </c>
      <c r="AY320" s="19" t="s">
        <v>185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339</v>
      </c>
      <c r="BM320" s="226" t="s">
        <v>3077</v>
      </c>
    </row>
    <row r="321" s="2" customFormat="1">
      <c r="A321" s="40"/>
      <c r="B321" s="41"/>
      <c r="C321" s="42"/>
      <c r="D321" s="228" t="s">
        <v>193</v>
      </c>
      <c r="E321" s="42"/>
      <c r="F321" s="229" t="s">
        <v>1414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193</v>
      </c>
      <c r="AU321" s="19" t="s">
        <v>82</v>
      </c>
    </row>
    <row r="322" s="13" customFormat="1">
      <c r="A322" s="13"/>
      <c r="B322" s="233"/>
      <c r="C322" s="234"/>
      <c r="D322" s="235" t="s">
        <v>195</v>
      </c>
      <c r="E322" s="236" t="s">
        <v>19</v>
      </c>
      <c r="F322" s="237" t="s">
        <v>3001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195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185</v>
      </c>
    </row>
    <row r="323" s="13" customFormat="1">
      <c r="A323" s="13"/>
      <c r="B323" s="233"/>
      <c r="C323" s="234"/>
      <c r="D323" s="235" t="s">
        <v>195</v>
      </c>
      <c r="E323" s="236" t="s">
        <v>19</v>
      </c>
      <c r="F323" s="237" t="s">
        <v>3047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195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3048</v>
      </c>
      <c r="G324" s="245"/>
      <c r="H324" s="248">
        <v>6.2400000000000002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5" customFormat="1">
      <c r="A325" s="15"/>
      <c r="B325" s="255"/>
      <c r="C325" s="256"/>
      <c r="D325" s="235" t="s">
        <v>195</v>
      </c>
      <c r="E325" s="257" t="s">
        <v>19</v>
      </c>
      <c r="F325" s="258" t="s">
        <v>226</v>
      </c>
      <c r="G325" s="256"/>
      <c r="H325" s="259">
        <v>6.2400000000000002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195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185</v>
      </c>
    </row>
    <row r="326" s="2" customFormat="1" ht="16.5" customHeight="1">
      <c r="A326" s="40"/>
      <c r="B326" s="41"/>
      <c r="C326" s="215" t="s">
        <v>898</v>
      </c>
      <c r="D326" s="215" t="s">
        <v>187</v>
      </c>
      <c r="E326" s="216" t="s">
        <v>1420</v>
      </c>
      <c r="F326" s="217" t="s">
        <v>1421</v>
      </c>
      <c r="G326" s="218" t="s">
        <v>240</v>
      </c>
      <c r="H326" s="219">
        <v>6.2400000000000002</v>
      </c>
      <c r="I326" s="220"/>
      <c r="J326" s="221">
        <f>ROUND(I326*H326,2)</f>
        <v>0</v>
      </c>
      <c r="K326" s="217" t="s">
        <v>191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0.00054000000000000001</v>
      </c>
      <c r="R326" s="224">
        <f>Q326*H326</f>
        <v>0.0033696000000000004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339</v>
      </c>
      <c r="AT326" s="226" t="s">
        <v>187</v>
      </c>
      <c r="AU326" s="226" t="s">
        <v>82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339</v>
      </c>
      <c r="BM326" s="226" t="s">
        <v>3078</v>
      </c>
    </row>
    <row r="327" s="2" customFormat="1">
      <c r="A327" s="40"/>
      <c r="B327" s="41"/>
      <c r="C327" s="42"/>
      <c r="D327" s="228" t="s">
        <v>193</v>
      </c>
      <c r="E327" s="42"/>
      <c r="F327" s="229" t="s">
        <v>1423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193</v>
      </c>
      <c r="AU327" s="19" t="s">
        <v>82</v>
      </c>
    </row>
    <row r="328" s="13" customFormat="1">
      <c r="A328" s="13"/>
      <c r="B328" s="233"/>
      <c r="C328" s="234"/>
      <c r="D328" s="235" t="s">
        <v>195</v>
      </c>
      <c r="E328" s="236" t="s">
        <v>19</v>
      </c>
      <c r="F328" s="237" t="s">
        <v>3001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195</v>
      </c>
      <c r="AU328" s="243" t="s">
        <v>82</v>
      </c>
      <c r="AV328" s="13" t="s">
        <v>80</v>
      </c>
      <c r="AW328" s="13" t="s">
        <v>35</v>
      </c>
      <c r="AX328" s="13" t="s">
        <v>73</v>
      </c>
      <c r="AY328" s="243" t="s">
        <v>185</v>
      </c>
    </row>
    <row r="329" s="13" customFormat="1">
      <c r="A329" s="13"/>
      <c r="B329" s="233"/>
      <c r="C329" s="234"/>
      <c r="D329" s="235" t="s">
        <v>195</v>
      </c>
      <c r="E329" s="236" t="s">
        <v>19</v>
      </c>
      <c r="F329" s="237" t="s">
        <v>3047</v>
      </c>
      <c r="G329" s="234"/>
      <c r="H329" s="236" t="s">
        <v>19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195</v>
      </c>
      <c r="AU329" s="243" t="s">
        <v>82</v>
      </c>
      <c r="AV329" s="13" t="s">
        <v>80</v>
      </c>
      <c r="AW329" s="13" t="s">
        <v>35</v>
      </c>
      <c r="AX329" s="13" t="s">
        <v>73</v>
      </c>
      <c r="AY329" s="243" t="s">
        <v>185</v>
      </c>
    </row>
    <row r="330" s="14" customFormat="1">
      <c r="A330" s="14"/>
      <c r="B330" s="244"/>
      <c r="C330" s="245"/>
      <c r="D330" s="235" t="s">
        <v>195</v>
      </c>
      <c r="E330" s="246" t="s">
        <v>19</v>
      </c>
      <c r="F330" s="247" t="s">
        <v>3048</v>
      </c>
      <c r="G330" s="245"/>
      <c r="H330" s="248">
        <v>6.2400000000000002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195</v>
      </c>
      <c r="AU330" s="254" t="s">
        <v>82</v>
      </c>
      <c r="AV330" s="14" t="s">
        <v>82</v>
      </c>
      <c r="AW330" s="14" t="s">
        <v>35</v>
      </c>
      <c r="AX330" s="14" t="s">
        <v>73</v>
      </c>
      <c r="AY330" s="254" t="s">
        <v>185</v>
      </c>
    </row>
    <row r="331" s="15" customFormat="1">
      <c r="A331" s="15"/>
      <c r="B331" s="255"/>
      <c r="C331" s="256"/>
      <c r="D331" s="235" t="s">
        <v>195</v>
      </c>
      <c r="E331" s="257" t="s">
        <v>19</v>
      </c>
      <c r="F331" s="258" t="s">
        <v>226</v>
      </c>
      <c r="G331" s="256"/>
      <c r="H331" s="259">
        <v>6.2400000000000002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195</v>
      </c>
      <c r="AU331" s="265" t="s">
        <v>82</v>
      </c>
      <c r="AV331" s="15" t="s">
        <v>135</v>
      </c>
      <c r="AW331" s="15" t="s">
        <v>35</v>
      </c>
      <c r="AX331" s="15" t="s">
        <v>80</v>
      </c>
      <c r="AY331" s="265" t="s">
        <v>185</v>
      </c>
    </row>
    <row r="332" s="2" customFormat="1" ht="16.5" customHeight="1">
      <c r="A332" s="40"/>
      <c r="B332" s="41"/>
      <c r="C332" s="215" t="s">
        <v>904</v>
      </c>
      <c r="D332" s="215" t="s">
        <v>187</v>
      </c>
      <c r="E332" s="216" t="s">
        <v>1436</v>
      </c>
      <c r="F332" s="217" t="s">
        <v>1437</v>
      </c>
      <c r="G332" s="218" t="s">
        <v>240</v>
      </c>
      <c r="H332" s="219">
        <v>6.2400000000000002</v>
      </c>
      <c r="I332" s="220"/>
      <c r="J332" s="221">
        <f>ROUND(I332*H332,2)</f>
        <v>0</v>
      </c>
      <c r="K332" s="217" t="s">
        <v>191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0.00024000000000000001</v>
      </c>
      <c r="R332" s="224">
        <f>Q332*H332</f>
        <v>0.0014976000000000002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339</v>
      </c>
      <c r="AT332" s="226" t="s">
        <v>187</v>
      </c>
      <c r="AU332" s="226" t="s">
        <v>82</v>
      </c>
      <c r="AY332" s="19" t="s">
        <v>185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339</v>
      </c>
      <c r="BM332" s="226" t="s">
        <v>3079</v>
      </c>
    </row>
    <row r="333" s="2" customFormat="1">
      <c r="A333" s="40"/>
      <c r="B333" s="41"/>
      <c r="C333" s="42"/>
      <c r="D333" s="228" t="s">
        <v>193</v>
      </c>
      <c r="E333" s="42"/>
      <c r="F333" s="229" t="s">
        <v>1439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193</v>
      </c>
      <c r="AU333" s="19" t="s">
        <v>82</v>
      </c>
    </row>
    <row r="334" s="13" customFormat="1">
      <c r="A334" s="13"/>
      <c r="B334" s="233"/>
      <c r="C334" s="234"/>
      <c r="D334" s="235" t="s">
        <v>195</v>
      </c>
      <c r="E334" s="236" t="s">
        <v>19</v>
      </c>
      <c r="F334" s="237" t="s">
        <v>3001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195</v>
      </c>
      <c r="AU334" s="243" t="s">
        <v>82</v>
      </c>
      <c r="AV334" s="13" t="s">
        <v>80</v>
      </c>
      <c r="AW334" s="13" t="s">
        <v>35</v>
      </c>
      <c r="AX334" s="13" t="s">
        <v>73</v>
      </c>
      <c r="AY334" s="243" t="s">
        <v>185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3047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3048</v>
      </c>
      <c r="G336" s="245"/>
      <c r="H336" s="248">
        <v>6.2400000000000002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5" customFormat="1">
      <c r="A337" s="15"/>
      <c r="B337" s="255"/>
      <c r="C337" s="256"/>
      <c r="D337" s="235" t="s">
        <v>195</v>
      </c>
      <c r="E337" s="257" t="s">
        <v>19</v>
      </c>
      <c r="F337" s="258" t="s">
        <v>226</v>
      </c>
      <c r="G337" s="256"/>
      <c r="H337" s="259">
        <v>6.2400000000000002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195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185</v>
      </c>
    </row>
    <row r="338" s="2" customFormat="1" ht="24.15" customHeight="1">
      <c r="A338" s="40"/>
      <c r="B338" s="41"/>
      <c r="C338" s="215" t="s">
        <v>913</v>
      </c>
      <c r="D338" s="215" t="s">
        <v>187</v>
      </c>
      <c r="E338" s="216" t="s">
        <v>1447</v>
      </c>
      <c r="F338" s="217" t="s">
        <v>1448</v>
      </c>
      <c r="G338" s="218" t="s">
        <v>457</v>
      </c>
      <c r="H338" s="266"/>
      <c r="I338" s="220"/>
      <c r="J338" s="221">
        <f>ROUND(I338*H338,2)</f>
        <v>0</v>
      </c>
      <c r="K338" s="217" t="s">
        <v>191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339</v>
      </c>
      <c r="AT338" s="226" t="s">
        <v>187</v>
      </c>
      <c r="AU338" s="226" t="s">
        <v>82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339</v>
      </c>
      <c r="BM338" s="226" t="s">
        <v>3080</v>
      </c>
    </row>
    <row r="339" s="2" customFormat="1">
      <c r="A339" s="40"/>
      <c r="B339" s="41"/>
      <c r="C339" s="42"/>
      <c r="D339" s="228" t="s">
        <v>193</v>
      </c>
      <c r="E339" s="42"/>
      <c r="F339" s="229" t="s">
        <v>1450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193</v>
      </c>
      <c r="AU339" s="19" t="s">
        <v>82</v>
      </c>
    </row>
    <row r="340" s="12" customFormat="1" ht="22.8" customHeight="1">
      <c r="A340" s="12"/>
      <c r="B340" s="199"/>
      <c r="C340" s="200"/>
      <c r="D340" s="201" t="s">
        <v>72</v>
      </c>
      <c r="E340" s="213" t="s">
        <v>1451</v>
      </c>
      <c r="F340" s="213" t="s">
        <v>1452</v>
      </c>
      <c r="G340" s="200"/>
      <c r="H340" s="200"/>
      <c r="I340" s="203"/>
      <c r="J340" s="214">
        <f>BK340</f>
        <v>0</v>
      </c>
      <c r="K340" s="200"/>
      <c r="L340" s="205"/>
      <c r="M340" s="206"/>
      <c r="N340" s="207"/>
      <c r="O340" s="207"/>
      <c r="P340" s="208">
        <f>SUM(P341:P354)</f>
        <v>0</v>
      </c>
      <c r="Q340" s="207"/>
      <c r="R340" s="208">
        <f>SUM(R341:R354)</f>
        <v>0.015111719999999999</v>
      </c>
      <c r="S340" s="207"/>
      <c r="T340" s="209">
        <f>SUM(T341:T354)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0" t="s">
        <v>82</v>
      </c>
      <c r="AT340" s="211" t="s">
        <v>72</v>
      </c>
      <c r="AU340" s="211" t="s">
        <v>80</v>
      </c>
      <c r="AY340" s="210" t="s">
        <v>185</v>
      </c>
      <c r="BK340" s="212">
        <f>SUM(BK341:BK354)</f>
        <v>0</v>
      </c>
    </row>
    <row r="341" s="2" customFormat="1" ht="24.15" customHeight="1">
      <c r="A341" s="40"/>
      <c r="B341" s="41"/>
      <c r="C341" s="215" t="s">
        <v>929</v>
      </c>
      <c r="D341" s="215" t="s">
        <v>187</v>
      </c>
      <c r="E341" s="216" t="s">
        <v>1454</v>
      </c>
      <c r="F341" s="217" t="s">
        <v>1455</v>
      </c>
      <c r="G341" s="218" t="s">
        <v>240</v>
      </c>
      <c r="H341" s="219">
        <v>20.48</v>
      </c>
      <c r="I341" s="220"/>
      <c r="J341" s="221">
        <f>ROUND(I341*H341,2)</f>
        <v>0</v>
      </c>
      <c r="K341" s="217" t="s">
        <v>191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0.00025999999999999998</v>
      </c>
      <c r="R341" s="224">
        <f>Q341*H341</f>
        <v>0.0053247999999999993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339</v>
      </c>
      <c r="AT341" s="226" t="s">
        <v>187</v>
      </c>
      <c r="AU341" s="226" t="s">
        <v>82</v>
      </c>
      <c r="AY341" s="19" t="s">
        <v>185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339</v>
      </c>
      <c r="BM341" s="226" t="s">
        <v>3081</v>
      </c>
    </row>
    <row r="342" s="2" customFormat="1">
      <c r="A342" s="40"/>
      <c r="B342" s="41"/>
      <c r="C342" s="42"/>
      <c r="D342" s="228" t="s">
        <v>193</v>
      </c>
      <c r="E342" s="42"/>
      <c r="F342" s="229" t="s">
        <v>1457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193</v>
      </c>
      <c r="AU342" s="19" t="s">
        <v>82</v>
      </c>
    </row>
    <row r="343" s="13" customFormat="1">
      <c r="A343" s="13"/>
      <c r="B343" s="233"/>
      <c r="C343" s="234"/>
      <c r="D343" s="235" t="s">
        <v>195</v>
      </c>
      <c r="E343" s="236" t="s">
        <v>19</v>
      </c>
      <c r="F343" s="237" t="s">
        <v>3001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195</v>
      </c>
      <c r="AU343" s="243" t="s">
        <v>82</v>
      </c>
      <c r="AV343" s="13" t="s">
        <v>80</v>
      </c>
      <c r="AW343" s="13" t="s">
        <v>35</v>
      </c>
      <c r="AX343" s="13" t="s">
        <v>73</v>
      </c>
      <c r="AY343" s="243" t="s">
        <v>185</v>
      </c>
    </row>
    <row r="344" s="13" customFormat="1">
      <c r="A344" s="13"/>
      <c r="B344" s="233"/>
      <c r="C344" s="234"/>
      <c r="D344" s="235" t="s">
        <v>195</v>
      </c>
      <c r="E344" s="236" t="s">
        <v>19</v>
      </c>
      <c r="F344" s="237" t="s">
        <v>3047</v>
      </c>
      <c r="G344" s="234"/>
      <c r="H344" s="236" t="s">
        <v>19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195</v>
      </c>
      <c r="AU344" s="243" t="s">
        <v>82</v>
      </c>
      <c r="AV344" s="13" t="s">
        <v>80</v>
      </c>
      <c r="AW344" s="13" t="s">
        <v>35</v>
      </c>
      <c r="AX344" s="13" t="s">
        <v>73</v>
      </c>
      <c r="AY344" s="243" t="s">
        <v>185</v>
      </c>
    </row>
    <row r="345" s="14" customFormat="1">
      <c r="A345" s="14"/>
      <c r="B345" s="244"/>
      <c r="C345" s="245"/>
      <c r="D345" s="235" t="s">
        <v>195</v>
      </c>
      <c r="E345" s="246" t="s">
        <v>19</v>
      </c>
      <c r="F345" s="247" t="s">
        <v>3035</v>
      </c>
      <c r="G345" s="245"/>
      <c r="H345" s="248">
        <v>22.5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195</v>
      </c>
      <c r="AU345" s="254" t="s">
        <v>82</v>
      </c>
      <c r="AV345" s="14" t="s">
        <v>82</v>
      </c>
      <c r="AW345" s="14" t="s">
        <v>35</v>
      </c>
      <c r="AX345" s="14" t="s">
        <v>73</v>
      </c>
      <c r="AY345" s="254" t="s">
        <v>185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1465</v>
      </c>
      <c r="G346" s="245"/>
      <c r="H346" s="248">
        <v>-2.02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5" customFormat="1">
      <c r="A347" s="15"/>
      <c r="B347" s="255"/>
      <c r="C347" s="256"/>
      <c r="D347" s="235" t="s">
        <v>195</v>
      </c>
      <c r="E347" s="257" t="s">
        <v>19</v>
      </c>
      <c r="F347" s="258" t="s">
        <v>226</v>
      </c>
      <c r="G347" s="256"/>
      <c r="H347" s="259">
        <v>20.48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195</v>
      </c>
      <c r="AU347" s="265" t="s">
        <v>82</v>
      </c>
      <c r="AV347" s="15" t="s">
        <v>135</v>
      </c>
      <c r="AW347" s="15" t="s">
        <v>35</v>
      </c>
      <c r="AX347" s="15" t="s">
        <v>80</v>
      </c>
      <c r="AY347" s="265" t="s">
        <v>185</v>
      </c>
    </row>
    <row r="348" s="2" customFormat="1" ht="24.15" customHeight="1">
      <c r="A348" s="40"/>
      <c r="B348" s="41"/>
      <c r="C348" s="215" t="s">
        <v>935</v>
      </c>
      <c r="D348" s="215" t="s">
        <v>187</v>
      </c>
      <c r="E348" s="216" t="s">
        <v>2214</v>
      </c>
      <c r="F348" s="217" t="s">
        <v>2215</v>
      </c>
      <c r="G348" s="218" t="s">
        <v>240</v>
      </c>
      <c r="H348" s="219">
        <v>37.642000000000003</v>
      </c>
      <c r="I348" s="220"/>
      <c r="J348" s="221">
        <f>ROUND(I348*H348,2)</f>
        <v>0</v>
      </c>
      <c r="K348" s="217" t="s">
        <v>191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0.00025999999999999998</v>
      </c>
      <c r="R348" s="224">
        <f>Q348*H348</f>
        <v>0.0097869199999999993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339</v>
      </c>
      <c r="AT348" s="226" t="s">
        <v>187</v>
      </c>
      <c r="AU348" s="226" t="s">
        <v>82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339</v>
      </c>
      <c r="BM348" s="226" t="s">
        <v>3082</v>
      </c>
    </row>
    <row r="349" s="2" customFormat="1">
      <c r="A349" s="40"/>
      <c r="B349" s="41"/>
      <c r="C349" s="42"/>
      <c r="D349" s="228" t="s">
        <v>193</v>
      </c>
      <c r="E349" s="42"/>
      <c r="F349" s="229" t="s">
        <v>2217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193</v>
      </c>
      <c r="AU349" s="19" t="s">
        <v>82</v>
      </c>
    </row>
    <row r="350" s="13" customFormat="1">
      <c r="A350" s="13"/>
      <c r="B350" s="233"/>
      <c r="C350" s="234"/>
      <c r="D350" s="235" t="s">
        <v>195</v>
      </c>
      <c r="E350" s="236" t="s">
        <v>19</v>
      </c>
      <c r="F350" s="237" t="s">
        <v>3001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195</v>
      </c>
      <c r="AU350" s="243" t="s">
        <v>82</v>
      </c>
      <c r="AV350" s="13" t="s">
        <v>80</v>
      </c>
      <c r="AW350" s="13" t="s">
        <v>35</v>
      </c>
      <c r="AX350" s="13" t="s">
        <v>73</v>
      </c>
      <c r="AY350" s="243" t="s">
        <v>185</v>
      </c>
    </row>
    <row r="351" s="13" customFormat="1">
      <c r="A351" s="13"/>
      <c r="B351" s="233"/>
      <c r="C351" s="234"/>
      <c r="D351" s="235" t="s">
        <v>195</v>
      </c>
      <c r="E351" s="236" t="s">
        <v>19</v>
      </c>
      <c r="F351" s="237" t="s">
        <v>3049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195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3031</v>
      </c>
      <c r="G352" s="245"/>
      <c r="H352" s="248">
        <v>41.712000000000003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3032</v>
      </c>
      <c r="G353" s="245"/>
      <c r="H353" s="248">
        <v>-4.0700000000000003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5" customFormat="1">
      <c r="A354" s="15"/>
      <c r="B354" s="255"/>
      <c r="C354" s="256"/>
      <c r="D354" s="235" t="s">
        <v>195</v>
      </c>
      <c r="E354" s="257" t="s">
        <v>19</v>
      </c>
      <c r="F354" s="258" t="s">
        <v>226</v>
      </c>
      <c r="G354" s="256"/>
      <c r="H354" s="259">
        <v>37.642000000000003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5" t="s">
        <v>195</v>
      </c>
      <c r="AU354" s="265" t="s">
        <v>82</v>
      </c>
      <c r="AV354" s="15" t="s">
        <v>135</v>
      </c>
      <c r="AW354" s="15" t="s">
        <v>35</v>
      </c>
      <c r="AX354" s="15" t="s">
        <v>80</v>
      </c>
      <c r="AY354" s="265" t="s">
        <v>185</v>
      </c>
    </row>
    <row r="355" s="12" customFormat="1" ht="25.92" customHeight="1">
      <c r="A355" s="12"/>
      <c r="B355" s="199"/>
      <c r="C355" s="200"/>
      <c r="D355" s="201" t="s">
        <v>72</v>
      </c>
      <c r="E355" s="202" t="s">
        <v>452</v>
      </c>
      <c r="F355" s="202" t="s">
        <v>453</v>
      </c>
      <c r="G355" s="200"/>
      <c r="H355" s="200"/>
      <c r="I355" s="203"/>
      <c r="J355" s="204">
        <f>BK355</f>
        <v>0</v>
      </c>
      <c r="K355" s="200"/>
      <c r="L355" s="205"/>
      <c r="M355" s="206"/>
      <c r="N355" s="207"/>
      <c r="O355" s="207"/>
      <c r="P355" s="208">
        <f>P356</f>
        <v>0</v>
      </c>
      <c r="Q355" s="207"/>
      <c r="R355" s="208">
        <f>R356</f>
        <v>0</v>
      </c>
      <c r="S355" s="207"/>
      <c r="T355" s="209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0" t="s">
        <v>250</v>
      </c>
      <c r="AT355" s="211" t="s">
        <v>72</v>
      </c>
      <c r="AU355" s="211" t="s">
        <v>73</v>
      </c>
      <c r="AY355" s="210" t="s">
        <v>185</v>
      </c>
      <c r="BK355" s="212">
        <f>BK356</f>
        <v>0</v>
      </c>
    </row>
    <row r="356" s="2" customFormat="1" ht="16.5" customHeight="1">
      <c r="A356" s="40"/>
      <c r="B356" s="41"/>
      <c r="C356" s="215" t="s">
        <v>944</v>
      </c>
      <c r="D356" s="215" t="s">
        <v>187</v>
      </c>
      <c r="E356" s="216" t="s">
        <v>2261</v>
      </c>
      <c r="F356" s="217" t="s">
        <v>456</v>
      </c>
      <c r="G356" s="218" t="s">
        <v>457</v>
      </c>
      <c r="H356" s="266"/>
      <c r="I356" s="220"/>
      <c r="J356" s="221">
        <f>ROUND(I356*H356,2)</f>
        <v>0</v>
      </c>
      <c r="K356" s="217" t="s">
        <v>19</v>
      </c>
      <c r="L356" s="46"/>
      <c r="M356" s="267" t="s">
        <v>19</v>
      </c>
      <c r="N356" s="268" t="s">
        <v>44</v>
      </c>
      <c r="O356" s="269"/>
      <c r="P356" s="270">
        <f>O356*H356</f>
        <v>0</v>
      </c>
      <c r="Q356" s="270">
        <v>0</v>
      </c>
      <c r="R356" s="270">
        <f>Q356*H356</f>
        <v>0</v>
      </c>
      <c r="S356" s="270">
        <v>0</v>
      </c>
      <c r="T356" s="271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187</v>
      </c>
      <c r="AU356" s="226" t="s">
        <v>80</v>
      </c>
      <c r="AY356" s="19" t="s">
        <v>185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3083</v>
      </c>
    </row>
    <row r="357" s="2" customFormat="1" ht="6.96" customHeight="1">
      <c r="A357" s="40"/>
      <c r="B357" s="61"/>
      <c r="C357" s="62"/>
      <c r="D357" s="62"/>
      <c r="E357" s="62"/>
      <c r="F357" s="62"/>
      <c r="G357" s="62"/>
      <c r="H357" s="62"/>
      <c r="I357" s="62"/>
      <c r="J357" s="62"/>
      <c r="K357" s="62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RrsfmkD1gYisgM17feTl3W7VFyFoY8cgH23zjA/VlQSt0BV9rM2XwjzkPM3XMmAnmOjX0DDFlVghm4nB2++fMw==" hashValue="DsaStxi62io/HwzsQc2KQ5NGU1pH5VtNh4y2dO5lqID8tFXwkDX5jRvblT3qSEH25OW8sTfOcY13g8fSTcKcvQ==" algorithmName="SHA-512" password="CC35"/>
  <autoFilter ref="C97:K3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1_02/311272031"/>
    <hyperlink ref="F109" r:id="rId2" display="https://podminky.urs.cz/item/CS_URS_2021_02/311272241"/>
    <hyperlink ref="F116" r:id="rId3" display="https://podminky.urs.cz/item/CS_URS_2021_02/317143431"/>
    <hyperlink ref="F120" r:id="rId4" display="https://podminky.urs.cz/item/CS_URS_2021_02/317143452"/>
    <hyperlink ref="F125" r:id="rId5" display="https://podminky.urs.cz/item/CS_URS_2021_02/411321616"/>
    <hyperlink ref="F131" r:id="rId6" display="https://podminky.urs.cz/item/CS_URS_2021_02/411351011"/>
    <hyperlink ref="F143" r:id="rId7" display="https://podminky.urs.cz/item/CS_URS_2021_02/411351012"/>
    <hyperlink ref="F155" r:id="rId8" display="https://podminky.urs.cz/item/CS_URS_2021_02/411354313"/>
    <hyperlink ref="F165" r:id="rId9" display="https://podminky.urs.cz/item/CS_URS_2021_02/411354314"/>
    <hyperlink ref="F175" r:id="rId10" display="https://podminky.urs.cz/item/CS_URS_2021_02/411361821"/>
    <hyperlink ref="F180" r:id="rId11" display="https://podminky.urs.cz/item/CS_URS_2021_02/611131125"/>
    <hyperlink ref="F186" r:id="rId12" display="https://podminky.urs.cz/item/CS_URS_2021_02/611311135"/>
    <hyperlink ref="F192" r:id="rId13" display="https://podminky.urs.cz/item/CS_URS_2021_02/612131121"/>
    <hyperlink ref="F198" r:id="rId14" display="https://podminky.urs.cz/item/CS_URS_2021_02/612142001"/>
    <hyperlink ref="F206" r:id="rId15" display="https://podminky.urs.cz/item/CS_URS_2021_02/612311131"/>
    <hyperlink ref="F212" r:id="rId16" display="https://podminky.urs.cz/item/CS_URS_2021_02/642942951"/>
    <hyperlink ref="F222" r:id="rId17" display="https://podminky.urs.cz/item/CS_URS_2021_02/941211112"/>
    <hyperlink ref="F226" r:id="rId18" display="https://podminky.urs.cz/item/CS_URS_2021_02/941211211"/>
    <hyperlink ref="F230" r:id="rId19" display="https://podminky.urs.cz/item/CS_URS_2021_02/941211812"/>
    <hyperlink ref="F234" r:id="rId20" display="https://podminky.urs.cz/item/CS_URS_2021_02/949101112"/>
    <hyperlink ref="F243" r:id="rId21" display="https://podminky.urs.cz/item/CS_URS_2021_02/998012103"/>
    <hyperlink ref="F247" r:id="rId22" display="https://podminky.urs.cz/item/CS_URS_2021_02/764208105"/>
    <hyperlink ref="F261" r:id="rId23" display="https://podminky.urs.cz/item/CS_URS_2021_02/764208107"/>
    <hyperlink ref="F284" r:id="rId24" display="https://podminky.urs.cz/item/CS_URS_2021_02/764208145"/>
    <hyperlink ref="F298" r:id="rId25" display="https://podminky.urs.cz/item/CS_URS_2021_02/998764203"/>
    <hyperlink ref="F301" r:id="rId26" display="https://podminky.urs.cz/item/CS_URS_2021_02/766660182"/>
    <hyperlink ref="F310" r:id="rId27" display="https://podminky.urs.cz/item/CS_URS_2021_02/998766203"/>
    <hyperlink ref="F318" r:id="rId28" display="https://podminky.urs.cz/item/CS_URS_2021_02/998767203"/>
    <hyperlink ref="F321" r:id="rId29" display="https://podminky.urs.cz/item/CS_URS_2021_02/777111123"/>
    <hyperlink ref="F327" r:id="rId30" display="https://podminky.urs.cz/item/CS_URS_2021_02/777131105"/>
    <hyperlink ref="F333" r:id="rId31" display="https://podminky.urs.cz/item/CS_URS_2021_02/777611101"/>
    <hyperlink ref="F339" r:id="rId32" display="https://podminky.urs.cz/item/CS_URS_2021_02/998777203"/>
    <hyperlink ref="F342" r:id="rId33" display="https://podminky.urs.cz/item/CS_URS_2021_02/784211101"/>
    <hyperlink ref="F349" r:id="rId34" display="https://podminky.urs.cz/item/CS_URS_2021_02/78421110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3084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ROUND((SUM(BE96:BE364)),  2)</f>
        <v>0</v>
      </c>
      <c r="G35" s="40"/>
      <c r="H35" s="40"/>
      <c r="I35" s="160">
        <v>0.20999999999999999</v>
      </c>
      <c r="J35" s="159">
        <f>ROUND(((SUM(BE96:BE364))*I35),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ROUND((SUM(BF96:BF364)),  2)</f>
        <v>0</v>
      </c>
      <c r="G36" s="40"/>
      <c r="H36" s="40"/>
      <c r="I36" s="160">
        <v>0.14999999999999999</v>
      </c>
      <c r="J36" s="159">
        <f>ROUND(((SUM(BF96:BF364))*I36),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ROUND((SUM(BG96:BG364)),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ROUND((SUM(BH96:BH364)),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ROUND((SUM(BI96:BI364)),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08 - Architektonicko - stavební řešení střecha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461</v>
      </c>
      <c r="E66" s="185"/>
      <c r="F66" s="185"/>
      <c r="G66" s="185"/>
      <c r="H66" s="185"/>
      <c r="I66" s="185"/>
      <c r="J66" s="186">
        <f>J110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163</v>
      </c>
      <c r="E67" s="185"/>
      <c r="F67" s="185"/>
      <c r="G67" s="185"/>
      <c r="H67" s="185"/>
      <c r="I67" s="185"/>
      <c r="J67" s="186">
        <f>J119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J122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J123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J248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1035</v>
      </c>
      <c r="E71" s="185"/>
      <c r="F71" s="185"/>
      <c r="G71" s="185"/>
      <c r="H71" s="185"/>
      <c r="I71" s="185"/>
      <c r="J71" s="186">
        <f>J310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2265</v>
      </c>
      <c r="E72" s="185"/>
      <c r="F72" s="185"/>
      <c r="G72" s="185"/>
      <c r="H72" s="185"/>
      <c r="I72" s="185"/>
      <c r="J72" s="186">
        <f>J318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1037</v>
      </c>
      <c r="E73" s="185"/>
      <c r="F73" s="185"/>
      <c r="G73" s="185"/>
      <c r="H73" s="185"/>
      <c r="I73" s="185"/>
      <c r="J73" s="186">
        <f>J327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169</v>
      </c>
      <c r="E74" s="180"/>
      <c r="F74" s="180"/>
      <c r="G74" s="180"/>
      <c r="H74" s="180"/>
      <c r="I74" s="180"/>
      <c r="J74" s="181">
        <f>J363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OU - stavební úpravy objektu ZW - děkanát Lékařské fakulty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151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152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08 - Architektonicko - stavební řešení střecha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Ostravská univerzita, Dvořákova 138/7, Ostrava</v>
      </c>
      <c r="G92" s="42"/>
      <c r="H92" s="42"/>
      <c r="I92" s="34" t="s">
        <v>32</v>
      </c>
      <c r="J92" s="38" t="str">
        <f>E23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P97+P122+P363</f>
        <v>0</v>
      </c>
      <c r="Q96" s="98"/>
      <c r="R96" s="196">
        <f>R97+R122+R363</f>
        <v>43.041046940000001</v>
      </c>
      <c r="S96" s="98"/>
      <c r="T96" s="197">
        <f>T97+T122+T363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BK97+BK122+BK363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183</v>
      </c>
      <c r="F97" s="202" t="s">
        <v>184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P98+P110+P119</f>
        <v>0</v>
      </c>
      <c r="Q97" s="207"/>
      <c r="R97" s="208">
        <f>R98+R110+R119</f>
        <v>28.930006560000002</v>
      </c>
      <c r="S97" s="207"/>
      <c r="T97" s="209">
        <f>T98+T110+T119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BK98+BK110+BK119</f>
        <v>0</v>
      </c>
    </row>
    <row r="98" s="12" customFormat="1" ht="22.8" customHeight="1">
      <c r="A98" s="12"/>
      <c r="B98" s="199"/>
      <c r="C98" s="200"/>
      <c r="D98" s="201" t="s">
        <v>72</v>
      </c>
      <c r="E98" s="213" t="s">
        <v>129</v>
      </c>
      <c r="F98" s="213" t="s">
        <v>227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SUM(P99:P109)</f>
        <v>0</v>
      </c>
      <c r="Q98" s="207"/>
      <c r="R98" s="208">
        <f>SUM(R99:R109)</f>
        <v>28.875664220000001</v>
      </c>
      <c r="S98" s="207"/>
      <c r="T98" s="209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80</v>
      </c>
      <c r="AY98" s="210" t="s">
        <v>185</v>
      </c>
      <c r="BK98" s="212">
        <f>SUM(BK99:BK109)</f>
        <v>0</v>
      </c>
    </row>
    <row r="99" s="2" customFormat="1" ht="24.15" customHeight="1">
      <c r="A99" s="40"/>
      <c r="B99" s="41"/>
      <c r="C99" s="215" t="s">
        <v>80</v>
      </c>
      <c r="D99" s="215" t="s">
        <v>187</v>
      </c>
      <c r="E99" s="216" t="s">
        <v>1041</v>
      </c>
      <c r="F99" s="217" t="s">
        <v>1042</v>
      </c>
      <c r="G99" s="218" t="s">
        <v>240</v>
      </c>
      <c r="H99" s="219">
        <v>162.029</v>
      </c>
      <c r="I99" s="220"/>
      <c r="J99" s="221">
        <f>ROUND(I99*H99,2)</f>
        <v>0</v>
      </c>
      <c r="K99" s="217" t="s">
        <v>191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0.14854000000000001</v>
      </c>
      <c r="R99" s="224">
        <f>Q99*H99</f>
        <v>24.06778766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82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3085</v>
      </c>
    </row>
    <row r="100" s="2" customFormat="1">
      <c r="A100" s="40"/>
      <c r="B100" s="41"/>
      <c r="C100" s="42"/>
      <c r="D100" s="228" t="s">
        <v>193</v>
      </c>
      <c r="E100" s="42"/>
      <c r="F100" s="229" t="s">
        <v>1044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193</v>
      </c>
      <c r="AU100" s="19" t="s">
        <v>82</v>
      </c>
    </row>
    <row r="101" s="13" customFormat="1">
      <c r="A101" s="13"/>
      <c r="B101" s="233"/>
      <c r="C101" s="234"/>
      <c r="D101" s="235" t="s">
        <v>195</v>
      </c>
      <c r="E101" s="236" t="s">
        <v>19</v>
      </c>
      <c r="F101" s="237" t="s">
        <v>3086</v>
      </c>
      <c r="G101" s="234"/>
      <c r="H101" s="236" t="s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195</v>
      </c>
      <c r="AU101" s="243" t="s">
        <v>82</v>
      </c>
      <c r="AV101" s="13" t="s">
        <v>80</v>
      </c>
      <c r="AW101" s="13" t="s">
        <v>35</v>
      </c>
      <c r="AX101" s="13" t="s">
        <v>73</v>
      </c>
      <c r="AY101" s="243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3087</v>
      </c>
      <c r="G102" s="245"/>
      <c r="H102" s="248">
        <v>162.029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5" customFormat="1">
      <c r="A103" s="15"/>
      <c r="B103" s="255"/>
      <c r="C103" s="256"/>
      <c r="D103" s="235" t="s">
        <v>195</v>
      </c>
      <c r="E103" s="257" t="s">
        <v>19</v>
      </c>
      <c r="F103" s="258" t="s">
        <v>226</v>
      </c>
      <c r="G103" s="256"/>
      <c r="H103" s="259">
        <v>162.029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195</v>
      </c>
      <c r="AU103" s="265" t="s">
        <v>82</v>
      </c>
      <c r="AV103" s="15" t="s">
        <v>135</v>
      </c>
      <c r="AW103" s="15" t="s">
        <v>35</v>
      </c>
      <c r="AX103" s="15" t="s">
        <v>80</v>
      </c>
      <c r="AY103" s="265" t="s">
        <v>185</v>
      </c>
    </row>
    <row r="104" s="2" customFormat="1" ht="24.15" customHeight="1">
      <c r="A104" s="40"/>
      <c r="B104" s="41"/>
      <c r="C104" s="215" t="s">
        <v>82</v>
      </c>
      <c r="D104" s="215" t="s">
        <v>187</v>
      </c>
      <c r="E104" s="216" t="s">
        <v>648</v>
      </c>
      <c r="F104" s="217" t="s">
        <v>649</v>
      </c>
      <c r="G104" s="218" t="s">
        <v>240</v>
      </c>
      <c r="H104" s="219">
        <v>23.213000000000001</v>
      </c>
      <c r="I104" s="220"/>
      <c r="J104" s="221">
        <f>ROUND(I104*H104,2)</f>
        <v>0</v>
      </c>
      <c r="K104" s="217" t="s">
        <v>191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0.20712</v>
      </c>
      <c r="R104" s="224">
        <f>Q104*H104</f>
        <v>4.8078765600000004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82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3088</v>
      </c>
    </row>
    <row r="105" s="2" customFormat="1">
      <c r="A105" s="40"/>
      <c r="B105" s="41"/>
      <c r="C105" s="42"/>
      <c r="D105" s="228" t="s">
        <v>193</v>
      </c>
      <c r="E105" s="42"/>
      <c r="F105" s="229" t="s">
        <v>651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193</v>
      </c>
      <c r="AU105" s="19" t="s">
        <v>82</v>
      </c>
    </row>
    <row r="106" s="13" customFormat="1">
      <c r="A106" s="13"/>
      <c r="B106" s="233"/>
      <c r="C106" s="234"/>
      <c r="D106" s="235" t="s">
        <v>195</v>
      </c>
      <c r="E106" s="236" t="s">
        <v>19</v>
      </c>
      <c r="F106" s="237" t="s">
        <v>3086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195</v>
      </c>
      <c r="AU106" s="243" t="s">
        <v>82</v>
      </c>
      <c r="AV106" s="13" t="s">
        <v>80</v>
      </c>
      <c r="AW106" s="13" t="s">
        <v>35</v>
      </c>
      <c r="AX106" s="13" t="s">
        <v>73</v>
      </c>
      <c r="AY106" s="243" t="s">
        <v>185</v>
      </c>
    </row>
    <row r="107" s="13" customFormat="1">
      <c r="A107" s="13"/>
      <c r="B107" s="233"/>
      <c r="C107" s="234"/>
      <c r="D107" s="235" t="s">
        <v>195</v>
      </c>
      <c r="E107" s="236" t="s">
        <v>19</v>
      </c>
      <c r="F107" s="237" t="s">
        <v>3089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195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3090</v>
      </c>
      <c r="G108" s="245"/>
      <c r="H108" s="248">
        <v>23.213000000000001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5" customFormat="1">
      <c r="A109" s="15"/>
      <c r="B109" s="255"/>
      <c r="C109" s="256"/>
      <c r="D109" s="235" t="s">
        <v>195</v>
      </c>
      <c r="E109" s="257" t="s">
        <v>19</v>
      </c>
      <c r="F109" s="258" t="s">
        <v>226</v>
      </c>
      <c r="G109" s="256"/>
      <c r="H109" s="259">
        <v>23.213000000000001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195</v>
      </c>
      <c r="AU109" s="265" t="s">
        <v>82</v>
      </c>
      <c r="AV109" s="15" t="s">
        <v>135</v>
      </c>
      <c r="AW109" s="15" t="s">
        <v>35</v>
      </c>
      <c r="AX109" s="15" t="s">
        <v>80</v>
      </c>
      <c r="AY109" s="265" t="s">
        <v>185</v>
      </c>
    </row>
    <row r="110" s="12" customFormat="1" ht="22.8" customHeight="1">
      <c r="A110" s="12"/>
      <c r="B110" s="199"/>
      <c r="C110" s="200"/>
      <c r="D110" s="201" t="s">
        <v>72</v>
      </c>
      <c r="E110" s="213" t="s">
        <v>255</v>
      </c>
      <c r="F110" s="213" t="s">
        <v>593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SUM(P111:P118)</f>
        <v>0</v>
      </c>
      <c r="Q110" s="207"/>
      <c r="R110" s="208">
        <f>SUM(R111:R118)</f>
        <v>0.054342339999999989</v>
      </c>
      <c r="S110" s="207"/>
      <c r="T110" s="209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80</v>
      </c>
      <c r="AY110" s="210" t="s">
        <v>185</v>
      </c>
      <c r="BK110" s="212">
        <f>SUM(BK111:BK118)</f>
        <v>0</v>
      </c>
    </row>
    <row r="111" s="2" customFormat="1" ht="16.5" customHeight="1">
      <c r="A111" s="40"/>
      <c r="B111" s="41"/>
      <c r="C111" s="215" t="s">
        <v>129</v>
      </c>
      <c r="D111" s="215" t="s">
        <v>187</v>
      </c>
      <c r="E111" s="216" t="s">
        <v>3091</v>
      </c>
      <c r="F111" s="217" t="s">
        <v>3092</v>
      </c>
      <c r="G111" s="218" t="s">
        <v>240</v>
      </c>
      <c r="H111" s="219">
        <v>209.00899999999999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0.00025999999999999998</v>
      </c>
      <c r="R111" s="224">
        <f>Q111*H111</f>
        <v>0.054342339999999989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3093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3094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3095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3096</v>
      </c>
      <c r="G114" s="245"/>
      <c r="H114" s="248">
        <v>156.983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3097</v>
      </c>
      <c r="G115" s="245"/>
      <c r="H115" s="248">
        <v>32.039999999999999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3098</v>
      </c>
      <c r="G116" s="245"/>
      <c r="H116" s="248">
        <v>14.116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3099</v>
      </c>
      <c r="G117" s="245"/>
      <c r="H117" s="248">
        <v>5.8700000000000001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5" customFormat="1">
      <c r="A118" s="15"/>
      <c r="B118" s="255"/>
      <c r="C118" s="256"/>
      <c r="D118" s="235" t="s">
        <v>195</v>
      </c>
      <c r="E118" s="257" t="s">
        <v>19</v>
      </c>
      <c r="F118" s="258" t="s">
        <v>226</v>
      </c>
      <c r="G118" s="256"/>
      <c r="H118" s="259">
        <v>209.00900000000002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195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185</v>
      </c>
    </row>
    <row r="119" s="12" customFormat="1" ht="22.8" customHeight="1">
      <c r="A119" s="12"/>
      <c r="B119" s="199"/>
      <c r="C119" s="200"/>
      <c r="D119" s="201" t="s">
        <v>72</v>
      </c>
      <c r="E119" s="213" t="s">
        <v>398</v>
      </c>
      <c r="F119" s="213" t="s">
        <v>399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SUM(P120:P121)</f>
        <v>0</v>
      </c>
      <c r="Q119" s="207"/>
      <c r="R119" s="208">
        <f>SUM(R120:R121)</f>
        <v>0</v>
      </c>
      <c r="S119" s="207"/>
      <c r="T119" s="209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80</v>
      </c>
      <c r="AT119" s="211" t="s">
        <v>72</v>
      </c>
      <c r="AU119" s="211" t="s">
        <v>80</v>
      </c>
      <c r="AY119" s="210" t="s">
        <v>185</v>
      </c>
      <c r="BK119" s="212">
        <f>SUM(BK120:BK121)</f>
        <v>0</v>
      </c>
    </row>
    <row r="120" s="2" customFormat="1" ht="37.8" customHeight="1">
      <c r="A120" s="40"/>
      <c r="B120" s="41"/>
      <c r="C120" s="215" t="s">
        <v>135</v>
      </c>
      <c r="D120" s="215" t="s">
        <v>187</v>
      </c>
      <c r="E120" s="216" t="s">
        <v>615</v>
      </c>
      <c r="F120" s="217" t="s">
        <v>616</v>
      </c>
      <c r="G120" s="218" t="s">
        <v>342</v>
      </c>
      <c r="H120" s="219">
        <v>28.93</v>
      </c>
      <c r="I120" s="220"/>
      <c r="J120" s="221">
        <f>ROUND(I120*H120,2)</f>
        <v>0</v>
      </c>
      <c r="K120" s="217" t="s">
        <v>191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3100</v>
      </c>
    </row>
    <row r="121" s="2" customFormat="1">
      <c r="A121" s="40"/>
      <c r="B121" s="41"/>
      <c r="C121" s="42"/>
      <c r="D121" s="228" t="s">
        <v>193</v>
      </c>
      <c r="E121" s="42"/>
      <c r="F121" s="229" t="s">
        <v>618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193</v>
      </c>
      <c r="AU121" s="19" t="s">
        <v>82</v>
      </c>
    </row>
    <row r="122" s="12" customFormat="1" ht="25.92" customHeight="1">
      <c r="A122" s="12"/>
      <c r="B122" s="199"/>
      <c r="C122" s="200"/>
      <c r="D122" s="201" t="s">
        <v>72</v>
      </c>
      <c r="E122" s="202" t="s">
        <v>405</v>
      </c>
      <c r="F122" s="202" t="s">
        <v>406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P123+P248+P310+P318+P327</f>
        <v>0</v>
      </c>
      <c r="Q122" s="207"/>
      <c r="R122" s="208">
        <f>R123+R248+R310+R318+R327</f>
        <v>14.11104038</v>
      </c>
      <c r="S122" s="207"/>
      <c r="T122" s="209">
        <f>T123+T248+T310+T318+T327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82</v>
      </c>
      <c r="AT122" s="211" t="s">
        <v>72</v>
      </c>
      <c r="AU122" s="211" t="s">
        <v>73</v>
      </c>
      <c r="AY122" s="210" t="s">
        <v>185</v>
      </c>
      <c r="BK122" s="212">
        <f>BK123+BK248+BK310+BK318+BK327</f>
        <v>0</v>
      </c>
    </row>
    <row r="123" s="12" customFormat="1" ht="22.8" customHeight="1">
      <c r="A123" s="12"/>
      <c r="B123" s="199"/>
      <c r="C123" s="200"/>
      <c r="D123" s="201" t="s">
        <v>72</v>
      </c>
      <c r="E123" s="213" t="s">
        <v>407</v>
      </c>
      <c r="F123" s="213" t="s">
        <v>408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SUM(P124:P247)</f>
        <v>0</v>
      </c>
      <c r="Q123" s="207"/>
      <c r="R123" s="208">
        <f>SUM(R124:R247)</f>
        <v>4.8727092400000007</v>
      </c>
      <c r="S123" s="207"/>
      <c r="T123" s="209">
        <f>SUM(T124:T247)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82</v>
      </c>
      <c r="AT123" s="211" t="s">
        <v>72</v>
      </c>
      <c r="AU123" s="211" t="s">
        <v>80</v>
      </c>
      <c r="AY123" s="210" t="s">
        <v>185</v>
      </c>
      <c r="BK123" s="212">
        <f>SUM(BK124:BK247)</f>
        <v>0</v>
      </c>
    </row>
    <row r="124" s="2" customFormat="1" ht="24.15" customHeight="1">
      <c r="A124" s="40"/>
      <c r="B124" s="41"/>
      <c r="C124" s="215" t="s">
        <v>250</v>
      </c>
      <c r="D124" s="215" t="s">
        <v>187</v>
      </c>
      <c r="E124" s="216" t="s">
        <v>2486</v>
      </c>
      <c r="F124" s="217" t="s">
        <v>2487</v>
      </c>
      <c r="G124" s="218" t="s">
        <v>240</v>
      </c>
      <c r="H124" s="219">
        <v>433.221</v>
      </c>
      <c r="I124" s="220"/>
      <c r="J124" s="221">
        <f>ROUND(I124*H124,2)</f>
        <v>0</v>
      </c>
      <c r="K124" s="217" t="s">
        <v>191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339</v>
      </c>
      <c r="AT124" s="226" t="s">
        <v>187</v>
      </c>
      <c r="AU124" s="226" t="s">
        <v>82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339</v>
      </c>
      <c r="BM124" s="226" t="s">
        <v>3101</v>
      </c>
    </row>
    <row r="125" s="2" customFormat="1">
      <c r="A125" s="40"/>
      <c r="B125" s="41"/>
      <c r="C125" s="42"/>
      <c r="D125" s="228" t="s">
        <v>193</v>
      </c>
      <c r="E125" s="42"/>
      <c r="F125" s="229" t="s">
        <v>2489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193</v>
      </c>
      <c r="AU125" s="19" t="s">
        <v>82</v>
      </c>
    </row>
    <row r="126" s="13" customFormat="1">
      <c r="A126" s="13"/>
      <c r="B126" s="233"/>
      <c r="C126" s="234"/>
      <c r="D126" s="235" t="s">
        <v>195</v>
      </c>
      <c r="E126" s="236" t="s">
        <v>19</v>
      </c>
      <c r="F126" s="237" t="s">
        <v>3086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195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3102</v>
      </c>
      <c r="G127" s="245"/>
      <c r="H127" s="248">
        <v>448.875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3103</v>
      </c>
      <c r="G128" s="245"/>
      <c r="H128" s="248">
        <v>-26.100000000000001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3104</v>
      </c>
      <c r="G129" s="245"/>
      <c r="H129" s="248">
        <v>-23.760000000000002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1090</v>
      </c>
      <c r="G130" s="245"/>
      <c r="H130" s="248">
        <v>-1.6739999999999999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3105</v>
      </c>
      <c r="G131" s="245"/>
      <c r="H131" s="248">
        <v>-4.2999999999999998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3106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3107</v>
      </c>
      <c r="G133" s="245"/>
      <c r="H133" s="248">
        <v>40.18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5" customFormat="1">
      <c r="A134" s="15"/>
      <c r="B134" s="255"/>
      <c r="C134" s="256"/>
      <c r="D134" s="235" t="s">
        <v>195</v>
      </c>
      <c r="E134" s="257" t="s">
        <v>19</v>
      </c>
      <c r="F134" s="258" t="s">
        <v>226</v>
      </c>
      <c r="G134" s="256"/>
      <c r="H134" s="259">
        <v>433.221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195</v>
      </c>
      <c r="AU134" s="265" t="s">
        <v>82</v>
      </c>
      <c r="AV134" s="15" t="s">
        <v>135</v>
      </c>
      <c r="AW134" s="15" t="s">
        <v>35</v>
      </c>
      <c r="AX134" s="15" t="s">
        <v>80</v>
      </c>
      <c r="AY134" s="265" t="s">
        <v>185</v>
      </c>
    </row>
    <row r="135" s="2" customFormat="1" ht="16.5" customHeight="1">
      <c r="A135" s="40"/>
      <c r="B135" s="41"/>
      <c r="C135" s="272" t="s">
        <v>255</v>
      </c>
      <c r="D135" s="272" t="s">
        <v>520</v>
      </c>
      <c r="E135" s="273" t="s">
        <v>625</v>
      </c>
      <c r="F135" s="274" t="s">
        <v>626</v>
      </c>
      <c r="G135" s="275" t="s">
        <v>342</v>
      </c>
      <c r="H135" s="276">
        <v>0.13</v>
      </c>
      <c r="I135" s="277"/>
      <c r="J135" s="278">
        <f>ROUND(I135*H135,2)</f>
        <v>0</v>
      </c>
      <c r="K135" s="274" t="s">
        <v>191</v>
      </c>
      <c r="L135" s="279"/>
      <c r="M135" s="280" t="s">
        <v>19</v>
      </c>
      <c r="N135" s="281" t="s">
        <v>44</v>
      </c>
      <c r="O135" s="86"/>
      <c r="P135" s="224">
        <f>O135*H135</f>
        <v>0</v>
      </c>
      <c r="Q135" s="224">
        <v>1</v>
      </c>
      <c r="R135" s="224">
        <f>Q135*H135</f>
        <v>0.13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627</v>
      </c>
      <c r="AT135" s="226" t="s">
        <v>520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339</v>
      </c>
      <c r="BM135" s="226" t="s">
        <v>3108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3086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3102</v>
      </c>
      <c r="G137" s="245"/>
      <c r="H137" s="248">
        <v>448.875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3103</v>
      </c>
      <c r="G138" s="245"/>
      <c r="H138" s="248">
        <v>-26.100000000000001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3104</v>
      </c>
      <c r="G139" s="245"/>
      <c r="H139" s="248">
        <v>-23.760000000000002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1090</v>
      </c>
      <c r="G140" s="245"/>
      <c r="H140" s="248">
        <v>-1.6739999999999999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3105</v>
      </c>
      <c r="G141" s="245"/>
      <c r="H141" s="248">
        <v>-4.2999999999999998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6" customFormat="1">
      <c r="A142" s="16"/>
      <c r="B142" s="282"/>
      <c r="C142" s="283"/>
      <c r="D142" s="235" t="s">
        <v>195</v>
      </c>
      <c r="E142" s="284" t="s">
        <v>19</v>
      </c>
      <c r="F142" s="285" t="s">
        <v>727</v>
      </c>
      <c r="G142" s="283"/>
      <c r="H142" s="286">
        <v>393.041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2" t="s">
        <v>195</v>
      </c>
      <c r="AU142" s="292" t="s">
        <v>82</v>
      </c>
      <c r="AV142" s="16" t="s">
        <v>129</v>
      </c>
      <c r="AW142" s="16" t="s">
        <v>35</v>
      </c>
      <c r="AX142" s="16" t="s">
        <v>73</v>
      </c>
      <c r="AY142" s="292" t="s">
        <v>185</v>
      </c>
    </row>
    <row r="143" s="13" customFormat="1">
      <c r="A143" s="13"/>
      <c r="B143" s="233"/>
      <c r="C143" s="234"/>
      <c r="D143" s="235" t="s">
        <v>195</v>
      </c>
      <c r="E143" s="236" t="s">
        <v>19</v>
      </c>
      <c r="F143" s="237" t="s">
        <v>3106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195</v>
      </c>
      <c r="AU143" s="243" t="s">
        <v>82</v>
      </c>
      <c r="AV143" s="13" t="s">
        <v>80</v>
      </c>
      <c r="AW143" s="13" t="s">
        <v>35</v>
      </c>
      <c r="AX143" s="13" t="s">
        <v>73</v>
      </c>
      <c r="AY143" s="243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3107</v>
      </c>
      <c r="G144" s="245"/>
      <c r="H144" s="248">
        <v>40.18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433.221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14" customFormat="1">
      <c r="A146" s="14"/>
      <c r="B146" s="244"/>
      <c r="C146" s="245"/>
      <c r="D146" s="235" t="s">
        <v>195</v>
      </c>
      <c r="E146" s="245"/>
      <c r="F146" s="247" t="s">
        <v>3109</v>
      </c>
      <c r="G146" s="245"/>
      <c r="H146" s="248">
        <v>0.13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4</v>
      </c>
      <c r="AX146" s="14" t="s">
        <v>80</v>
      </c>
      <c r="AY146" s="254" t="s">
        <v>185</v>
      </c>
    </row>
    <row r="147" s="2" customFormat="1" ht="16.5" customHeight="1">
      <c r="A147" s="40"/>
      <c r="B147" s="41"/>
      <c r="C147" s="215" t="s">
        <v>260</v>
      </c>
      <c r="D147" s="215" t="s">
        <v>187</v>
      </c>
      <c r="E147" s="216" t="s">
        <v>2495</v>
      </c>
      <c r="F147" s="217" t="s">
        <v>2496</v>
      </c>
      <c r="G147" s="218" t="s">
        <v>240</v>
      </c>
      <c r="H147" s="219">
        <v>433.221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0.00088000000000000003</v>
      </c>
      <c r="R147" s="224">
        <f>Q147*H147</f>
        <v>0.38123448000000004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339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339</v>
      </c>
      <c r="BM147" s="226" t="s">
        <v>3110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2498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3" customFormat="1">
      <c r="A149" s="13"/>
      <c r="B149" s="233"/>
      <c r="C149" s="234"/>
      <c r="D149" s="235" t="s">
        <v>195</v>
      </c>
      <c r="E149" s="236" t="s">
        <v>19</v>
      </c>
      <c r="F149" s="237" t="s">
        <v>3086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195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3102</v>
      </c>
      <c r="G150" s="245"/>
      <c r="H150" s="248">
        <v>448.875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3103</v>
      </c>
      <c r="G151" s="245"/>
      <c r="H151" s="248">
        <v>-26.100000000000001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3104</v>
      </c>
      <c r="G152" s="245"/>
      <c r="H152" s="248">
        <v>-23.760000000000002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1090</v>
      </c>
      <c r="G153" s="245"/>
      <c r="H153" s="248">
        <v>-1.6739999999999999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3105</v>
      </c>
      <c r="G154" s="245"/>
      <c r="H154" s="248">
        <v>-4.2999999999999998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3106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3107</v>
      </c>
      <c r="G156" s="245"/>
      <c r="H156" s="248">
        <v>40.18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5" customFormat="1">
      <c r="A157" s="15"/>
      <c r="B157" s="255"/>
      <c r="C157" s="256"/>
      <c r="D157" s="235" t="s">
        <v>195</v>
      </c>
      <c r="E157" s="257" t="s">
        <v>19</v>
      </c>
      <c r="F157" s="258" t="s">
        <v>226</v>
      </c>
      <c r="G157" s="256"/>
      <c r="H157" s="259">
        <v>433.221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195</v>
      </c>
      <c r="AU157" s="265" t="s">
        <v>82</v>
      </c>
      <c r="AV157" s="15" t="s">
        <v>135</v>
      </c>
      <c r="AW157" s="15" t="s">
        <v>35</v>
      </c>
      <c r="AX157" s="15" t="s">
        <v>80</v>
      </c>
      <c r="AY157" s="265" t="s">
        <v>185</v>
      </c>
    </row>
    <row r="158" s="2" customFormat="1" ht="24.15" customHeight="1">
      <c r="A158" s="40"/>
      <c r="B158" s="41"/>
      <c r="C158" s="272" t="s">
        <v>265</v>
      </c>
      <c r="D158" s="272" t="s">
        <v>520</v>
      </c>
      <c r="E158" s="273" t="s">
        <v>636</v>
      </c>
      <c r="F158" s="274" t="s">
        <v>637</v>
      </c>
      <c r="G158" s="275" t="s">
        <v>240</v>
      </c>
      <c r="H158" s="276">
        <v>498.20400000000001</v>
      </c>
      <c r="I158" s="277"/>
      <c r="J158" s="278">
        <f>ROUND(I158*H158,2)</f>
        <v>0</v>
      </c>
      <c r="K158" s="274" t="s">
        <v>191</v>
      </c>
      <c r="L158" s="279"/>
      <c r="M158" s="280" t="s">
        <v>19</v>
      </c>
      <c r="N158" s="281" t="s">
        <v>44</v>
      </c>
      <c r="O158" s="86"/>
      <c r="P158" s="224">
        <f>O158*H158</f>
        <v>0</v>
      </c>
      <c r="Q158" s="224">
        <v>0.0054000000000000003</v>
      </c>
      <c r="R158" s="224">
        <f>Q158*H158</f>
        <v>2.6903016000000002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627</v>
      </c>
      <c r="AT158" s="226" t="s">
        <v>520</v>
      </c>
      <c r="AU158" s="226" t="s">
        <v>82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339</v>
      </c>
      <c r="BM158" s="226" t="s">
        <v>3111</v>
      </c>
    </row>
    <row r="159" s="13" customFormat="1">
      <c r="A159" s="13"/>
      <c r="B159" s="233"/>
      <c r="C159" s="234"/>
      <c r="D159" s="235" t="s">
        <v>195</v>
      </c>
      <c r="E159" s="236" t="s">
        <v>19</v>
      </c>
      <c r="F159" s="237" t="s">
        <v>3086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195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3102</v>
      </c>
      <c r="G160" s="245"/>
      <c r="H160" s="248">
        <v>448.875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3103</v>
      </c>
      <c r="G161" s="245"/>
      <c r="H161" s="248">
        <v>-26.100000000000001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3104</v>
      </c>
      <c r="G162" s="245"/>
      <c r="H162" s="248">
        <v>-23.760000000000002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1090</v>
      </c>
      <c r="G163" s="245"/>
      <c r="H163" s="248">
        <v>-1.6739999999999999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3105</v>
      </c>
      <c r="G164" s="245"/>
      <c r="H164" s="248">
        <v>-4.2999999999999998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3106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3107</v>
      </c>
      <c r="G166" s="245"/>
      <c r="H166" s="248">
        <v>40.18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5" customFormat="1">
      <c r="A167" s="15"/>
      <c r="B167" s="255"/>
      <c r="C167" s="256"/>
      <c r="D167" s="235" t="s">
        <v>195</v>
      </c>
      <c r="E167" s="257" t="s">
        <v>19</v>
      </c>
      <c r="F167" s="258" t="s">
        <v>226</v>
      </c>
      <c r="G167" s="256"/>
      <c r="H167" s="259">
        <v>433.221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195</v>
      </c>
      <c r="AU167" s="265" t="s">
        <v>82</v>
      </c>
      <c r="AV167" s="15" t="s">
        <v>135</v>
      </c>
      <c r="AW167" s="15" t="s">
        <v>35</v>
      </c>
      <c r="AX167" s="15" t="s">
        <v>80</v>
      </c>
      <c r="AY167" s="265" t="s">
        <v>185</v>
      </c>
    </row>
    <row r="168" s="14" customFormat="1">
      <c r="A168" s="14"/>
      <c r="B168" s="244"/>
      <c r="C168" s="245"/>
      <c r="D168" s="235" t="s">
        <v>195</v>
      </c>
      <c r="E168" s="245"/>
      <c r="F168" s="247" t="s">
        <v>3112</v>
      </c>
      <c r="G168" s="245"/>
      <c r="H168" s="248">
        <v>498.20400000000001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4</v>
      </c>
      <c r="AX168" s="14" t="s">
        <v>80</v>
      </c>
      <c r="AY168" s="254" t="s">
        <v>185</v>
      </c>
    </row>
    <row r="169" s="2" customFormat="1" ht="16.5" customHeight="1">
      <c r="A169" s="40"/>
      <c r="B169" s="41"/>
      <c r="C169" s="215" t="s">
        <v>236</v>
      </c>
      <c r="D169" s="215" t="s">
        <v>187</v>
      </c>
      <c r="E169" s="216" t="s">
        <v>2502</v>
      </c>
      <c r="F169" s="217" t="s">
        <v>2503</v>
      </c>
      <c r="G169" s="218" t="s">
        <v>240</v>
      </c>
      <c r="H169" s="219">
        <v>380.76100000000002</v>
      </c>
      <c r="I169" s="220"/>
      <c r="J169" s="221">
        <f>ROUND(I169*H169,2)</f>
        <v>0</v>
      </c>
      <c r="K169" s="217" t="s">
        <v>191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0.00019000000000000001</v>
      </c>
      <c r="R169" s="224">
        <f>Q169*H169</f>
        <v>0.072344590000000014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339</v>
      </c>
      <c r="AT169" s="226" t="s">
        <v>187</v>
      </c>
      <c r="AU169" s="226" t="s">
        <v>82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339</v>
      </c>
      <c r="BM169" s="226" t="s">
        <v>3113</v>
      </c>
    </row>
    <row r="170" s="2" customFormat="1">
      <c r="A170" s="40"/>
      <c r="B170" s="41"/>
      <c r="C170" s="42"/>
      <c r="D170" s="228" t="s">
        <v>193</v>
      </c>
      <c r="E170" s="42"/>
      <c r="F170" s="229" t="s">
        <v>2505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193</v>
      </c>
      <c r="AU170" s="19" t="s">
        <v>82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3086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3114</v>
      </c>
      <c r="G172" s="245"/>
      <c r="H172" s="248">
        <v>411.54399999999998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3115</v>
      </c>
      <c r="G173" s="245"/>
      <c r="H173" s="248">
        <v>-29.948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3116</v>
      </c>
      <c r="G174" s="245"/>
      <c r="H174" s="248">
        <v>-32.899999999999999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3117</v>
      </c>
      <c r="G175" s="245"/>
      <c r="H175" s="248">
        <v>-2.8900000000000001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3118</v>
      </c>
      <c r="G176" s="245"/>
      <c r="H176" s="248">
        <v>-6.4500000000000002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3" customFormat="1">
      <c r="A177" s="13"/>
      <c r="B177" s="233"/>
      <c r="C177" s="234"/>
      <c r="D177" s="235" t="s">
        <v>195</v>
      </c>
      <c r="E177" s="236" t="s">
        <v>19</v>
      </c>
      <c r="F177" s="237" t="s">
        <v>3106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195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3119</v>
      </c>
      <c r="G178" s="245"/>
      <c r="H178" s="248">
        <v>41.405000000000001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5" customFormat="1">
      <c r="A179" s="15"/>
      <c r="B179" s="255"/>
      <c r="C179" s="256"/>
      <c r="D179" s="235" t="s">
        <v>195</v>
      </c>
      <c r="E179" s="257" t="s">
        <v>19</v>
      </c>
      <c r="F179" s="258" t="s">
        <v>226</v>
      </c>
      <c r="G179" s="256"/>
      <c r="H179" s="259">
        <v>380.76100000000008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195</v>
      </c>
      <c r="AU179" s="265" t="s">
        <v>82</v>
      </c>
      <c r="AV179" s="15" t="s">
        <v>135</v>
      </c>
      <c r="AW179" s="15" t="s">
        <v>35</v>
      </c>
      <c r="AX179" s="15" t="s">
        <v>80</v>
      </c>
      <c r="AY179" s="265" t="s">
        <v>185</v>
      </c>
    </row>
    <row r="180" s="2" customFormat="1" ht="24.15" customHeight="1">
      <c r="A180" s="40"/>
      <c r="B180" s="41"/>
      <c r="C180" s="215" t="s">
        <v>283</v>
      </c>
      <c r="D180" s="215" t="s">
        <v>187</v>
      </c>
      <c r="E180" s="216" t="s">
        <v>3120</v>
      </c>
      <c r="F180" s="217" t="s">
        <v>3121</v>
      </c>
      <c r="G180" s="218" t="s">
        <v>240</v>
      </c>
      <c r="H180" s="219">
        <v>222.32900000000001</v>
      </c>
      <c r="I180" s="220"/>
      <c r="J180" s="221">
        <f>ROUND(I180*H180,2)</f>
        <v>0</v>
      </c>
      <c r="K180" s="217" t="s">
        <v>191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3.0000000000000001E-05</v>
      </c>
      <c r="R180" s="224">
        <f>Q180*H180</f>
        <v>0.0066698700000000005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339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339</v>
      </c>
      <c r="BM180" s="226" t="s">
        <v>3122</v>
      </c>
    </row>
    <row r="181" s="2" customFormat="1">
      <c r="A181" s="40"/>
      <c r="B181" s="41"/>
      <c r="C181" s="42"/>
      <c r="D181" s="228" t="s">
        <v>193</v>
      </c>
      <c r="E181" s="42"/>
      <c r="F181" s="229" t="s">
        <v>3123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193</v>
      </c>
      <c r="AU181" s="19" t="s">
        <v>82</v>
      </c>
    </row>
    <row r="182" s="13" customFormat="1">
      <c r="A182" s="13"/>
      <c r="B182" s="233"/>
      <c r="C182" s="234"/>
      <c r="D182" s="235" t="s">
        <v>195</v>
      </c>
      <c r="E182" s="236" t="s">
        <v>19</v>
      </c>
      <c r="F182" s="237" t="s">
        <v>3086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195</v>
      </c>
      <c r="AU182" s="243" t="s">
        <v>82</v>
      </c>
      <c r="AV182" s="13" t="s">
        <v>80</v>
      </c>
      <c r="AW182" s="13" t="s">
        <v>35</v>
      </c>
      <c r="AX182" s="13" t="s">
        <v>73</v>
      </c>
      <c r="AY182" s="243" t="s">
        <v>185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3124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3125</v>
      </c>
      <c r="G184" s="245"/>
      <c r="H184" s="248">
        <v>202.25399999999999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3" customFormat="1">
      <c r="A185" s="13"/>
      <c r="B185" s="233"/>
      <c r="C185" s="234"/>
      <c r="D185" s="235" t="s">
        <v>195</v>
      </c>
      <c r="E185" s="236" t="s">
        <v>19</v>
      </c>
      <c r="F185" s="237" t="s">
        <v>3106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195</v>
      </c>
      <c r="AU185" s="243" t="s">
        <v>82</v>
      </c>
      <c r="AV185" s="13" t="s">
        <v>80</v>
      </c>
      <c r="AW185" s="13" t="s">
        <v>35</v>
      </c>
      <c r="AX185" s="13" t="s">
        <v>73</v>
      </c>
      <c r="AY185" s="243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3126</v>
      </c>
      <c r="G186" s="245"/>
      <c r="H186" s="248">
        <v>20.074999999999999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5" customFormat="1">
      <c r="A187" s="15"/>
      <c r="B187" s="255"/>
      <c r="C187" s="256"/>
      <c r="D187" s="235" t="s">
        <v>195</v>
      </c>
      <c r="E187" s="257" t="s">
        <v>19</v>
      </c>
      <c r="F187" s="258" t="s">
        <v>226</v>
      </c>
      <c r="G187" s="256"/>
      <c r="H187" s="259">
        <v>222.32899999999998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195</v>
      </c>
      <c r="AU187" s="265" t="s">
        <v>82</v>
      </c>
      <c r="AV187" s="15" t="s">
        <v>135</v>
      </c>
      <c r="AW187" s="15" t="s">
        <v>35</v>
      </c>
      <c r="AX187" s="15" t="s">
        <v>80</v>
      </c>
      <c r="AY187" s="265" t="s">
        <v>185</v>
      </c>
    </row>
    <row r="188" s="2" customFormat="1" ht="16.5" customHeight="1">
      <c r="A188" s="40"/>
      <c r="B188" s="41"/>
      <c r="C188" s="272" t="s">
        <v>293</v>
      </c>
      <c r="D188" s="272" t="s">
        <v>520</v>
      </c>
      <c r="E188" s="273" t="s">
        <v>3127</v>
      </c>
      <c r="F188" s="274" t="s">
        <v>3128</v>
      </c>
      <c r="G188" s="275" t="s">
        <v>240</v>
      </c>
      <c r="H188" s="276">
        <v>693.55399999999997</v>
      </c>
      <c r="I188" s="277"/>
      <c r="J188" s="278">
        <f>ROUND(I188*H188,2)</f>
        <v>0</v>
      </c>
      <c r="K188" s="274" t="s">
        <v>191</v>
      </c>
      <c r="L188" s="279"/>
      <c r="M188" s="280" t="s">
        <v>19</v>
      </c>
      <c r="N188" s="281" t="s">
        <v>44</v>
      </c>
      <c r="O188" s="86"/>
      <c r="P188" s="224">
        <f>O188*H188</f>
        <v>0</v>
      </c>
      <c r="Q188" s="224">
        <v>0.0022000000000000001</v>
      </c>
      <c r="R188" s="224">
        <f>Q188*H188</f>
        <v>1.5258188000000001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627</v>
      </c>
      <c r="AT188" s="226" t="s">
        <v>520</v>
      </c>
      <c r="AU188" s="226" t="s">
        <v>82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339</v>
      </c>
      <c r="BM188" s="226" t="s">
        <v>3129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3086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3114</v>
      </c>
      <c r="G190" s="245"/>
      <c r="H190" s="248">
        <v>411.54399999999998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3115</v>
      </c>
      <c r="G191" s="245"/>
      <c r="H191" s="248">
        <v>-29.948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3116</v>
      </c>
      <c r="G192" s="245"/>
      <c r="H192" s="248">
        <v>-32.899999999999999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3117</v>
      </c>
      <c r="G193" s="245"/>
      <c r="H193" s="248">
        <v>-2.8900000000000001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3118</v>
      </c>
      <c r="G194" s="245"/>
      <c r="H194" s="248">
        <v>-6.4500000000000002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3106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3119</v>
      </c>
      <c r="G196" s="245"/>
      <c r="H196" s="248">
        <v>41.405000000000001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380.76100000000008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3" customFormat="1">
      <c r="A198" s="13"/>
      <c r="B198" s="233"/>
      <c r="C198" s="234"/>
      <c r="D198" s="235" t="s">
        <v>195</v>
      </c>
      <c r="E198" s="236" t="s">
        <v>19</v>
      </c>
      <c r="F198" s="237" t="s">
        <v>3124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195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3125</v>
      </c>
      <c r="G199" s="245"/>
      <c r="H199" s="248">
        <v>202.25399999999999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3" customFormat="1">
      <c r="A200" s="13"/>
      <c r="B200" s="233"/>
      <c r="C200" s="234"/>
      <c r="D200" s="235" t="s">
        <v>195</v>
      </c>
      <c r="E200" s="236" t="s">
        <v>19</v>
      </c>
      <c r="F200" s="237" t="s">
        <v>3106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195</v>
      </c>
      <c r="AU200" s="243" t="s">
        <v>82</v>
      </c>
      <c r="AV200" s="13" t="s">
        <v>80</v>
      </c>
      <c r="AW200" s="13" t="s">
        <v>35</v>
      </c>
      <c r="AX200" s="13" t="s">
        <v>73</v>
      </c>
      <c r="AY200" s="243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3126</v>
      </c>
      <c r="G201" s="245"/>
      <c r="H201" s="248">
        <v>20.074999999999999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6" customFormat="1">
      <c r="A202" s="16"/>
      <c r="B202" s="282"/>
      <c r="C202" s="283"/>
      <c r="D202" s="235" t="s">
        <v>195</v>
      </c>
      <c r="E202" s="284" t="s">
        <v>19</v>
      </c>
      <c r="F202" s="285" t="s">
        <v>727</v>
      </c>
      <c r="G202" s="283"/>
      <c r="H202" s="286">
        <v>222.32899999999998</v>
      </c>
      <c r="I202" s="287"/>
      <c r="J202" s="283"/>
      <c r="K202" s="283"/>
      <c r="L202" s="288"/>
      <c r="M202" s="289"/>
      <c r="N202" s="290"/>
      <c r="O202" s="290"/>
      <c r="P202" s="290"/>
      <c r="Q202" s="290"/>
      <c r="R202" s="290"/>
      <c r="S202" s="290"/>
      <c r="T202" s="29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2" t="s">
        <v>195</v>
      </c>
      <c r="AU202" s="292" t="s">
        <v>82</v>
      </c>
      <c r="AV202" s="16" t="s">
        <v>129</v>
      </c>
      <c r="AW202" s="16" t="s">
        <v>35</v>
      </c>
      <c r="AX202" s="16" t="s">
        <v>73</v>
      </c>
      <c r="AY202" s="292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603.09000000000015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14" customFormat="1">
      <c r="A204" s="14"/>
      <c r="B204" s="244"/>
      <c r="C204" s="245"/>
      <c r="D204" s="235" t="s">
        <v>195</v>
      </c>
      <c r="E204" s="245"/>
      <c r="F204" s="247" t="s">
        <v>3130</v>
      </c>
      <c r="G204" s="245"/>
      <c r="H204" s="248">
        <v>693.55399999999997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4</v>
      </c>
      <c r="AX204" s="14" t="s">
        <v>80</v>
      </c>
      <c r="AY204" s="254" t="s">
        <v>185</v>
      </c>
    </row>
    <row r="205" s="2" customFormat="1" ht="21.75" customHeight="1">
      <c r="A205" s="40"/>
      <c r="B205" s="41"/>
      <c r="C205" s="215" t="s">
        <v>302</v>
      </c>
      <c r="D205" s="215" t="s">
        <v>187</v>
      </c>
      <c r="E205" s="216" t="s">
        <v>2511</v>
      </c>
      <c r="F205" s="217" t="s">
        <v>2512</v>
      </c>
      <c r="G205" s="218" t="s">
        <v>240</v>
      </c>
      <c r="H205" s="219">
        <v>603.09000000000003</v>
      </c>
      <c r="I205" s="220"/>
      <c r="J205" s="221">
        <f>ROUND(I205*H205,2)</f>
        <v>0</v>
      </c>
      <c r="K205" s="217" t="s">
        <v>191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339</v>
      </c>
      <c r="AT205" s="226" t="s">
        <v>187</v>
      </c>
      <c r="AU205" s="226" t="s">
        <v>82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339</v>
      </c>
      <c r="BM205" s="226" t="s">
        <v>3131</v>
      </c>
    </row>
    <row r="206" s="2" customFormat="1">
      <c r="A206" s="40"/>
      <c r="B206" s="41"/>
      <c r="C206" s="42"/>
      <c r="D206" s="228" t="s">
        <v>193</v>
      </c>
      <c r="E206" s="42"/>
      <c r="F206" s="229" t="s">
        <v>2514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193</v>
      </c>
      <c r="AU206" s="19" t="s">
        <v>82</v>
      </c>
    </row>
    <row r="207" s="13" customFormat="1">
      <c r="A207" s="13"/>
      <c r="B207" s="233"/>
      <c r="C207" s="234"/>
      <c r="D207" s="235" t="s">
        <v>195</v>
      </c>
      <c r="E207" s="236" t="s">
        <v>19</v>
      </c>
      <c r="F207" s="237" t="s">
        <v>3086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195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3114</v>
      </c>
      <c r="G208" s="245"/>
      <c r="H208" s="248">
        <v>411.54399999999998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3115</v>
      </c>
      <c r="G209" s="245"/>
      <c r="H209" s="248">
        <v>-29.948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3116</v>
      </c>
      <c r="G210" s="245"/>
      <c r="H210" s="248">
        <v>-32.899999999999999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3117</v>
      </c>
      <c r="G211" s="245"/>
      <c r="H211" s="248">
        <v>-2.8900000000000001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3118</v>
      </c>
      <c r="G212" s="245"/>
      <c r="H212" s="248">
        <v>-6.4500000000000002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3" customFormat="1">
      <c r="A213" s="13"/>
      <c r="B213" s="233"/>
      <c r="C213" s="234"/>
      <c r="D213" s="235" t="s">
        <v>195</v>
      </c>
      <c r="E213" s="236" t="s">
        <v>19</v>
      </c>
      <c r="F213" s="237" t="s">
        <v>3106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195</v>
      </c>
      <c r="AU213" s="243" t="s">
        <v>82</v>
      </c>
      <c r="AV213" s="13" t="s">
        <v>80</v>
      </c>
      <c r="AW213" s="13" t="s">
        <v>35</v>
      </c>
      <c r="AX213" s="13" t="s">
        <v>73</v>
      </c>
      <c r="AY213" s="243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3119</v>
      </c>
      <c r="G214" s="245"/>
      <c r="H214" s="248">
        <v>41.405000000000001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6" customFormat="1">
      <c r="A215" s="16"/>
      <c r="B215" s="282"/>
      <c r="C215" s="283"/>
      <c r="D215" s="235" t="s">
        <v>195</v>
      </c>
      <c r="E215" s="284" t="s">
        <v>19</v>
      </c>
      <c r="F215" s="285" t="s">
        <v>727</v>
      </c>
      <c r="G215" s="283"/>
      <c r="H215" s="286">
        <v>380.76100000000008</v>
      </c>
      <c r="I215" s="287"/>
      <c r="J215" s="283"/>
      <c r="K215" s="283"/>
      <c r="L215" s="288"/>
      <c r="M215" s="289"/>
      <c r="N215" s="290"/>
      <c r="O215" s="290"/>
      <c r="P215" s="290"/>
      <c r="Q215" s="290"/>
      <c r="R215" s="290"/>
      <c r="S215" s="290"/>
      <c r="T215" s="29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2" t="s">
        <v>195</v>
      </c>
      <c r="AU215" s="292" t="s">
        <v>82</v>
      </c>
      <c r="AV215" s="16" t="s">
        <v>129</v>
      </c>
      <c r="AW215" s="16" t="s">
        <v>35</v>
      </c>
      <c r="AX215" s="16" t="s">
        <v>73</v>
      </c>
      <c r="AY215" s="292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3124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3125</v>
      </c>
      <c r="G217" s="245"/>
      <c r="H217" s="248">
        <v>202.25399999999999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3" customFormat="1">
      <c r="A218" s="13"/>
      <c r="B218" s="233"/>
      <c r="C218" s="234"/>
      <c r="D218" s="235" t="s">
        <v>195</v>
      </c>
      <c r="E218" s="236" t="s">
        <v>19</v>
      </c>
      <c r="F218" s="237" t="s">
        <v>3106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195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3126</v>
      </c>
      <c r="G219" s="245"/>
      <c r="H219" s="248">
        <v>20.074999999999999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6" customFormat="1">
      <c r="A220" s="16"/>
      <c r="B220" s="282"/>
      <c r="C220" s="283"/>
      <c r="D220" s="235" t="s">
        <v>195</v>
      </c>
      <c r="E220" s="284" t="s">
        <v>19</v>
      </c>
      <c r="F220" s="285" t="s">
        <v>727</v>
      </c>
      <c r="G220" s="283"/>
      <c r="H220" s="286">
        <v>222.32899999999998</v>
      </c>
      <c r="I220" s="287"/>
      <c r="J220" s="283"/>
      <c r="K220" s="283"/>
      <c r="L220" s="288"/>
      <c r="M220" s="289"/>
      <c r="N220" s="290"/>
      <c r="O220" s="290"/>
      <c r="P220" s="290"/>
      <c r="Q220" s="290"/>
      <c r="R220" s="290"/>
      <c r="S220" s="290"/>
      <c r="T220" s="29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2" t="s">
        <v>195</v>
      </c>
      <c r="AU220" s="292" t="s">
        <v>82</v>
      </c>
      <c r="AV220" s="16" t="s">
        <v>129</v>
      </c>
      <c r="AW220" s="16" t="s">
        <v>35</v>
      </c>
      <c r="AX220" s="16" t="s">
        <v>73</v>
      </c>
      <c r="AY220" s="292" t="s">
        <v>185</v>
      </c>
    </row>
    <row r="221" s="15" customFormat="1">
      <c r="A221" s="15"/>
      <c r="B221" s="255"/>
      <c r="C221" s="256"/>
      <c r="D221" s="235" t="s">
        <v>195</v>
      </c>
      <c r="E221" s="257" t="s">
        <v>19</v>
      </c>
      <c r="F221" s="258" t="s">
        <v>226</v>
      </c>
      <c r="G221" s="256"/>
      <c r="H221" s="259">
        <v>603.09000000000015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195</v>
      </c>
      <c r="AU221" s="265" t="s">
        <v>82</v>
      </c>
      <c r="AV221" s="15" t="s">
        <v>135</v>
      </c>
      <c r="AW221" s="15" t="s">
        <v>35</v>
      </c>
      <c r="AX221" s="15" t="s">
        <v>80</v>
      </c>
      <c r="AY221" s="265" t="s">
        <v>185</v>
      </c>
    </row>
    <row r="222" s="2" customFormat="1" ht="16.5" customHeight="1">
      <c r="A222" s="40"/>
      <c r="B222" s="41"/>
      <c r="C222" s="272" t="s">
        <v>309</v>
      </c>
      <c r="D222" s="272" t="s">
        <v>520</v>
      </c>
      <c r="E222" s="273" t="s">
        <v>3132</v>
      </c>
      <c r="F222" s="274" t="s">
        <v>3133</v>
      </c>
      <c r="G222" s="275" t="s">
        <v>240</v>
      </c>
      <c r="H222" s="276">
        <v>663.399</v>
      </c>
      <c r="I222" s="277"/>
      <c r="J222" s="278">
        <f>ROUND(I222*H222,2)</f>
        <v>0</v>
      </c>
      <c r="K222" s="274" t="s">
        <v>191</v>
      </c>
      <c r="L222" s="279"/>
      <c r="M222" s="280" t="s">
        <v>19</v>
      </c>
      <c r="N222" s="281" t="s">
        <v>44</v>
      </c>
      <c r="O222" s="86"/>
      <c r="P222" s="224">
        <f>O222*H222</f>
        <v>0</v>
      </c>
      <c r="Q222" s="224">
        <v>0.00010000000000000001</v>
      </c>
      <c r="R222" s="224">
        <f>Q222*H222</f>
        <v>0.066339900000000007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627</v>
      </c>
      <c r="AT222" s="226" t="s">
        <v>520</v>
      </c>
      <c r="AU222" s="226" t="s">
        <v>82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339</v>
      </c>
      <c r="BM222" s="226" t="s">
        <v>3134</v>
      </c>
    </row>
    <row r="223" s="13" customFormat="1">
      <c r="A223" s="13"/>
      <c r="B223" s="233"/>
      <c r="C223" s="234"/>
      <c r="D223" s="235" t="s">
        <v>195</v>
      </c>
      <c r="E223" s="236" t="s">
        <v>19</v>
      </c>
      <c r="F223" s="237" t="s">
        <v>3086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195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3114</v>
      </c>
      <c r="G224" s="245"/>
      <c r="H224" s="248">
        <v>411.54399999999998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3115</v>
      </c>
      <c r="G225" s="245"/>
      <c r="H225" s="248">
        <v>-29.948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3116</v>
      </c>
      <c r="G226" s="245"/>
      <c r="H226" s="248">
        <v>-32.899999999999999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3117</v>
      </c>
      <c r="G227" s="245"/>
      <c r="H227" s="248">
        <v>-2.8900000000000001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3118</v>
      </c>
      <c r="G228" s="245"/>
      <c r="H228" s="248">
        <v>-6.4500000000000002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3" customFormat="1">
      <c r="A229" s="13"/>
      <c r="B229" s="233"/>
      <c r="C229" s="234"/>
      <c r="D229" s="235" t="s">
        <v>195</v>
      </c>
      <c r="E229" s="236" t="s">
        <v>19</v>
      </c>
      <c r="F229" s="237" t="s">
        <v>3106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195</v>
      </c>
      <c r="AU229" s="243" t="s">
        <v>82</v>
      </c>
      <c r="AV229" s="13" t="s">
        <v>80</v>
      </c>
      <c r="AW229" s="13" t="s">
        <v>35</v>
      </c>
      <c r="AX229" s="13" t="s">
        <v>73</v>
      </c>
      <c r="AY229" s="243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3119</v>
      </c>
      <c r="G230" s="245"/>
      <c r="H230" s="248">
        <v>41.405000000000001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6" customFormat="1">
      <c r="A231" s="16"/>
      <c r="B231" s="282"/>
      <c r="C231" s="283"/>
      <c r="D231" s="235" t="s">
        <v>195</v>
      </c>
      <c r="E231" s="284" t="s">
        <v>19</v>
      </c>
      <c r="F231" s="285" t="s">
        <v>727</v>
      </c>
      <c r="G231" s="283"/>
      <c r="H231" s="286">
        <v>380.76100000000008</v>
      </c>
      <c r="I231" s="287"/>
      <c r="J231" s="283"/>
      <c r="K231" s="283"/>
      <c r="L231" s="288"/>
      <c r="M231" s="289"/>
      <c r="N231" s="290"/>
      <c r="O231" s="290"/>
      <c r="P231" s="290"/>
      <c r="Q231" s="290"/>
      <c r="R231" s="290"/>
      <c r="S231" s="290"/>
      <c r="T231" s="291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2" t="s">
        <v>195</v>
      </c>
      <c r="AU231" s="292" t="s">
        <v>82</v>
      </c>
      <c r="AV231" s="16" t="s">
        <v>129</v>
      </c>
      <c r="AW231" s="16" t="s">
        <v>35</v>
      </c>
      <c r="AX231" s="16" t="s">
        <v>73</v>
      </c>
      <c r="AY231" s="292" t="s">
        <v>185</v>
      </c>
    </row>
    <row r="232" s="13" customFormat="1">
      <c r="A232" s="13"/>
      <c r="B232" s="233"/>
      <c r="C232" s="234"/>
      <c r="D232" s="235" t="s">
        <v>195</v>
      </c>
      <c r="E232" s="236" t="s">
        <v>19</v>
      </c>
      <c r="F232" s="237" t="s">
        <v>3124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195</v>
      </c>
      <c r="AU232" s="243" t="s">
        <v>82</v>
      </c>
      <c r="AV232" s="13" t="s">
        <v>80</v>
      </c>
      <c r="AW232" s="13" t="s">
        <v>35</v>
      </c>
      <c r="AX232" s="13" t="s">
        <v>73</v>
      </c>
      <c r="AY232" s="243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3125</v>
      </c>
      <c r="G233" s="245"/>
      <c r="H233" s="248">
        <v>202.25399999999999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3" customFormat="1">
      <c r="A234" s="13"/>
      <c r="B234" s="233"/>
      <c r="C234" s="234"/>
      <c r="D234" s="235" t="s">
        <v>195</v>
      </c>
      <c r="E234" s="236" t="s">
        <v>19</v>
      </c>
      <c r="F234" s="237" t="s">
        <v>3106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195</v>
      </c>
      <c r="AU234" s="243" t="s">
        <v>82</v>
      </c>
      <c r="AV234" s="13" t="s">
        <v>80</v>
      </c>
      <c r="AW234" s="13" t="s">
        <v>35</v>
      </c>
      <c r="AX234" s="13" t="s">
        <v>73</v>
      </c>
      <c r="AY234" s="243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3126</v>
      </c>
      <c r="G235" s="245"/>
      <c r="H235" s="248">
        <v>20.074999999999999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6" customFormat="1">
      <c r="A236" s="16"/>
      <c r="B236" s="282"/>
      <c r="C236" s="283"/>
      <c r="D236" s="235" t="s">
        <v>195</v>
      </c>
      <c r="E236" s="284" t="s">
        <v>19</v>
      </c>
      <c r="F236" s="285" t="s">
        <v>727</v>
      </c>
      <c r="G236" s="283"/>
      <c r="H236" s="286">
        <v>222.32899999999998</v>
      </c>
      <c r="I236" s="287"/>
      <c r="J236" s="283"/>
      <c r="K236" s="283"/>
      <c r="L236" s="288"/>
      <c r="M236" s="289"/>
      <c r="N236" s="290"/>
      <c r="O236" s="290"/>
      <c r="P236" s="290"/>
      <c r="Q236" s="290"/>
      <c r="R236" s="290"/>
      <c r="S236" s="290"/>
      <c r="T236" s="291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2" t="s">
        <v>195</v>
      </c>
      <c r="AU236" s="292" t="s">
        <v>82</v>
      </c>
      <c r="AV236" s="16" t="s">
        <v>129</v>
      </c>
      <c r="AW236" s="16" t="s">
        <v>35</v>
      </c>
      <c r="AX236" s="16" t="s">
        <v>73</v>
      </c>
      <c r="AY236" s="292" t="s">
        <v>185</v>
      </c>
    </row>
    <row r="237" s="15" customFormat="1">
      <c r="A237" s="15"/>
      <c r="B237" s="255"/>
      <c r="C237" s="256"/>
      <c r="D237" s="235" t="s">
        <v>195</v>
      </c>
      <c r="E237" s="257" t="s">
        <v>19</v>
      </c>
      <c r="F237" s="258" t="s">
        <v>226</v>
      </c>
      <c r="G237" s="256"/>
      <c r="H237" s="259">
        <v>603.09000000000015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195</v>
      </c>
      <c r="AU237" s="265" t="s">
        <v>82</v>
      </c>
      <c r="AV237" s="15" t="s">
        <v>135</v>
      </c>
      <c r="AW237" s="15" t="s">
        <v>35</v>
      </c>
      <c r="AX237" s="15" t="s">
        <v>80</v>
      </c>
      <c r="AY237" s="265" t="s">
        <v>185</v>
      </c>
    </row>
    <row r="238" s="14" customFormat="1">
      <c r="A238" s="14"/>
      <c r="B238" s="244"/>
      <c r="C238" s="245"/>
      <c r="D238" s="235" t="s">
        <v>195</v>
      </c>
      <c r="E238" s="245"/>
      <c r="F238" s="247" t="s">
        <v>3135</v>
      </c>
      <c r="G238" s="245"/>
      <c r="H238" s="248">
        <v>663.399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4</v>
      </c>
      <c r="AX238" s="14" t="s">
        <v>80</v>
      </c>
      <c r="AY238" s="254" t="s">
        <v>185</v>
      </c>
    </row>
    <row r="239" s="2" customFormat="1" ht="21.75" customHeight="1">
      <c r="A239" s="40"/>
      <c r="B239" s="41"/>
      <c r="C239" s="215" t="s">
        <v>318</v>
      </c>
      <c r="D239" s="215" t="s">
        <v>187</v>
      </c>
      <c r="E239" s="216" t="s">
        <v>3136</v>
      </c>
      <c r="F239" s="217" t="s">
        <v>3137</v>
      </c>
      <c r="G239" s="218" t="s">
        <v>439</v>
      </c>
      <c r="H239" s="219">
        <v>3426.8490000000002</v>
      </c>
      <c r="I239" s="220"/>
      <c r="J239" s="221">
        <f>ROUND(I239*H239,2)</f>
        <v>0</v>
      </c>
      <c r="K239" s="217" t="s">
        <v>191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339</v>
      </c>
      <c r="AT239" s="226" t="s">
        <v>187</v>
      </c>
      <c r="AU239" s="226" t="s">
        <v>82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339</v>
      </c>
      <c r="BM239" s="226" t="s">
        <v>3138</v>
      </c>
    </row>
    <row r="240" s="2" customFormat="1">
      <c r="A240" s="40"/>
      <c r="B240" s="41"/>
      <c r="C240" s="42"/>
      <c r="D240" s="228" t="s">
        <v>193</v>
      </c>
      <c r="E240" s="42"/>
      <c r="F240" s="229" t="s">
        <v>3139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193</v>
      </c>
      <c r="AU240" s="19" t="s">
        <v>82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3140</v>
      </c>
      <c r="G241" s="245"/>
      <c r="H241" s="248">
        <v>3426.8490000000002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3426.8490000000002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16.5" customHeight="1">
      <c r="A243" s="40"/>
      <c r="B243" s="41"/>
      <c r="C243" s="272" t="s">
        <v>8</v>
      </c>
      <c r="D243" s="272" t="s">
        <v>520</v>
      </c>
      <c r="E243" s="273" t="s">
        <v>3141</v>
      </c>
      <c r="F243" s="274" t="s">
        <v>3142</v>
      </c>
      <c r="G243" s="275" t="s">
        <v>1314</v>
      </c>
      <c r="H243" s="276">
        <v>3426.8490000000002</v>
      </c>
      <c r="I243" s="277"/>
      <c r="J243" s="278">
        <f>ROUND(I243*H243,2)</f>
        <v>0</v>
      </c>
      <c r="K243" s="274" t="s">
        <v>449</v>
      </c>
      <c r="L243" s="279"/>
      <c r="M243" s="280" t="s">
        <v>19</v>
      </c>
      <c r="N243" s="281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627</v>
      </c>
      <c r="AT243" s="226" t="s">
        <v>520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339</v>
      </c>
      <c r="BM243" s="226" t="s">
        <v>3143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3140</v>
      </c>
      <c r="G244" s="245"/>
      <c r="H244" s="248">
        <v>3426.8490000000002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5" customFormat="1">
      <c r="A245" s="15"/>
      <c r="B245" s="255"/>
      <c r="C245" s="256"/>
      <c r="D245" s="235" t="s">
        <v>195</v>
      </c>
      <c r="E245" s="257" t="s">
        <v>19</v>
      </c>
      <c r="F245" s="258" t="s">
        <v>226</v>
      </c>
      <c r="G245" s="256"/>
      <c r="H245" s="259">
        <v>3426.8490000000002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195</v>
      </c>
      <c r="AU245" s="265" t="s">
        <v>82</v>
      </c>
      <c r="AV245" s="15" t="s">
        <v>135</v>
      </c>
      <c r="AW245" s="15" t="s">
        <v>35</v>
      </c>
      <c r="AX245" s="15" t="s">
        <v>80</v>
      </c>
      <c r="AY245" s="265" t="s">
        <v>185</v>
      </c>
    </row>
    <row r="246" s="2" customFormat="1" ht="24.15" customHeight="1">
      <c r="A246" s="40"/>
      <c r="B246" s="41"/>
      <c r="C246" s="215" t="s">
        <v>339</v>
      </c>
      <c r="D246" s="215" t="s">
        <v>187</v>
      </c>
      <c r="E246" s="216" t="s">
        <v>2592</v>
      </c>
      <c r="F246" s="217" t="s">
        <v>2593</v>
      </c>
      <c r="G246" s="218" t="s">
        <v>457</v>
      </c>
      <c r="H246" s="266"/>
      <c r="I246" s="220"/>
      <c r="J246" s="221">
        <f>ROUND(I246*H246,2)</f>
        <v>0</v>
      </c>
      <c r="K246" s="217" t="s">
        <v>191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339</v>
      </c>
      <c r="AT246" s="226" t="s">
        <v>187</v>
      </c>
      <c r="AU246" s="226" t="s">
        <v>82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339</v>
      </c>
      <c r="BM246" s="226" t="s">
        <v>3144</v>
      </c>
    </row>
    <row r="247" s="2" customFormat="1">
      <c r="A247" s="40"/>
      <c r="B247" s="41"/>
      <c r="C247" s="42"/>
      <c r="D247" s="228" t="s">
        <v>193</v>
      </c>
      <c r="E247" s="42"/>
      <c r="F247" s="229" t="s">
        <v>2595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193</v>
      </c>
      <c r="AU247" s="19" t="s">
        <v>82</v>
      </c>
    </row>
    <row r="248" s="12" customFormat="1" ht="22.8" customHeight="1">
      <c r="A248" s="12"/>
      <c r="B248" s="199"/>
      <c r="C248" s="200"/>
      <c r="D248" s="201" t="s">
        <v>72</v>
      </c>
      <c r="E248" s="213" t="s">
        <v>415</v>
      </c>
      <c r="F248" s="213" t="s">
        <v>416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SUM(P249:P309)</f>
        <v>0</v>
      </c>
      <c r="Q248" s="207"/>
      <c r="R248" s="208">
        <f>SUM(R249:R309)</f>
        <v>7.9921915800000001</v>
      </c>
      <c r="S248" s="207"/>
      <c r="T248" s="209">
        <f>SUM(T249:T309)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82</v>
      </c>
      <c r="AT248" s="211" t="s">
        <v>72</v>
      </c>
      <c r="AU248" s="211" t="s">
        <v>80</v>
      </c>
      <c r="AY248" s="210" t="s">
        <v>185</v>
      </c>
      <c r="BK248" s="212">
        <f>SUM(BK249:BK309)</f>
        <v>0</v>
      </c>
    </row>
    <row r="249" s="2" customFormat="1" ht="24.15" customHeight="1">
      <c r="A249" s="40"/>
      <c r="B249" s="41"/>
      <c r="C249" s="215" t="s">
        <v>345</v>
      </c>
      <c r="D249" s="215" t="s">
        <v>187</v>
      </c>
      <c r="E249" s="216" t="s">
        <v>3145</v>
      </c>
      <c r="F249" s="217" t="s">
        <v>3146</v>
      </c>
      <c r="G249" s="218" t="s">
        <v>240</v>
      </c>
      <c r="H249" s="219">
        <v>245.72</v>
      </c>
      <c r="I249" s="220"/>
      <c r="J249" s="221">
        <f>ROUND(I249*H249,2)</f>
        <v>0</v>
      </c>
      <c r="K249" s="217" t="s">
        <v>191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0.0060000000000000001</v>
      </c>
      <c r="R249" s="224">
        <f>Q249*H249</f>
        <v>1.4743200000000001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339</v>
      </c>
      <c r="AT249" s="226" t="s">
        <v>187</v>
      </c>
      <c r="AU249" s="226" t="s">
        <v>82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339</v>
      </c>
      <c r="BM249" s="226" t="s">
        <v>3147</v>
      </c>
    </row>
    <row r="250" s="2" customFormat="1">
      <c r="A250" s="40"/>
      <c r="B250" s="41"/>
      <c r="C250" s="42"/>
      <c r="D250" s="228" t="s">
        <v>193</v>
      </c>
      <c r="E250" s="42"/>
      <c r="F250" s="229" t="s">
        <v>3148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193</v>
      </c>
      <c r="AU250" s="19" t="s">
        <v>82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3095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3096</v>
      </c>
      <c r="G252" s="245"/>
      <c r="H252" s="248">
        <v>156.983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3149</v>
      </c>
      <c r="G253" s="245"/>
      <c r="H253" s="248">
        <v>63.432000000000002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3150</v>
      </c>
      <c r="G254" s="245"/>
      <c r="H254" s="248">
        <v>13.625999999999999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3151</v>
      </c>
      <c r="G255" s="245"/>
      <c r="H255" s="248">
        <v>11.679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245.72000000000003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2" customFormat="1" ht="16.5" customHeight="1">
      <c r="A257" s="40"/>
      <c r="B257" s="41"/>
      <c r="C257" s="272" t="s">
        <v>352</v>
      </c>
      <c r="D257" s="272" t="s">
        <v>520</v>
      </c>
      <c r="E257" s="273" t="s">
        <v>3152</v>
      </c>
      <c r="F257" s="274" t="s">
        <v>3153</v>
      </c>
      <c r="G257" s="275" t="s">
        <v>240</v>
      </c>
      <c r="H257" s="276">
        <v>258.00599999999997</v>
      </c>
      <c r="I257" s="277"/>
      <c r="J257" s="278">
        <f>ROUND(I257*H257,2)</f>
        <v>0</v>
      </c>
      <c r="K257" s="274" t="s">
        <v>191</v>
      </c>
      <c r="L257" s="279"/>
      <c r="M257" s="280" t="s">
        <v>19</v>
      </c>
      <c r="N257" s="281" t="s">
        <v>44</v>
      </c>
      <c r="O257" s="86"/>
      <c r="P257" s="224">
        <f>O257*H257</f>
        <v>0</v>
      </c>
      <c r="Q257" s="224">
        <v>0.0044999999999999997</v>
      </c>
      <c r="R257" s="224">
        <f>Q257*H257</f>
        <v>1.1610269999999998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627</v>
      </c>
      <c r="AT257" s="226" t="s">
        <v>520</v>
      </c>
      <c r="AU257" s="226" t="s">
        <v>82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339</v>
      </c>
      <c r="BM257" s="226" t="s">
        <v>3154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3095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3096</v>
      </c>
      <c r="G259" s="245"/>
      <c r="H259" s="248">
        <v>156.983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3149</v>
      </c>
      <c r="G260" s="245"/>
      <c r="H260" s="248">
        <v>63.432000000000002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3150</v>
      </c>
      <c r="G261" s="245"/>
      <c r="H261" s="248">
        <v>13.625999999999999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3151</v>
      </c>
      <c r="G262" s="245"/>
      <c r="H262" s="248">
        <v>11.679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245.72000000000003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14" customFormat="1">
      <c r="A264" s="14"/>
      <c r="B264" s="244"/>
      <c r="C264" s="245"/>
      <c r="D264" s="235" t="s">
        <v>195</v>
      </c>
      <c r="E264" s="245"/>
      <c r="F264" s="247" t="s">
        <v>3155</v>
      </c>
      <c r="G264" s="245"/>
      <c r="H264" s="248">
        <v>258.00599999999997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4</v>
      </c>
      <c r="AX264" s="14" t="s">
        <v>80</v>
      </c>
      <c r="AY264" s="254" t="s">
        <v>185</v>
      </c>
    </row>
    <row r="265" s="2" customFormat="1" ht="24.15" customHeight="1">
      <c r="A265" s="40"/>
      <c r="B265" s="41"/>
      <c r="C265" s="215" t="s">
        <v>358</v>
      </c>
      <c r="D265" s="215" t="s">
        <v>187</v>
      </c>
      <c r="E265" s="216" t="s">
        <v>3156</v>
      </c>
      <c r="F265" s="217" t="s">
        <v>3157</v>
      </c>
      <c r="G265" s="218" t="s">
        <v>240</v>
      </c>
      <c r="H265" s="219">
        <v>868.89200000000005</v>
      </c>
      <c r="I265" s="220"/>
      <c r="J265" s="221">
        <f>ROUND(I265*H265,2)</f>
        <v>0</v>
      </c>
      <c r="K265" s="217" t="s">
        <v>191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0.00116</v>
      </c>
      <c r="R265" s="224">
        <f>Q265*H265</f>
        <v>1.00791472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339</v>
      </c>
      <c r="AT265" s="226" t="s">
        <v>187</v>
      </c>
      <c r="AU265" s="226" t="s">
        <v>82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339</v>
      </c>
      <c r="BM265" s="226" t="s">
        <v>3158</v>
      </c>
    </row>
    <row r="266" s="2" customFormat="1">
      <c r="A266" s="40"/>
      <c r="B266" s="41"/>
      <c r="C266" s="42"/>
      <c r="D266" s="228" t="s">
        <v>193</v>
      </c>
      <c r="E266" s="42"/>
      <c r="F266" s="229" t="s">
        <v>3159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193</v>
      </c>
      <c r="AU266" s="19" t="s">
        <v>82</v>
      </c>
    </row>
    <row r="267" s="13" customFormat="1">
      <c r="A267" s="13"/>
      <c r="B267" s="233"/>
      <c r="C267" s="234"/>
      <c r="D267" s="235" t="s">
        <v>195</v>
      </c>
      <c r="E267" s="236" t="s">
        <v>19</v>
      </c>
      <c r="F267" s="237" t="s">
        <v>3086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195</v>
      </c>
      <c r="AU267" s="243" t="s">
        <v>82</v>
      </c>
      <c r="AV267" s="13" t="s">
        <v>80</v>
      </c>
      <c r="AW267" s="13" t="s">
        <v>35</v>
      </c>
      <c r="AX267" s="13" t="s">
        <v>73</v>
      </c>
      <c r="AY267" s="243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3160</v>
      </c>
      <c r="G268" s="245"/>
      <c r="H268" s="248">
        <v>897.75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3161</v>
      </c>
      <c r="G269" s="245"/>
      <c r="H269" s="248">
        <v>-52.200000000000003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4" customFormat="1">
      <c r="A270" s="14"/>
      <c r="B270" s="244"/>
      <c r="C270" s="245"/>
      <c r="D270" s="235" t="s">
        <v>195</v>
      </c>
      <c r="E270" s="246" t="s">
        <v>19</v>
      </c>
      <c r="F270" s="247" t="s">
        <v>3162</v>
      </c>
      <c r="G270" s="245"/>
      <c r="H270" s="248">
        <v>-47.520000000000003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195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3163</v>
      </c>
      <c r="G271" s="245"/>
      <c r="H271" s="248">
        <v>-3.3479999999999999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3164</v>
      </c>
      <c r="G272" s="245"/>
      <c r="H272" s="248">
        <v>-8.5999999999999996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3" customFormat="1">
      <c r="A273" s="13"/>
      <c r="B273" s="233"/>
      <c r="C273" s="234"/>
      <c r="D273" s="235" t="s">
        <v>195</v>
      </c>
      <c r="E273" s="236" t="s">
        <v>19</v>
      </c>
      <c r="F273" s="237" t="s">
        <v>3106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195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3165</v>
      </c>
      <c r="G274" s="245"/>
      <c r="H274" s="248">
        <v>82.810000000000002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5" customFormat="1">
      <c r="A275" s="15"/>
      <c r="B275" s="255"/>
      <c r="C275" s="256"/>
      <c r="D275" s="235" t="s">
        <v>195</v>
      </c>
      <c r="E275" s="257" t="s">
        <v>19</v>
      </c>
      <c r="F275" s="258" t="s">
        <v>226</v>
      </c>
      <c r="G275" s="256"/>
      <c r="H275" s="259">
        <v>868.89200000000005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195</v>
      </c>
      <c r="AU275" s="265" t="s">
        <v>82</v>
      </c>
      <c r="AV275" s="15" t="s">
        <v>135</v>
      </c>
      <c r="AW275" s="15" t="s">
        <v>35</v>
      </c>
      <c r="AX275" s="15" t="s">
        <v>80</v>
      </c>
      <c r="AY275" s="265" t="s">
        <v>185</v>
      </c>
    </row>
    <row r="276" s="2" customFormat="1" ht="16.5" customHeight="1">
      <c r="A276" s="40"/>
      <c r="B276" s="41"/>
      <c r="C276" s="272" t="s">
        <v>372</v>
      </c>
      <c r="D276" s="272" t="s">
        <v>520</v>
      </c>
      <c r="E276" s="273" t="s">
        <v>3166</v>
      </c>
      <c r="F276" s="274" t="s">
        <v>3167</v>
      </c>
      <c r="G276" s="275" t="s">
        <v>240</v>
      </c>
      <c r="H276" s="276">
        <v>886.26999999999998</v>
      </c>
      <c r="I276" s="277"/>
      <c r="J276" s="278">
        <f>ROUND(I276*H276,2)</f>
        <v>0</v>
      </c>
      <c r="K276" s="274" t="s">
        <v>191</v>
      </c>
      <c r="L276" s="279"/>
      <c r="M276" s="280" t="s">
        <v>19</v>
      </c>
      <c r="N276" s="281" t="s">
        <v>44</v>
      </c>
      <c r="O276" s="86"/>
      <c r="P276" s="224">
        <f>O276*H276</f>
        <v>0</v>
      </c>
      <c r="Q276" s="224">
        <v>0.0037499999999999999</v>
      </c>
      <c r="R276" s="224">
        <f>Q276*H276</f>
        <v>3.3235124999999996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627</v>
      </c>
      <c r="AT276" s="226" t="s">
        <v>520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339</v>
      </c>
      <c r="BM276" s="226" t="s">
        <v>3168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3086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3160</v>
      </c>
      <c r="G278" s="245"/>
      <c r="H278" s="248">
        <v>897.75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3161</v>
      </c>
      <c r="G279" s="245"/>
      <c r="H279" s="248">
        <v>-52.200000000000003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3162</v>
      </c>
      <c r="G280" s="245"/>
      <c r="H280" s="248">
        <v>-47.520000000000003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3163</v>
      </c>
      <c r="G281" s="245"/>
      <c r="H281" s="248">
        <v>-3.3479999999999999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3164</v>
      </c>
      <c r="G282" s="245"/>
      <c r="H282" s="248">
        <v>-8.5999999999999996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3106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3165</v>
      </c>
      <c r="G284" s="245"/>
      <c r="H284" s="248">
        <v>82.810000000000002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5" customFormat="1">
      <c r="A285" s="15"/>
      <c r="B285" s="255"/>
      <c r="C285" s="256"/>
      <c r="D285" s="235" t="s">
        <v>195</v>
      </c>
      <c r="E285" s="257" t="s">
        <v>19</v>
      </c>
      <c r="F285" s="258" t="s">
        <v>226</v>
      </c>
      <c r="G285" s="256"/>
      <c r="H285" s="259">
        <v>868.89200000000005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195</v>
      </c>
      <c r="AU285" s="265" t="s">
        <v>82</v>
      </c>
      <c r="AV285" s="15" t="s">
        <v>135</v>
      </c>
      <c r="AW285" s="15" t="s">
        <v>35</v>
      </c>
      <c r="AX285" s="15" t="s">
        <v>80</v>
      </c>
      <c r="AY285" s="265" t="s">
        <v>185</v>
      </c>
    </row>
    <row r="286" s="14" customFormat="1">
      <c r="A286" s="14"/>
      <c r="B286" s="244"/>
      <c r="C286" s="245"/>
      <c r="D286" s="235" t="s">
        <v>195</v>
      </c>
      <c r="E286" s="245"/>
      <c r="F286" s="247" t="s">
        <v>3169</v>
      </c>
      <c r="G286" s="245"/>
      <c r="H286" s="248">
        <v>886.26999999999998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4</v>
      </c>
      <c r="AX286" s="14" t="s">
        <v>80</v>
      </c>
      <c r="AY286" s="254" t="s">
        <v>185</v>
      </c>
    </row>
    <row r="287" s="2" customFormat="1" ht="16.5" customHeight="1">
      <c r="A287" s="40"/>
      <c r="B287" s="41"/>
      <c r="C287" s="215" t="s">
        <v>7</v>
      </c>
      <c r="D287" s="215" t="s">
        <v>187</v>
      </c>
      <c r="E287" s="216" t="s">
        <v>3170</v>
      </c>
      <c r="F287" s="217" t="s">
        <v>3171</v>
      </c>
      <c r="G287" s="218" t="s">
        <v>240</v>
      </c>
      <c r="H287" s="219">
        <v>434.44600000000003</v>
      </c>
      <c r="I287" s="220"/>
      <c r="J287" s="221">
        <f>ROUND(I287*H287,2)</f>
        <v>0</v>
      </c>
      <c r="K287" s="217" t="s">
        <v>191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0.00116</v>
      </c>
      <c r="R287" s="224">
        <f>Q287*H287</f>
        <v>0.50395736000000002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339</v>
      </c>
      <c r="AT287" s="226" t="s">
        <v>187</v>
      </c>
      <c r="AU287" s="226" t="s">
        <v>82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339</v>
      </c>
      <c r="BM287" s="226" t="s">
        <v>3172</v>
      </c>
    </row>
    <row r="288" s="2" customFormat="1">
      <c r="A288" s="40"/>
      <c r="B288" s="41"/>
      <c r="C288" s="42"/>
      <c r="D288" s="228" t="s">
        <v>193</v>
      </c>
      <c r="E288" s="42"/>
      <c r="F288" s="229" t="s">
        <v>3173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193</v>
      </c>
      <c r="AU288" s="19" t="s">
        <v>82</v>
      </c>
    </row>
    <row r="289" s="13" customFormat="1">
      <c r="A289" s="13"/>
      <c r="B289" s="233"/>
      <c r="C289" s="234"/>
      <c r="D289" s="235" t="s">
        <v>195</v>
      </c>
      <c r="E289" s="236" t="s">
        <v>19</v>
      </c>
      <c r="F289" s="237" t="s">
        <v>3086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195</v>
      </c>
      <c r="AU289" s="243" t="s">
        <v>82</v>
      </c>
      <c r="AV289" s="13" t="s">
        <v>80</v>
      </c>
      <c r="AW289" s="13" t="s">
        <v>35</v>
      </c>
      <c r="AX289" s="13" t="s">
        <v>73</v>
      </c>
      <c r="AY289" s="243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3102</v>
      </c>
      <c r="G290" s="245"/>
      <c r="H290" s="248">
        <v>448.875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3103</v>
      </c>
      <c r="G291" s="245"/>
      <c r="H291" s="248">
        <v>-26.100000000000001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3104</v>
      </c>
      <c r="G292" s="245"/>
      <c r="H292" s="248">
        <v>-23.760000000000002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1090</v>
      </c>
      <c r="G293" s="245"/>
      <c r="H293" s="248">
        <v>-1.6739999999999999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3105</v>
      </c>
      <c r="G294" s="245"/>
      <c r="H294" s="248">
        <v>-4.2999999999999998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3" customFormat="1">
      <c r="A295" s="13"/>
      <c r="B295" s="233"/>
      <c r="C295" s="234"/>
      <c r="D295" s="235" t="s">
        <v>195</v>
      </c>
      <c r="E295" s="236" t="s">
        <v>19</v>
      </c>
      <c r="F295" s="237" t="s">
        <v>3106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195</v>
      </c>
      <c r="AU295" s="243" t="s">
        <v>82</v>
      </c>
      <c r="AV295" s="13" t="s">
        <v>80</v>
      </c>
      <c r="AW295" s="13" t="s">
        <v>35</v>
      </c>
      <c r="AX295" s="13" t="s">
        <v>73</v>
      </c>
      <c r="AY295" s="243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3119</v>
      </c>
      <c r="G296" s="245"/>
      <c r="H296" s="248">
        <v>41.405000000000001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5" customFormat="1">
      <c r="A297" s="15"/>
      <c r="B297" s="255"/>
      <c r="C297" s="256"/>
      <c r="D297" s="235" t="s">
        <v>195</v>
      </c>
      <c r="E297" s="257" t="s">
        <v>19</v>
      </c>
      <c r="F297" s="258" t="s">
        <v>226</v>
      </c>
      <c r="G297" s="256"/>
      <c r="H297" s="259">
        <v>434.44600000000003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195</v>
      </c>
      <c r="AU297" s="265" t="s">
        <v>82</v>
      </c>
      <c r="AV297" s="15" t="s">
        <v>135</v>
      </c>
      <c r="AW297" s="15" t="s">
        <v>35</v>
      </c>
      <c r="AX297" s="15" t="s">
        <v>80</v>
      </c>
      <c r="AY297" s="265" t="s">
        <v>185</v>
      </c>
    </row>
    <row r="298" s="2" customFormat="1" ht="16.5" customHeight="1">
      <c r="A298" s="40"/>
      <c r="B298" s="41"/>
      <c r="C298" s="272" t="s">
        <v>386</v>
      </c>
      <c r="D298" s="272" t="s">
        <v>520</v>
      </c>
      <c r="E298" s="273" t="s">
        <v>3174</v>
      </c>
      <c r="F298" s="274" t="s">
        <v>3175</v>
      </c>
      <c r="G298" s="275" t="s">
        <v>190</v>
      </c>
      <c r="H298" s="276">
        <v>26.073</v>
      </c>
      <c r="I298" s="277"/>
      <c r="J298" s="278">
        <f>ROUND(I298*H298,2)</f>
        <v>0</v>
      </c>
      <c r="K298" s="274" t="s">
        <v>191</v>
      </c>
      <c r="L298" s="279"/>
      <c r="M298" s="280" t="s">
        <v>19</v>
      </c>
      <c r="N298" s="281" t="s">
        <v>44</v>
      </c>
      <c r="O298" s="86"/>
      <c r="P298" s="224">
        <f>O298*H298</f>
        <v>0</v>
      </c>
      <c r="Q298" s="224">
        <v>0.02</v>
      </c>
      <c r="R298" s="224">
        <f>Q298*H298</f>
        <v>0.52146000000000003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627</v>
      </c>
      <c r="AT298" s="226" t="s">
        <v>520</v>
      </c>
      <c r="AU298" s="226" t="s">
        <v>82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339</v>
      </c>
      <c r="BM298" s="226" t="s">
        <v>3176</v>
      </c>
    </row>
    <row r="299" s="13" customFormat="1">
      <c r="A299" s="13"/>
      <c r="B299" s="233"/>
      <c r="C299" s="234"/>
      <c r="D299" s="235" t="s">
        <v>195</v>
      </c>
      <c r="E299" s="236" t="s">
        <v>19</v>
      </c>
      <c r="F299" s="237" t="s">
        <v>3086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195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3177</v>
      </c>
      <c r="G300" s="245"/>
      <c r="H300" s="248">
        <v>26.933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3178</v>
      </c>
      <c r="G301" s="245"/>
      <c r="H301" s="248">
        <v>-1.5660000000000001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3179</v>
      </c>
      <c r="G302" s="245"/>
      <c r="H302" s="248">
        <v>-1.4259999999999999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3180</v>
      </c>
      <c r="G303" s="245"/>
      <c r="H303" s="248">
        <v>-0.10000000000000001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3181</v>
      </c>
      <c r="G304" s="245"/>
      <c r="H304" s="248">
        <v>-0.252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3" customFormat="1">
      <c r="A305" s="13"/>
      <c r="B305" s="233"/>
      <c r="C305" s="234"/>
      <c r="D305" s="235" t="s">
        <v>195</v>
      </c>
      <c r="E305" s="236" t="s">
        <v>19</v>
      </c>
      <c r="F305" s="237" t="s">
        <v>3106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195</v>
      </c>
      <c r="AU305" s="243" t="s">
        <v>82</v>
      </c>
      <c r="AV305" s="13" t="s">
        <v>80</v>
      </c>
      <c r="AW305" s="13" t="s">
        <v>35</v>
      </c>
      <c r="AX305" s="13" t="s">
        <v>73</v>
      </c>
      <c r="AY305" s="243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3182</v>
      </c>
      <c r="G306" s="245"/>
      <c r="H306" s="248">
        <v>2.484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5" customFormat="1">
      <c r="A307" s="15"/>
      <c r="B307" s="255"/>
      <c r="C307" s="256"/>
      <c r="D307" s="235" t="s">
        <v>195</v>
      </c>
      <c r="E307" s="257" t="s">
        <v>19</v>
      </c>
      <c r="F307" s="258" t="s">
        <v>226</v>
      </c>
      <c r="G307" s="256"/>
      <c r="H307" s="259">
        <v>26.073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5" t="s">
        <v>195</v>
      </c>
      <c r="AU307" s="265" t="s">
        <v>82</v>
      </c>
      <c r="AV307" s="15" t="s">
        <v>135</v>
      </c>
      <c r="AW307" s="15" t="s">
        <v>35</v>
      </c>
      <c r="AX307" s="15" t="s">
        <v>80</v>
      </c>
      <c r="AY307" s="265" t="s">
        <v>185</v>
      </c>
    </row>
    <row r="308" s="2" customFormat="1" ht="24.15" customHeight="1">
      <c r="A308" s="40"/>
      <c r="B308" s="41"/>
      <c r="C308" s="215" t="s">
        <v>393</v>
      </c>
      <c r="D308" s="215" t="s">
        <v>187</v>
      </c>
      <c r="E308" s="216" t="s">
        <v>1765</v>
      </c>
      <c r="F308" s="217" t="s">
        <v>1766</v>
      </c>
      <c r="G308" s="218" t="s">
        <v>457</v>
      </c>
      <c r="H308" s="266"/>
      <c r="I308" s="220"/>
      <c r="J308" s="221">
        <f>ROUND(I308*H308,2)</f>
        <v>0</v>
      </c>
      <c r="K308" s="217" t="s">
        <v>191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339</v>
      </c>
      <c r="AT308" s="226" t="s">
        <v>187</v>
      </c>
      <c r="AU308" s="226" t="s">
        <v>82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339</v>
      </c>
      <c r="BM308" s="226" t="s">
        <v>3183</v>
      </c>
    </row>
    <row r="309" s="2" customFormat="1">
      <c r="A309" s="40"/>
      <c r="B309" s="41"/>
      <c r="C309" s="42"/>
      <c r="D309" s="228" t="s">
        <v>193</v>
      </c>
      <c r="E309" s="42"/>
      <c r="F309" s="229" t="s">
        <v>1768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193</v>
      </c>
      <c r="AU309" s="19" t="s">
        <v>82</v>
      </c>
    </row>
    <row r="310" s="12" customFormat="1" ht="22.8" customHeight="1">
      <c r="A310" s="12"/>
      <c r="B310" s="199"/>
      <c r="C310" s="200"/>
      <c r="D310" s="201" t="s">
        <v>72</v>
      </c>
      <c r="E310" s="213" t="s">
        <v>1209</v>
      </c>
      <c r="F310" s="213" t="s">
        <v>1210</v>
      </c>
      <c r="G310" s="200"/>
      <c r="H310" s="200"/>
      <c r="I310" s="203"/>
      <c r="J310" s="214">
        <f>BK310</f>
        <v>0</v>
      </c>
      <c r="K310" s="200"/>
      <c r="L310" s="205"/>
      <c r="M310" s="206"/>
      <c r="N310" s="207"/>
      <c r="O310" s="207"/>
      <c r="P310" s="208">
        <f>SUM(P311:P317)</f>
        <v>0</v>
      </c>
      <c r="Q310" s="207"/>
      <c r="R310" s="208">
        <f>SUM(R311:R317)</f>
        <v>0.0042399999999999998</v>
      </c>
      <c r="S310" s="207"/>
      <c r="T310" s="209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82</v>
      </c>
      <c r="AT310" s="211" t="s">
        <v>72</v>
      </c>
      <c r="AU310" s="211" t="s">
        <v>80</v>
      </c>
      <c r="AY310" s="210" t="s">
        <v>185</v>
      </c>
      <c r="BK310" s="212">
        <f>SUM(BK311:BK317)</f>
        <v>0</v>
      </c>
    </row>
    <row r="311" s="2" customFormat="1" ht="16.5" customHeight="1">
      <c r="A311" s="40"/>
      <c r="B311" s="41"/>
      <c r="C311" s="215" t="s">
        <v>400</v>
      </c>
      <c r="D311" s="215" t="s">
        <v>187</v>
      </c>
      <c r="E311" s="216" t="s">
        <v>3184</v>
      </c>
      <c r="F311" s="217" t="s">
        <v>3185</v>
      </c>
      <c r="G311" s="218" t="s">
        <v>439</v>
      </c>
      <c r="H311" s="219">
        <v>2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0.0021199999999999999</v>
      </c>
      <c r="R311" s="224">
        <f>Q311*H311</f>
        <v>0.0042399999999999998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339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339</v>
      </c>
      <c r="BM311" s="226" t="s">
        <v>3186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3187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3086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82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5" customFormat="1">
      <c r="A315" s="15"/>
      <c r="B315" s="255"/>
      <c r="C315" s="256"/>
      <c r="D315" s="235" t="s">
        <v>195</v>
      </c>
      <c r="E315" s="257" t="s">
        <v>19</v>
      </c>
      <c r="F315" s="258" t="s">
        <v>226</v>
      </c>
      <c r="G315" s="256"/>
      <c r="H315" s="259">
        <v>2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195</v>
      </c>
      <c r="AU315" s="265" t="s">
        <v>82</v>
      </c>
      <c r="AV315" s="15" t="s">
        <v>135</v>
      </c>
      <c r="AW315" s="15" t="s">
        <v>35</v>
      </c>
      <c r="AX315" s="15" t="s">
        <v>80</v>
      </c>
      <c r="AY315" s="265" t="s">
        <v>185</v>
      </c>
    </row>
    <row r="316" s="2" customFormat="1" ht="24.15" customHeight="1">
      <c r="A316" s="40"/>
      <c r="B316" s="41"/>
      <c r="C316" s="215" t="s">
        <v>409</v>
      </c>
      <c r="D316" s="215" t="s">
        <v>187</v>
      </c>
      <c r="E316" s="216" t="s">
        <v>1215</v>
      </c>
      <c r="F316" s="217" t="s">
        <v>1216</v>
      </c>
      <c r="G316" s="218" t="s">
        <v>457</v>
      </c>
      <c r="H316" s="266"/>
      <c r="I316" s="220"/>
      <c r="J316" s="221">
        <f>ROUND(I316*H316,2)</f>
        <v>0</v>
      </c>
      <c r="K316" s="217" t="s">
        <v>191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339</v>
      </c>
      <c r="AT316" s="226" t="s">
        <v>187</v>
      </c>
      <c r="AU316" s="226" t="s">
        <v>82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339</v>
      </c>
      <c r="BM316" s="226" t="s">
        <v>3188</v>
      </c>
    </row>
    <row r="317" s="2" customFormat="1">
      <c r="A317" s="40"/>
      <c r="B317" s="41"/>
      <c r="C317" s="42"/>
      <c r="D317" s="228" t="s">
        <v>193</v>
      </c>
      <c r="E317" s="42"/>
      <c r="F317" s="229" t="s">
        <v>1218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193</v>
      </c>
      <c r="AU317" s="19" t="s">
        <v>82</v>
      </c>
    </row>
    <row r="318" s="12" customFormat="1" ht="22.8" customHeight="1">
      <c r="A318" s="12"/>
      <c r="B318" s="199"/>
      <c r="C318" s="200"/>
      <c r="D318" s="201" t="s">
        <v>72</v>
      </c>
      <c r="E318" s="213" t="s">
        <v>2629</v>
      </c>
      <c r="F318" s="213" t="s">
        <v>2630</v>
      </c>
      <c r="G318" s="200"/>
      <c r="H318" s="200"/>
      <c r="I318" s="203"/>
      <c r="J318" s="214">
        <f>BK318</f>
        <v>0</v>
      </c>
      <c r="K318" s="200"/>
      <c r="L318" s="205"/>
      <c r="M318" s="206"/>
      <c r="N318" s="207"/>
      <c r="O318" s="207"/>
      <c r="P318" s="208">
        <f>SUM(P319:P326)</f>
        <v>0</v>
      </c>
      <c r="Q318" s="207"/>
      <c r="R318" s="208">
        <f>SUM(R319:R326)</f>
        <v>1.0485495600000001</v>
      </c>
      <c r="S318" s="207"/>
      <c r="T318" s="209">
        <f>SUM(T319:T326)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82</v>
      </c>
      <c r="AT318" s="211" t="s">
        <v>72</v>
      </c>
      <c r="AU318" s="211" t="s">
        <v>80</v>
      </c>
      <c r="AY318" s="210" t="s">
        <v>185</v>
      </c>
      <c r="BK318" s="212">
        <f>SUM(BK319:BK326)</f>
        <v>0</v>
      </c>
    </row>
    <row r="319" s="2" customFormat="1" ht="24.15" customHeight="1">
      <c r="A319" s="40"/>
      <c r="B319" s="41"/>
      <c r="C319" s="215" t="s">
        <v>417</v>
      </c>
      <c r="D319" s="215" t="s">
        <v>187</v>
      </c>
      <c r="E319" s="216" t="s">
        <v>3189</v>
      </c>
      <c r="F319" s="217" t="s">
        <v>3190</v>
      </c>
      <c r="G319" s="218" t="s">
        <v>240</v>
      </c>
      <c r="H319" s="219">
        <v>75.111000000000004</v>
      </c>
      <c r="I319" s="220"/>
      <c r="J319" s="221">
        <f>ROUND(I319*H319,2)</f>
        <v>0</v>
      </c>
      <c r="K319" s="217" t="s">
        <v>191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0.01396</v>
      </c>
      <c r="R319" s="224">
        <f>Q319*H319</f>
        <v>1.0485495600000001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339</v>
      </c>
      <c r="AT319" s="226" t="s">
        <v>187</v>
      </c>
      <c r="AU319" s="226" t="s">
        <v>82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339</v>
      </c>
      <c r="BM319" s="226" t="s">
        <v>3191</v>
      </c>
    </row>
    <row r="320" s="2" customFormat="1">
      <c r="A320" s="40"/>
      <c r="B320" s="41"/>
      <c r="C320" s="42"/>
      <c r="D320" s="228" t="s">
        <v>193</v>
      </c>
      <c r="E320" s="42"/>
      <c r="F320" s="229" t="s">
        <v>3192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193</v>
      </c>
      <c r="AU320" s="19" t="s">
        <v>82</v>
      </c>
    </row>
    <row r="321" s="13" customFormat="1">
      <c r="A321" s="13"/>
      <c r="B321" s="233"/>
      <c r="C321" s="234"/>
      <c r="D321" s="235" t="s">
        <v>195</v>
      </c>
      <c r="E321" s="236" t="s">
        <v>19</v>
      </c>
      <c r="F321" s="237" t="s">
        <v>3193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195</v>
      </c>
      <c r="AU321" s="243" t="s">
        <v>82</v>
      </c>
      <c r="AV321" s="13" t="s">
        <v>80</v>
      </c>
      <c r="AW321" s="13" t="s">
        <v>35</v>
      </c>
      <c r="AX321" s="13" t="s">
        <v>73</v>
      </c>
      <c r="AY321" s="243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3149</v>
      </c>
      <c r="G322" s="245"/>
      <c r="H322" s="248">
        <v>63.432000000000002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3151</v>
      </c>
      <c r="G323" s="245"/>
      <c r="H323" s="248">
        <v>11.679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5" customFormat="1">
      <c r="A324" s="15"/>
      <c r="B324" s="255"/>
      <c r="C324" s="256"/>
      <c r="D324" s="235" t="s">
        <v>195</v>
      </c>
      <c r="E324" s="257" t="s">
        <v>19</v>
      </c>
      <c r="F324" s="258" t="s">
        <v>226</v>
      </c>
      <c r="G324" s="256"/>
      <c r="H324" s="259">
        <v>75.111000000000004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195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185</v>
      </c>
    </row>
    <row r="325" s="2" customFormat="1" ht="24.15" customHeight="1">
      <c r="A325" s="40"/>
      <c r="B325" s="41"/>
      <c r="C325" s="215" t="s">
        <v>436</v>
      </c>
      <c r="D325" s="215" t="s">
        <v>187</v>
      </c>
      <c r="E325" s="216" t="s">
        <v>2648</v>
      </c>
      <c r="F325" s="217" t="s">
        <v>2649</v>
      </c>
      <c r="G325" s="218" t="s">
        <v>457</v>
      </c>
      <c r="H325" s="266"/>
      <c r="I325" s="220"/>
      <c r="J325" s="221">
        <f>ROUND(I325*H325,2)</f>
        <v>0</v>
      </c>
      <c r="K325" s="217" t="s">
        <v>191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339</v>
      </c>
      <c r="AT325" s="226" t="s">
        <v>187</v>
      </c>
      <c r="AU325" s="226" t="s">
        <v>82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339</v>
      </c>
      <c r="BM325" s="226" t="s">
        <v>3194</v>
      </c>
    </row>
    <row r="326" s="2" customFormat="1">
      <c r="A326" s="40"/>
      <c r="B326" s="41"/>
      <c r="C326" s="42"/>
      <c r="D326" s="228" t="s">
        <v>193</v>
      </c>
      <c r="E326" s="42"/>
      <c r="F326" s="229" t="s">
        <v>3195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193</v>
      </c>
      <c r="AU326" s="19" t="s">
        <v>82</v>
      </c>
    </row>
    <row r="327" s="12" customFormat="1" ht="22.8" customHeight="1">
      <c r="A327" s="12"/>
      <c r="B327" s="199"/>
      <c r="C327" s="200"/>
      <c r="D327" s="201" t="s">
        <v>72</v>
      </c>
      <c r="E327" s="213" t="s">
        <v>1260</v>
      </c>
      <c r="F327" s="213" t="s">
        <v>1261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SUM(P328:P362)</f>
        <v>0</v>
      </c>
      <c r="Q327" s="207"/>
      <c r="R327" s="208">
        <f>SUM(R328:R362)</f>
        <v>0.19334999999999999</v>
      </c>
      <c r="S327" s="207"/>
      <c r="T327" s="209">
        <f>SUM(T328:T362)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82</v>
      </c>
      <c r="AT327" s="211" t="s">
        <v>72</v>
      </c>
      <c r="AU327" s="211" t="s">
        <v>80</v>
      </c>
      <c r="AY327" s="210" t="s">
        <v>185</v>
      </c>
      <c r="BK327" s="212">
        <f>SUM(BK328:BK362)</f>
        <v>0</v>
      </c>
    </row>
    <row r="328" s="2" customFormat="1" ht="16.5" customHeight="1">
      <c r="A328" s="40"/>
      <c r="B328" s="41"/>
      <c r="C328" s="215" t="s">
        <v>445</v>
      </c>
      <c r="D328" s="215" t="s">
        <v>187</v>
      </c>
      <c r="E328" s="216" t="s">
        <v>3196</v>
      </c>
      <c r="F328" s="217" t="s">
        <v>3197</v>
      </c>
      <c r="G328" s="218" t="s">
        <v>499</v>
      </c>
      <c r="H328" s="219">
        <v>10</v>
      </c>
      <c r="I328" s="220"/>
      <c r="J328" s="221">
        <f>ROUND(I328*H328,2)</f>
        <v>0</v>
      </c>
      <c r="K328" s="217" t="s">
        <v>191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339</v>
      </c>
      <c r="AT328" s="226" t="s">
        <v>187</v>
      </c>
      <c r="AU328" s="226" t="s">
        <v>82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339</v>
      </c>
      <c r="BM328" s="226" t="s">
        <v>3198</v>
      </c>
    </row>
    <row r="329" s="2" customFormat="1">
      <c r="A329" s="40"/>
      <c r="B329" s="41"/>
      <c r="C329" s="42"/>
      <c r="D329" s="228" t="s">
        <v>193</v>
      </c>
      <c r="E329" s="42"/>
      <c r="F329" s="229" t="s">
        <v>3199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193</v>
      </c>
      <c r="AU329" s="19" t="s">
        <v>82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1266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3" customFormat="1">
      <c r="A331" s="13"/>
      <c r="B331" s="233"/>
      <c r="C331" s="234"/>
      <c r="D331" s="235" t="s">
        <v>195</v>
      </c>
      <c r="E331" s="236" t="s">
        <v>19</v>
      </c>
      <c r="F331" s="237" t="s">
        <v>3200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195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185</v>
      </c>
    </row>
    <row r="332" s="14" customFormat="1">
      <c r="A332" s="14"/>
      <c r="B332" s="244"/>
      <c r="C332" s="245"/>
      <c r="D332" s="235" t="s">
        <v>195</v>
      </c>
      <c r="E332" s="246" t="s">
        <v>19</v>
      </c>
      <c r="F332" s="247" t="s">
        <v>283</v>
      </c>
      <c r="G332" s="245"/>
      <c r="H332" s="248">
        <v>10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195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185</v>
      </c>
    </row>
    <row r="333" s="15" customFormat="1">
      <c r="A333" s="15"/>
      <c r="B333" s="255"/>
      <c r="C333" s="256"/>
      <c r="D333" s="235" t="s">
        <v>195</v>
      </c>
      <c r="E333" s="257" t="s">
        <v>19</v>
      </c>
      <c r="F333" s="258" t="s">
        <v>226</v>
      </c>
      <c r="G333" s="256"/>
      <c r="H333" s="259">
        <v>10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5" t="s">
        <v>195</v>
      </c>
      <c r="AU333" s="265" t="s">
        <v>82</v>
      </c>
      <c r="AV333" s="15" t="s">
        <v>135</v>
      </c>
      <c r="AW333" s="15" t="s">
        <v>35</v>
      </c>
      <c r="AX333" s="15" t="s">
        <v>80</v>
      </c>
      <c r="AY333" s="265" t="s">
        <v>185</v>
      </c>
    </row>
    <row r="334" s="2" customFormat="1" ht="16.5" customHeight="1">
      <c r="A334" s="40"/>
      <c r="B334" s="41"/>
      <c r="C334" s="272" t="s">
        <v>454</v>
      </c>
      <c r="D334" s="272" t="s">
        <v>520</v>
      </c>
      <c r="E334" s="273" t="s">
        <v>3201</v>
      </c>
      <c r="F334" s="274" t="s">
        <v>3202</v>
      </c>
      <c r="G334" s="275" t="s">
        <v>499</v>
      </c>
      <c r="H334" s="276">
        <v>10</v>
      </c>
      <c r="I334" s="277"/>
      <c r="J334" s="278">
        <f>ROUND(I334*H334,2)</f>
        <v>0</v>
      </c>
      <c r="K334" s="274" t="s">
        <v>191</v>
      </c>
      <c r="L334" s="279"/>
      <c r="M334" s="280" t="s">
        <v>19</v>
      </c>
      <c r="N334" s="281" t="s">
        <v>44</v>
      </c>
      <c r="O334" s="86"/>
      <c r="P334" s="224">
        <f>O334*H334</f>
        <v>0</v>
      </c>
      <c r="Q334" s="224">
        <v>0.00108</v>
      </c>
      <c r="R334" s="224">
        <f>Q334*H334</f>
        <v>0.010800000000000001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627</v>
      </c>
      <c r="AT334" s="226" t="s">
        <v>520</v>
      </c>
      <c r="AU334" s="226" t="s">
        <v>82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339</v>
      </c>
      <c r="BM334" s="226" t="s">
        <v>3203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1266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3" customFormat="1">
      <c r="A336" s="13"/>
      <c r="B336" s="233"/>
      <c r="C336" s="234"/>
      <c r="D336" s="235" t="s">
        <v>195</v>
      </c>
      <c r="E336" s="236" t="s">
        <v>19</v>
      </c>
      <c r="F336" s="237" t="s">
        <v>3200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195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283</v>
      </c>
      <c r="G337" s="245"/>
      <c r="H337" s="248">
        <v>10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5" customFormat="1">
      <c r="A338" s="15"/>
      <c r="B338" s="255"/>
      <c r="C338" s="256"/>
      <c r="D338" s="235" t="s">
        <v>195</v>
      </c>
      <c r="E338" s="257" t="s">
        <v>19</v>
      </c>
      <c r="F338" s="258" t="s">
        <v>226</v>
      </c>
      <c r="G338" s="256"/>
      <c r="H338" s="259">
        <v>10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195</v>
      </c>
      <c r="AU338" s="265" t="s">
        <v>82</v>
      </c>
      <c r="AV338" s="15" t="s">
        <v>135</v>
      </c>
      <c r="AW338" s="15" t="s">
        <v>35</v>
      </c>
      <c r="AX338" s="15" t="s">
        <v>80</v>
      </c>
      <c r="AY338" s="265" t="s">
        <v>185</v>
      </c>
    </row>
    <row r="339" s="2" customFormat="1" ht="24.15" customHeight="1">
      <c r="A339" s="40"/>
      <c r="B339" s="41"/>
      <c r="C339" s="215" t="s">
        <v>630</v>
      </c>
      <c r="D339" s="215" t="s">
        <v>187</v>
      </c>
      <c r="E339" s="216" t="s">
        <v>2709</v>
      </c>
      <c r="F339" s="217" t="s">
        <v>2710</v>
      </c>
      <c r="G339" s="218" t="s">
        <v>499</v>
      </c>
      <c r="H339" s="219">
        <v>21</v>
      </c>
      <c r="I339" s="220"/>
      <c r="J339" s="221">
        <f>ROUND(I339*H339,2)</f>
        <v>0</v>
      </c>
      <c r="K339" s="217" t="s">
        <v>449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0.0071199999999999996</v>
      </c>
      <c r="R339" s="224">
        <f>Q339*H339</f>
        <v>0.14951999999999999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339</v>
      </c>
      <c r="AT339" s="226" t="s">
        <v>187</v>
      </c>
      <c r="AU339" s="226" t="s">
        <v>82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339</v>
      </c>
      <c r="BM339" s="226" t="s">
        <v>3204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2712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3" customFormat="1">
      <c r="A341" s="13"/>
      <c r="B341" s="233"/>
      <c r="C341" s="234"/>
      <c r="D341" s="235" t="s">
        <v>195</v>
      </c>
      <c r="E341" s="236" t="s">
        <v>19</v>
      </c>
      <c r="F341" s="237" t="s">
        <v>2713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195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7</v>
      </c>
      <c r="G342" s="245"/>
      <c r="H342" s="248">
        <v>21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21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21.75" customHeight="1">
      <c r="A344" s="40"/>
      <c r="B344" s="41"/>
      <c r="C344" s="215" t="s">
        <v>635</v>
      </c>
      <c r="D344" s="215" t="s">
        <v>187</v>
      </c>
      <c r="E344" s="216" t="s">
        <v>3205</v>
      </c>
      <c r="F344" s="217" t="s">
        <v>3206</v>
      </c>
      <c r="G344" s="218" t="s">
        <v>499</v>
      </c>
      <c r="H344" s="219">
        <v>11</v>
      </c>
      <c r="I344" s="220"/>
      <c r="J344" s="221">
        <f>ROUND(I344*H344,2)</f>
        <v>0</v>
      </c>
      <c r="K344" s="217" t="s">
        <v>449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0.0022799999999999999</v>
      </c>
      <c r="R344" s="224">
        <f>Q344*H344</f>
        <v>0.025079999999999998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339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339</v>
      </c>
      <c r="BM344" s="226" t="s">
        <v>3207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2712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3" customFormat="1">
      <c r="A346" s="13"/>
      <c r="B346" s="233"/>
      <c r="C346" s="234"/>
      <c r="D346" s="235" t="s">
        <v>195</v>
      </c>
      <c r="E346" s="236" t="s">
        <v>19</v>
      </c>
      <c r="F346" s="237" t="s">
        <v>3208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195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185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293</v>
      </c>
      <c r="G347" s="245"/>
      <c r="H347" s="248">
        <v>11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5" customFormat="1">
      <c r="A348" s="15"/>
      <c r="B348" s="255"/>
      <c r="C348" s="256"/>
      <c r="D348" s="235" t="s">
        <v>195</v>
      </c>
      <c r="E348" s="257" t="s">
        <v>19</v>
      </c>
      <c r="F348" s="258" t="s">
        <v>226</v>
      </c>
      <c r="G348" s="256"/>
      <c r="H348" s="259">
        <v>11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195</v>
      </c>
      <c r="AU348" s="265" t="s">
        <v>82</v>
      </c>
      <c r="AV348" s="15" t="s">
        <v>135</v>
      </c>
      <c r="AW348" s="15" t="s">
        <v>35</v>
      </c>
      <c r="AX348" s="15" t="s">
        <v>80</v>
      </c>
      <c r="AY348" s="265" t="s">
        <v>185</v>
      </c>
    </row>
    <row r="349" s="2" customFormat="1" ht="24.15" customHeight="1">
      <c r="A349" s="40"/>
      <c r="B349" s="41"/>
      <c r="C349" s="215" t="s">
        <v>627</v>
      </c>
      <c r="D349" s="215" t="s">
        <v>187</v>
      </c>
      <c r="E349" s="216" t="s">
        <v>3209</v>
      </c>
      <c r="F349" s="217" t="s">
        <v>3210</v>
      </c>
      <c r="G349" s="218" t="s">
        <v>439</v>
      </c>
      <c r="H349" s="219">
        <v>1</v>
      </c>
      <c r="I349" s="220"/>
      <c r="J349" s="221">
        <f>ROUND(I349*H349,2)</f>
        <v>0</v>
      </c>
      <c r="K349" s="217" t="s">
        <v>191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0.00031</v>
      </c>
      <c r="R349" s="224">
        <f>Q349*H349</f>
        <v>0.00031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339</v>
      </c>
      <c r="AT349" s="226" t="s">
        <v>187</v>
      </c>
      <c r="AU349" s="226" t="s">
        <v>82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339</v>
      </c>
      <c r="BM349" s="226" t="s">
        <v>3211</v>
      </c>
    </row>
    <row r="350" s="2" customFormat="1">
      <c r="A350" s="40"/>
      <c r="B350" s="41"/>
      <c r="C350" s="42"/>
      <c r="D350" s="228" t="s">
        <v>193</v>
      </c>
      <c r="E350" s="42"/>
      <c r="F350" s="229" t="s">
        <v>3212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193</v>
      </c>
      <c r="AU350" s="19" t="s">
        <v>82</v>
      </c>
    </row>
    <row r="351" s="13" customFormat="1">
      <c r="A351" s="13"/>
      <c r="B351" s="233"/>
      <c r="C351" s="234"/>
      <c r="D351" s="235" t="s">
        <v>195</v>
      </c>
      <c r="E351" s="236" t="s">
        <v>19</v>
      </c>
      <c r="F351" s="237" t="s">
        <v>2712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195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185</v>
      </c>
    </row>
    <row r="352" s="13" customFormat="1">
      <c r="A352" s="13"/>
      <c r="B352" s="233"/>
      <c r="C352" s="234"/>
      <c r="D352" s="235" t="s">
        <v>195</v>
      </c>
      <c r="E352" s="236" t="s">
        <v>19</v>
      </c>
      <c r="F352" s="237" t="s">
        <v>3213</v>
      </c>
      <c r="G352" s="234"/>
      <c r="H352" s="236" t="s">
        <v>19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195</v>
      </c>
      <c r="AU352" s="243" t="s">
        <v>82</v>
      </c>
      <c r="AV352" s="13" t="s">
        <v>80</v>
      </c>
      <c r="AW352" s="13" t="s">
        <v>35</v>
      </c>
      <c r="AX352" s="13" t="s">
        <v>73</v>
      </c>
      <c r="AY352" s="243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80</v>
      </c>
      <c r="G353" s="245"/>
      <c r="H353" s="248">
        <v>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5" customFormat="1">
      <c r="A354" s="15"/>
      <c r="B354" s="255"/>
      <c r="C354" s="256"/>
      <c r="D354" s="235" t="s">
        <v>195</v>
      </c>
      <c r="E354" s="257" t="s">
        <v>19</v>
      </c>
      <c r="F354" s="258" t="s">
        <v>226</v>
      </c>
      <c r="G354" s="256"/>
      <c r="H354" s="259">
        <v>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5" t="s">
        <v>195</v>
      </c>
      <c r="AU354" s="265" t="s">
        <v>82</v>
      </c>
      <c r="AV354" s="15" t="s">
        <v>135</v>
      </c>
      <c r="AW354" s="15" t="s">
        <v>35</v>
      </c>
      <c r="AX354" s="15" t="s">
        <v>80</v>
      </c>
      <c r="AY354" s="265" t="s">
        <v>185</v>
      </c>
    </row>
    <row r="355" s="2" customFormat="1" ht="24.15" customHeight="1">
      <c r="A355" s="40"/>
      <c r="B355" s="41"/>
      <c r="C355" s="215" t="s">
        <v>644</v>
      </c>
      <c r="D355" s="215" t="s">
        <v>187</v>
      </c>
      <c r="E355" s="216" t="s">
        <v>3214</v>
      </c>
      <c r="F355" s="217" t="s">
        <v>3215</v>
      </c>
      <c r="G355" s="218" t="s">
        <v>499</v>
      </c>
      <c r="H355" s="219">
        <v>4</v>
      </c>
      <c r="I355" s="220"/>
      <c r="J355" s="221">
        <f>ROUND(I355*H355,2)</f>
        <v>0</v>
      </c>
      <c r="K355" s="217" t="s">
        <v>191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0.00191</v>
      </c>
      <c r="R355" s="224">
        <f>Q355*H355</f>
        <v>0.0076400000000000001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339</v>
      </c>
      <c r="AT355" s="226" t="s">
        <v>187</v>
      </c>
      <c r="AU355" s="226" t="s">
        <v>82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339</v>
      </c>
      <c r="BM355" s="226" t="s">
        <v>3216</v>
      </c>
    </row>
    <row r="356" s="2" customFormat="1">
      <c r="A356" s="40"/>
      <c r="B356" s="41"/>
      <c r="C356" s="42"/>
      <c r="D356" s="228" t="s">
        <v>193</v>
      </c>
      <c r="E356" s="42"/>
      <c r="F356" s="229" t="s">
        <v>3217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193</v>
      </c>
      <c r="AU356" s="19" t="s">
        <v>82</v>
      </c>
    </row>
    <row r="357" s="13" customFormat="1">
      <c r="A357" s="13"/>
      <c r="B357" s="233"/>
      <c r="C357" s="234"/>
      <c r="D357" s="235" t="s">
        <v>195</v>
      </c>
      <c r="E357" s="236" t="s">
        <v>19</v>
      </c>
      <c r="F357" s="237" t="s">
        <v>2712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195</v>
      </c>
      <c r="AU357" s="243" t="s">
        <v>82</v>
      </c>
      <c r="AV357" s="13" t="s">
        <v>80</v>
      </c>
      <c r="AW357" s="13" t="s">
        <v>35</v>
      </c>
      <c r="AX357" s="13" t="s">
        <v>73</v>
      </c>
      <c r="AY357" s="243" t="s">
        <v>185</v>
      </c>
    </row>
    <row r="358" s="13" customFormat="1">
      <c r="A358" s="13"/>
      <c r="B358" s="233"/>
      <c r="C358" s="234"/>
      <c r="D358" s="235" t="s">
        <v>195</v>
      </c>
      <c r="E358" s="236" t="s">
        <v>19</v>
      </c>
      <c r="F358" s="237" t="s">
        <v>3218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195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3219</v>
      </c>
      <c r="G359" s="245"/>
      <c r="H359" s="248">
        <v>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5" customFormat="1">
      <c r="A360" s="15"/>
      <c r="B360" s="255"/>
      <c r="C360" s="256"/>
      <c r="D360" s="235" t="s">
        <v>195</v>
      </c>
      <c r="E360" s="257" t="s">
        <v>19</v>
      </c>
      <c r="F360" s="258" t="s">
        <v>226</v>
      </c>
      <c r="G360" s="256"/>
      <c r="H360" s="259">
        <v>4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195</v>
      </c>
      <c r="AU360" s="265" t="s">
        <v>82</v>
      </c>
      <c r="AV360" s="15" t="s">
        <v>135</v>
      </c>
      <c r="AW360" s="15" t="s">
        <v>35</v>
      </c>
      <c r="AX360" s="15" t="s">
        <v>80</v>
      </c>
      <c r="AY360" s="265" t="s">
        <v>185</v>
      </c>
    </row>
    <row r="361" s="2" customFormat="1" ht="24.15" customHeight="1">
      <c r="A361" s="40"/>
      <c r="B361" s="41"/>
      <c r="C361" s="215" t="s">
        <v>888</v>
      </c>
      <c r="D361" s="215" t="s">
        <v>187</v>
      </c>
      <c r="E361" s="216" t="s">
        <v>1295</v>
      </c>
      <c r="F361" s="217" t="s">
        <v>1296</v>
      </c>
      <c r="G361" s="218" t="s">
        <v>457</v>
      </c>
      <c r="H361" s="266"/>
      <c r="I361" s="220"/>
      <c r="J361" s="221">
        <f>ROUND(I361*H361,2)</f>
        <v>0</v>
      </c>
      <c r="K361" s="217" t="s">
        <v>191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339</v>
      </c>
      <c r="AT361" s="226" t="s">
        <v>187</v>
      </c>
      <c r="AU361" s="226" t="s">
        <v>82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339</v>
      </c>
      <c r="BM361" s="226" t="s">
        <v>3220</v>
      </c>
    </row>
    <row r="362" s="2" customFormat="1">
      <c r="A362" s="40"/>
      <c r="B362" s="41"/>
      <c r="C362" s="42"/>
      <c r="D362" s="228" t="s">
        <v>193</v>
      </c>
      <c r="E362" s="42"/>
      <c r="F362" s="229" t="s">
        <v>1298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193</v>
      </c>
      <c r="AU362" s="19" t="s">
        <v>82</v>
      </c>
    </row>
    <row r="363" s="12" customFormat="1" ht="25.92" customHeight="1">
      <c r="A363" s="12"/>
      <c r="B363" s="199"/>
      <c r="C363" s="200"/>
      <c r="D363" s="201" t="s">
        <v>72</v>
      </c>
      <c r="E363" s="202" t="s">
        <v>452</v>
      </c>
      <c r="F363" s="202" t="s">
        <v>453</v>
      </c>
      <c r="G363" s="200"/>
      <c r="H363" s="200"/>
      <c r="I363" s="203"/>
      <c r="J363" s="204">
        <f>BK363</f>
        <v>0</v>
      </c>
      <c r="K363" s="200"/>
      <c r="L363" s="205"/>
      <c r="M363" s="206"/>
      <c r="N363" s="207"/>
      <c r="O363" s="207"/>
      <c r="P363" s="208">
        <f>P364</f>
        <v>0</v>
      </c>
      <c r="Q363" s="207"/>
      <c r="R363" s="208">
        <f>R364</f>
        <v>0</v>
      </c>
      <c r="S363" s="207"/>
      <c r="T363" s="209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250</v>
      </c>
      <c r="AT363" s="211" t="s">
        <v>72</v>
      </c>
      <c r="AU363" s="211" t="s">
        <v>73</v>
      </c>
      <c r="AY363" s="210" t="s">
        <v>185</v>
      </c>
      <c r="BK363" s="212">
        <f>BK364</f>
        <v>0</v>
      </c>
    </row>
    <row r="364" s="2" customFormat="1" ht="16.5" customHeight="1">
      <c r="A364" s="40"/>
      <c r="B364" s="41"/>
      <c r="C364" s="215" t="s">
        <v>893</v>
      </c>
      <c r="D364" s="215" t="s">
        <v>187</v>
      </c>
      <c r="E364" s="216" t="s">
        <v>455</v>
      </c>
      <c r="F364" s="217" t="s">
        <v>456</v>
      </c>
      <c r="G364" s="218" t="s">
        <v>457</v>
      </c>
      <c r="H364" s="266"/>
      <c r="I364" s="220"/>
      <c r="J364" s="221">
        <f>ROUND(I364*H364,2)</f>
        <v>0</v>
      </c>
      <c r="K364" s="217" t="s">
        <v>19</v>
      </c>
      <c r="L364" s="46"/>
      <c r="M364" s="267" t="s">
        <v>19</v>
      </c>
      <c r="N364" s="268" t="s">
        <v>44</v>
      </c>
      <c r="O364" s="269"/>
      <c r="P364" s="270">
        <f>O364*H364</f>
        <v>0</v>
      </c>
      <c r="Q364" s="270">
        <v>0</v>
      </c>
      <c r="R364" s="270">
        <f>Q364*H364</f>
        <v>0</v>
      </c>
      <c r="S364" s="270">
        <v>0</v>
      </c>
      <c r="T364" s="271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3221</v>
      </c>
    </row>
    <row r="365" s="2" customFormat="1" ht="6.96" customHeight="1">
      <c r="A365" s="40"/>
      <c r="B365" s="61"/>
      <c r="C365" s="62"/>
      <c r="D365" s="62"/>
      <c r="E365" s="62"/>
      <c r="F365" s="62"/>
      <c r="G365" s="62"/>
      <c r="H365" s="62"/>
      <c r="I365" s="62"/>
      <c r="J365" s="62"/>
      <c r="K365" s="62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0DfwcoZ5YRxxkrgMUMOrJ0OKwAxj/Tnplk/WJoiL7lsdMqNveM5TqRqW6BXj3EtdiuIGb6yoiceG3tmY0RSRiA==" hashValue="o1hBv4LVAmV587mbPDKbrCa4pHAH/tEhsmsSQEwi0r2vt7/4Qz+TNK9YIVqEqPENugO5C1c3vrUAkIjrhvrQqQ==" algorithmName="SHA-512" password="CC35"/>
  <autoFilter ref="C95:K3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1_02/311272031"/>
    <hyperlink ref="F105" r:id="rId2" display="https://podminky.urs.cz/item/CS_URS_2021_02/311272241"/>
    <hyperlink ref="F112" r:id="rId3" display="https://podminky.urs.cz/item/CS_URS_2021_02/622131121"/>
    <hyperlink ref="F121" r:id="rId4" display="https://podminky.urs.cz/item/CS_URS_2021_02/998012103"/>
    <hyperlink ref="F125" r:id="rId5" display="https://podminky.urs.cz/item/CS_URS_2021_02/712311101"/>
    <hyperlink ref="F148" r:id="rId6" display="https://podminky.urs.cz/item/CS_URS_2021_02/712341559"/>
    <hyperlink ref="F170" r:id="rId7" display="https://podminky.urs.cz/item/CS_URS_2021_02/712361701"/>
    <hyperlink ref="F181" r:id="rId8" display="https://podminky.urs.cz/item/CS_URS_2021_02/712861705"/>
    <hyperlink ref="F206" r:id="rId9" display="https://podminky.urs.cz/item/CS_URS_2021_02/712391171"/>
    <hyperlink ref="F240" r:id="rId10" display="https://podminky.urs.cz/item/CS_URS_2021_02/712391176"/>
    <hyperlink ref="F247" r:id="rId11" display="https://podminky.urs.cz/item/CS_URS_2021_02/998712203"/>
    <hyperlink ref="F250" r:id="rId12" display="https://podminky.urs.cz/item/CS_URS_2021_02/713131141"/>
    <hyperlink ref="F266" r:id="rId13" display="https://podminky.urs.cz/item/CS_URS_2021_02/713141131"/>
    <hyperlink ref="F288" r:id="rId14" display="https://podminky.urs.cz/item/CS_URS_2021_02/713141331"/>
    <hyperlink ref="F309" r:id="rId15" display="https://podminky.urs.cz/item/CS_URS_2021_02/998713203"/>
    <hyperlink ref="F312" r:id="rId16" display="https://podminky.urs.cz/item/CS_URS_2021_02/721233112"/>
    <hyperlink ref="F317" r:id="rId17" display="https://podminky.urs.cz/item/CS_URS_2021_02/998721203"/>
    <hyperlink ref="F320" r:id="rId18" display="https://podminky.urs.cz/item/CS_URS_2021_02/762361312"/>
    <hyperlink ref="F326" r:id="rId19" display="https://podminky.urs.cz/item/CS_URS_2021_02/998762203"/>
    <hyperlink ref="F329" r:id="rId20" display="https://podminky.urs.cz/item/CS_URS_2021_02/764202134"/>
    <hyperlink ref="F350" r:id="rId21" display="https://podminky.urs.cz/item/CS_URS_2021_02/764511641"/>
    <hyperlink ref="F356" r:id="rId22" display="https://podminky.urs.cz/item/CS_URS_2021_02/764518621"/>
    <hyperlink ref="F362" r:id="rId23" display="https://podminky.urs.cz/item/CS_URS_2021_02/998764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3222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ROUND((SUM(BE96:BE977)),  2)</f>
        <v>0</v>
      </c>
      <c r="G35" s="40"/>
      <c r="H35" s="40"/>
      <c r="I35" s="160">
        <v>0.20999999999999999</v>
      </c>
      <c r="J35" s="159">
        <f>ROUND(((SUM(BE96:BE977))*I35),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ROUND((SUM(BF96:BF977)),  2)</f>
        <v>0</v>
      </c>
      <c r="G36" s="40"/>
      <c r="H36" s="40"/>
      <c r="I36" s="160">
        <v>0.14999999999999999</v>
      </c>
      <c r="J36" s="159">
        <f>ROUND(((SUM(BF96:BF977))*I36),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ROUND((SUM(BG96:BG977)),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ROUND((SUM(BH96:BH977)),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ROUND((SUM(BI96:BI977)),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461</v>
      </c>
      <c r="E66" s="185"/>
      <c r="F66" s="185"/>
      <c r="G66" s="185"/>
      <c r="H66" s="185"/>
      <c r="I66" s="185"/>
      <c r="J66" s="186">
        <f>J127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J709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J758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164</v>
      </c>
      <c r="E69" s="180"/>
      <c r="F69" s="180"/>
      <c r="G69" s="180"/>
      <c r="H69" s="180"/>
      <c r="I69" s="180"/>
      <c r="J69" s="181">
        <f>J761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462</v>
      </c>
      <c r="E70" s="185"/>
      <c r="F70" s="185"/>
      <c r="G70" s="185"/>
      <c r="H70" s="185"/>
      <c r="I70" s="185"/>
      <c r="J70" s="186">
        <f>J762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166</v>
      </c>
      <c r="E71" s="185"/>
      <c r="F71" s="185"/>
      <c r="G71" s="185"/>
      <c r="H71" s="185"/>
      <c r="I71" s="185"/>
      <c r="J71" s="186">
        <f>J781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2265</v>
      </c>
      <c r="E72" s="185"/>
      <c r="F72" s="185"/>
      <c r="G72" s="185"/>
      <c r="H72" s="185"/>
      <c r="I72" s="185"/>
      <c r="J72" s="186">
        <f>J891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168</v>
      </c>
      <c r="E73" s="180"/>
      <c r="F73" s="180"/>
      <c r="G73" s="180"/>
      <c r="H73" s="180"/>
      <c r="I73" s="180"/>
      <c r="J73" s="181">
        <f>J971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169</v>
      </c>
      <c r="E74" s="180"/>
      <c r="F74" s="180"/>
      <c r="G74" s="180"/>
      <c r="H74" s="180"/>
      <c r="I74" s="180"/>
      <c r="J74" s="181">
        <f>J976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OU - stavební úpravy objektu ZW - děkanát Lékařské fakulty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151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152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09 - Architektonicko - stavební řešení fasáda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Ostravská univerzita, Dvořákova 138/7, Ostrava</v>
      </c>
      <c r="G92" s="42"/>
      <c r="H92" s="42"/>
      <c r="I92" s="34" t="s">
        <v>32</v>
      </c>
      <c r="J92" s="38" t="str">
        <f>E23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P97+P761+P971+P976</f>
        <v>0</v>
      </c>
      <c r="Q96" s="98"/>
      <c r="R96" s="196">
        <f>R97+R761+R971+R976</f>
        <v>65.478602359999996</v>
      </c>
      <c r="S96" s="98"/>
      <c r="T96" s="197">
        <f>T97+T761+T971+T976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BK97+BK761+BK971+BK976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183</v>
      </c>
      <c r="F97" s="202" t="s">
        <v>184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P98+P127+P709+P758</f>
        <v>0</v>
      </c>
      <c r="Q97" s="207"/>
      <c r="R97" s="208">
        <f>R98+R127+R709+R758</f>
        <v>41.207273829999998</v>
      </c>
      <c r="S97" s="207"/>
      <c r="T97" s="209">
        <f>T98+T127+T709+T758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BK98+BK127+BK709+BK758</f>
        <v>0</v>
      </c>
    </row>
    <row r="98" s="12" customFormat="1" ht="22.8" customHeight="1">
      <c r="A98" s="12"/>
      <c r="B98" s="199"/>
      <c r="C98" s="200"/>
      <c r="D98" s="201" t="s">
        <v>72</v>
      </c>
      <c r="E98" s="213" t="s">
        <v>80</v>
      </c>
      <c r="F98" s="213" t="s">
        <v>186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SUM(P99:P126)</f>
        <v>0</v>
      </c>
      <c r="Q98" s="207"/>
      <c r="R98" s="208">
        <f>SUM(R99:R126)</f>
        <v>0.0043200000000000001</v>
      </c>
      <c r="S98" s="207"/>
      <c r="T98" s="209">
        <f>SUM(T99:T126)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80</v>
      </c>
      <c r="AY98" s="210" t="s">
        <v>185</v>
      </c>
      <c r="BK98" s="212">
        <f>SUM(BK99:BK126)</f>
        <v>0</v>
      </c>
    </row>
    <row r="99" s="2" customFormat="1" ht="24.15" customHeight="1">
      <c r="A99" s="40"/>
      <c r="B99" s="41"/>
      <c r="C99" s="215" t="s">
        <v>80</v>
      </c>
      <c r="D99" s="215" t="s">
        <v>187</v>
      </c>
      <c r="E99" s="216" t="s">
        <v>3223</v>
      </c>
      <c r="F99" s="217" t="s">
        <v>3224</v>
      </c>
      <c r="G99" s="218" t="s">
        <v>240</v>
      </c>
      <c r="H99" s="219">
        <v>288</v>
      </c>
      <c r="I99" s="220"/>
      <c r="J99" s="221">
        <f>ROUND(I99*H99,2)</f>
        <v>0</v>
      </c>
      <c r="K99" s="217" t="s">
        <v>412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82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3225</v>
      </c>
    </row>
    <row r="100" s="13" customFormat="1">
      <c r="A100" s="13"/>
      <c r="B100" s="233"/>
      <c r="C100" s="234"/>
      <c r="D100" s="235" t="s">
        <v>195</v>
      </c>
      <c r="E100" s="236" t="s">
        <v>19</v>
      </c>
      <c r="F100" s="237" t="s">
        <v>3226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195</v>
      </c>
      <c r="AU100" s="243" t="s">
        <v>82</v>
      </c>
      <c r="AV100" s="13" t="s">
        <v>80</v>
      </c>
      <c r="AW100" s="13" t="s">
        <v>35</v>
      </c>
      <c r="AX100" s="13" t="s">
        <v>73</v>
      </c>
      <c r="AY100" s="243" t="s">
        <v>185</v>
      </c>
    </row>
    <row r="101" s="14" customFormat="1">
      <c r="A101" s="14"/>
      <c r="B101" s="244"/>
      <c r="C101" s="245"/>
      <c r="D101" s="235" t="s">
        <v>195</v>
      </c>
      <c r="E101" s="246" t="s">
        <v>19</v>
      </c>
      <c r="F101" s="247" t="s">
        <v>3227</v>
      </c>
      <c r="G101" s="245"/>
      <c r="H101" s="248">
        <v>138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195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3228</v>
      </c>
      <c r="G102" s="245"/>
      <c r="H102" s="248">
        <v>28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3229</v>
      </c>
      <c r="G103" s="245"/>
      <c r="H103" s="248">
        <v>38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3230</v>
      </c>
      <c r="G104" s="245"/>
      <c r="H104" s="248">
        <v>26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3231</v>
      </c>
      <c r="G105" s="245"/>
      <c r="H105" s="248">
        <v>30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3228</v>
      </c>
      <c r="G106" s="245"/>
      <c r="H106" s="248">
        <v>28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5" customFormat="1">
      <c r="A107" s="15"/>
      <c r="B107" s="255"/>
      <c r="C107" s="256"/>
      <c r="D107" s="235" t="s">
        <v>195</v>
      </c>
      <c r="E107" s="257" t="s">
        <v>19</v>
      </c>
      <c r="F107" s="258" t="s">
        <v>226</v>
      </c>
      <c r="G107" s="256"/>
      <c r="H107" s="259">
        <v>288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195</v>
      </c>
      <c r="AU107" s="265" t="s">
        <v>82</v>
      </c>
      <c r="AV107" s="15" t="s">
        <v>135</v>
      </c>
      <c r="AW107" s="15" t="s">
        <v>35</v>
      </c>
      <c r="AX107" s="15" t="s">
        <v>80</v>
      </c>
      <c r="AY107" s="265" t="s">
        <v>185</v>
      </c>
    </row>
    <row r="108" s="2" customFormat="1" ht="24.15" customHeight="1">
      <c r="A108" s="40"/>
      <c r="B108" s="41"/>
      <c r="C108" s="215" t="s">
        <v>82</v>
      </c>
      <c r="D108" s="215" t="s">
        <v>187</v>
      </c>
      <c r="E108" s="216" t="s">
        <v>3232</v>
      </c>
      <c r="F108" s="217" t="s">
        <v>3233</v>
      </c>
      <c r="G108" s="218" t="s">
        <v>240</v>
      </c>
      <c r="H108" s="219">
        <v>288</v>
      </c>
      <c r="I108" s="220"/>
      <c r="J108" s="221">
        <f>ROUND(I108*H108,2)</f>
        <v>0</v>
      </c>
      <c r="K108" s="217" t="s">
        <v>412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82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3234</v>
      </c>
    </row>
    <row r="109" s="13" customFormat="1">
      <c r="A109" s="13"/>
      <c r="B109" s="233"/>
      <c r="C109" s="234"/>
      <c r="D109" s="235" t="s">
        <v>195</v>
      </c>
      <c r="E109" s="236" t="s">
        <v>19</v>
      </c>
      <c r="F109" s="237" t="s">
        <v>3226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195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3227</v>
      </c>
      <c r="G110" s="245"/>
      <c r="H110" s="248">
        <v>138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3228</v>
      </c>
      <c r="G111" s="245"/>
      <c r="H111" s="248">
        <v>28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3229</v>
      </c>
      <c r="G112" s="245"/>
      <c r="H112" s="248">
        <v>38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3230</v>
      </c>
      <c r="G113" s="245"/>
      <c r="H113" s="248">
        <v>26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3231</v>
      </c>
      <c r="G114" s="245"/>
      <c r="H114" s="248">
        <v>30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3228</v>
      </c>
      <c r="G115" s="245"/>
      <c r="H115" s="248">
        <v>28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288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2" customFormat="1" ht="16.5" customHeight="1">
      <c r="A117" s="40"/>
      <c r="B117" s="41"/>
      <c r="C117" s="272" t="s">
        <v>129</v>
      </c>
      <c r="D117" s="272" t="s">
        <v>520</v>
      </c>
      <c r="E117" s="273" t="s">
        <v>3235</v>
      </c>
      <c r="F117" s="274" t="s">
        <v>3236</v>
      </c>
      <c r="G117" s="275" t="s">
        <v>1358</v>
      </c>
      <c r="H117" s="276">
        <v>4.3200000000000003</v>
      </c>
      <c r="I117" s="277"/>
      <c r="J117" s="278">
        <f>ROUND(I117*H117,2)</f>
        <v>0</v>
      </c>
      <c r="K117" s="274" t="s">
        <v>412</v>
      </c>
      <c r="L117" s="279"/>
      <c r="M117" s="280" t="s">
        <v>19</v>
      </c>
      <c r="N117" s="281" t="s">
        <v>44</v>
      </c>
      <c r="O117" s="86"/>
      <c r="P117" s="224">
        <f>O117*H117</f>
        <v>0</v>
      </c>
      <c r="Q117" s="224">
        <v>0.001</v>
      </c>
      <c r="R117" s="224">
        <f>Q117*H117</f>
        <v>0.0043200000000000001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265</v>
      </c>
      <c r="AT117" s="226" t="s">
        <v>520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3237</v>
      </c>
    </row>
    <row r="118" s="13" customFormat="1">
      <c r="A118" s="13"/>
      <c r="B118" s="233"/>
      <c r="C118" s="234"/>
      <c r="D118" s="235" t="s">
        <v>195</v>
      </c>
      <c r="E118" s="236" t="s">
        <v>19</v>
      </c>
      <c r="F118" s="237" t="s">
        <v>3226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195</v>
      </c>
      <c r="AU118" s="243" t="s">
        <v>82</v>
      </c>
      <c r="AV118" s="13" t="s">
        <v>80</v>
      </c>
      <c r="AW118" s="13" t="s">
        <v>35</v>
      </c>
      <c r="AX118" s="13" t="s">
        <v>73</v>
      </c>
      <c r="AY118" s="243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3227</v>
      </c>
      <c r="G119" s="245"/>
      <c r="H119" s="248">
        <v>138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3228</v>
      </c>
      <c r="G120" s="245"/>
      <c r="H120" s="248">
        <v>28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3229</v>
      </c>
      <c r="G121" s="245"/>
      <c r="H121" s="248">
        <v>38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3230</v>
      </c>
      <c r="G122" s="245"/>
      <c r="H122" s="248">
        <v>26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3231</v>
      </c>
      <c r="G123" s="245"/>
      <c r="H123" s="248">
        <v>30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3228</v>
      </c>
      <c r="G124" s="245"/>
      <c r="H124" s="248">
        <v>28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5" customFormat="1">
      <c r="A125" s="15"/>
      <c r="B125" s="255"/>
      <c r="C125" s="256"/>
      <c r="D125" s="235" t="s">
        <v>195</v>
      </c>
      <c r="E125" s="257" t="s">
        <v>19</v>
      </c>
      <c r="F125" s="258" t="s">
        <v>226</v>
      </c>
      <c r="G125" s="256"/>
      <c r="H125" s="259">
        <v>288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195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185</v>
      </c>
    </row>
    <row r="126" s="14" customFormat="1">
      <c r="A126" s="14"/>
      <c r="B126" s="244"/>
      <c r="C126" s="245"/>
      <c r="D126" s="235" t="s">
        <v>195</v>
      </c>
      <c r="E126" s="245"/>
      <c r="F126" s="247" t="s">
        <v>3238</v>
      </c>
      <c r="G126" s="245"/>
      <c r="H126" s="248">
        <v>4.3200000000000003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4</v>
      </c>
      <c r="AX126" s="14" t="s">
        <v>80</v>
      </c>
      <c r="AY126" s="254" t="s">
        <v>185</v>
      </c>
    </row>
    <row r="127" s="12" customFormat="1" ht="22.8" customHeight="1">
      <c r="A127" s="12"/>
      <c r="B127" s="199"/>
      <c r="C127" s="200"/>
      <c r="D127" s="201" t="s">
        <v>72</v>
      </c>
      <c r="E127" s="213" t="s">
        <v>255</v>
      </c>
      <c r="F127" s="213" t="s">
        <v>593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SUM(P128:P708)</f>
        <v>0</v>
      </c>
      <c r="Q127" s="207"/>
      <c r="R127" s="208">
        <f>SUM(R128:R708)</f>
        <v>41.202953829999998</v>
      </c>
      <c r="S127" s="207"/>
      <c r="T127" s="209">
        <f>SUM(T128:T708)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80</v>
      </c>
      <c r="AT127" s="211" t="s">
        <v>72</v>
      </c>
      <c r="AU127" s="211" t="s">
        <v>80</v>
      </c>
      <c r="AY127" s="210" t="s">
        <v>185</v>
      </c>
      <c r="BK127" s="212">
        <f>SUM(BK128:BK708)</f>
        <v>0</v>
      </c>
    </row>
    <row r="128" s="2" customFormat="1" ht="24.15" customHeight="1">
      <c r="A128" s="40"/>
      <c r="B128" s="41"/>
      <c r="C128" s="215" t="s">
        <v>135</v>
      </c>
      <c r="D128" s="215" t="s">
        <v>187</v>
      </c>
      <c r="E128" s="216" t="s">
        <v>3239</v>
      </c>
      <c r="F128" s="217" t="s">
        <v>3240</v>
      </c>
      <c r="G128" s="218" t="s">
        <v>240</v>
      </c>
      <c r="H128" s="219">
        <v>7.5599999999999996</v>
      </c>
      <c r="I128" s="220"/>
      <c r="J128" s="221">
        <f>ROUND(I128*H128,2)</f>
        <v>0</v>
      </c>
      <c r="K128" s="217" t="s">
        <v>191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3241</v>
      </c>
    </row>
    <row r="129" s="2" customFormat="1">
      <c r="A129" s="40"/>
      <c r="B129" s="41"/>
      <c r="C129" s="42"/>
      <c r="D129" s="228" t="s">
        <v>193</v>
      </c>
      <c r="E129" s="42"/>
      <c r="F129" s="229" t="s">
        <v>3242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82</v>
      </c>
    </row>
    <row r="130" s="13" customFormat="1">
      <c r="A130" s="13"/>
      <c r="B130" s="233"/>
      <c r="C130" s="234"/>
      <c r="D130" s="235" t="s">
        <v>195</v>
      </c>
      <c r="E130" s="236" t="s">
        <v>19</v>
      </c>
      <c r="F130" s="237" t="s">
        <v>3243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195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3244</v>
      </c>
      <c r="G131" s="245"/>
      <c r="H131" s="248">
        <v>5.46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3245</v>
      </c>
      <c r="G132" s="245"/>
      <c r="H132" s="248">
        <v>2.1000000000000001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5" customFormat="1">
      <c r="A133" s="15"/>
      <c r="B133" s="255"/>
      <c r="C133" s="256"/>
      <c r="D133" s="235" t="s">
        <v>195</v>
      </c>
      <c r="E133" s="257" t="s">
        <v>19</v>
      </c>
      <c r="F133" s="258" t="s">
        <v>226</v>
      </c>
      <c r="G133" s="256"/>
      <c r="H133" s="259">
        <v>7.5600000000000005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195</v>
      </c>
      <c r="AU133" s="265" t="s">
        <v>82</v>
      </c>
      <c r="AV133" s="15" t="s">
        <v>135</v>
      </c>
      <c r="AW133" s="15" t="s">
        <v>35</v>
      </c>
      <c r="AX133" s="15" t="s">
        <v>80</v>
      </c>
      <c r="AY133" s="265" t="s">
        <v>185</v>
      </c>
    </row>
    <row r="134" s="2" customFormat="1" ht="16.5" customHeight="1">
      <c r="A134" s="40"/>
      <c r="B134" s="41"/>
      <c r="C134" s="215" t="s">
        <v>250</v>
      </c>
      <c r="D134" s="215" t="s">
        <v>187</v>
      </c>
      <c r="E134" s="216" t="s">
        <v>3246</v>
      </c>
      <c r="F134" s="217" t="s">
        <v>3247</v>
      </c>
      <c r="G134" s="218" t="s">
        <v>240</v>
      </c>
      <c r="H134" s="219">
        <v>7.5599999999999996</v>
      </c>
      <c r="I134" s="220"/>
      <c r="J134" s="221">
        <f>ROUND(I134*H134,2)</f>
        <v>0</v>
      </c>
      <c r="K134" s="217" t="s">
        <v>191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0.00025999999999999998</v>
      </c>
      <c r="R134" s="224">
        <f>Q134*H134</f>
        <v>0.0019655999999999996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82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3248</v>
      </c>
    </row>
    <row r="135" s="2" customFormat="1">
      <c r="A135" s="40"/>
      <c r="B135" s="41"/>
      <c r="C135" s="42"/>
      <c r="D135" s="228" t="s">
        <v>193</v>
      </c>
      <c r="E135" s="42"/>
      <c r="F135" s="229" t="s">
        <v>3249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82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3243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3244</v>
      </c>
      <c r="G137" s="245"/>
      <c r="H137" s="248">
        <v>5.46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3245</v>
      </c>
      <c r="G138" s="245"/>
      <c r="H138" s="248">
        <v>2.1000000000000001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7.5600000000000005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44.25" customHeight="1">
      <c r="A140" s="40"/>
      <c r="B140" s="41"/>
      <c r="C140" s="215" t="s">
        <v>255</v>
      </c>
      <c r="D140" s="215" t="s">
        <v>187</v>
      </c>
      <c r="E140" s="216" t="s">
        <v>3250</v>
      </c>
      <c r="F140" s="217" t="s">
        <v>3251</v>
      </c>
      <c r="G140" s="218" t="s">
        <v>240</v>
      </c>
      <c r="H140" s="219">
        <v>7.5599999999999996</v>
      </c>
      <c r="I140" s="220"/>
      <c r="J140" s="221">
        <f>ROUND(I140*H140,2)</f>
        <v>0</v>
      </c>
      <c r="K140" s="217" t="s">
        <v>191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0.0117</v>
      </c>
      <c r="R140" s="224">
        <f>Q140*H140</f>
        <v>0.088452000000000003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3252</v>
      </c>
    </row>
    <row r="141" s="2" customFormat="1">
      <c r="A141" s="40"/>
      <c r="B141" s="41"/>
      <c r="C141" s="42"/>
      <c r="D141" s="228" t="s">
        <v>193</v>
      </c>
      <c r="E141" s="42"/>
      <c r="F141" s="229" t="s">
        <v>3253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82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3243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3244</v>
      </c>
      <c r="G143" s="245"/>
      <c r="H143" s="248">
        <v>5.46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3245</v>
      </c>
      <c r="G144" s="245"/>
      <c r="H144" s="248">
        <v>2.1000000000000001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7.5600000000000005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2" customFormat="1" ht="16.5" customHeight="1">
      <c r="A146" s="40"/>
      <c r="B146" s="41"/>
      <c r="C146" s="272" t="s">
        <v>260</v>
      </c>
      <c r="D146" s="272" t="s">
        <v>520</v>
      </c>
      <c r="E146" s="273" t="s">
        <v>3254</v>
      </c>
      <c r="F146" s="274" t="s">
        <v>3255</v>
      </c>
      <c r="G146" s="275" t="s">
        <v>240</v>
      </c>
      <c r="H146" s="276">
        <v>7.7110000000000003</v>
      </c>
      <c r="I146" s="277"/>
      <c r="J146" s="278">
        <f>ROUND(I146*H146,2)</f>
        <v>0</v>
      </c>
      <c r="K146" s="274" t="s">
        <v>191</v>
      </c>
      <c r="L146" s="279"/>
      <c r="M146" s="280" t="s">
        <v>19</v>
      </c>
      <c r="N146" s="281" t="s">
        <v>44</v>
      </c>
      <c r="O146" s="86"/>
      <c r="P146" s="224">
        <f>O146*H146</f>
        <v>0</v>
      </c>
      <c r="Q146" s="224">
        <v>0.017500000000000002</v>
      </c>
      <c r="R146" s="224">
        <f>Q146*H146</f>
        <v>0.13494250000000002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265</v>
      </c>
      <c r="AT146" s="226" t="s">
        <v>520</v>
      </c>
      <c r="AU146" s="226" t="s">
        <v>82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3256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3243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3244</v>
      </c>
      <c r="G148" s="245"/>
      <c r="H148" s="248">
        <v>5.46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3245</v>
      </c>
      <c r="G149" s="245"/>
      <c r="H149" s="248">
        <v>2.1000000000000001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5" customFormat="1">
      <c r="A150" s="15"/>
      <c r="B150" s="255"/>
      <c r="C150" s="256"/>
      <c r="D150" s="235" t="s">
        <v>195</v>
      </c>
      <c r="E150" s="257" t="s">
        <v>19</v>
      </c>
      <c r="F150" s="258" t="s">
        <v>226</v>
      </c>
      <c r="G150" s="256"/>
      <c r="H150" s="259">
        <v>7.5600000000000005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195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185</v>
      </c>
    </row>
    <row r="151" s="14" customFormat="1">
      <c r="A151" s="14"/>
      <c r="B151" s="244"/>
      <c r="C151" s="245"/>
      <c r="D151" s="235" t="s">
        <v>195</v>
      </c>
      <c r="E151" s="245"/>
      <c r="F151" s="247" t="s">
        <v>3257</v>
      </c>
      <c r="G151" s="245"/>
      <c r="H151" s="248">
        <v>7.7110000000000003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4</v>
      </c>
      <c r="AX151" s="14" t="s">
        <v>80</v>
      </c>
      <c r="AY151" s="254" t="s">
        <v>185</v>
      </c>
    </row>
    <row r="152" s="2" customFormat="1" ht="24.15" customHeight="1">
      <c r="A152" s="40"/>
      <c r="B152" s="41"/>
      <c r="C152" s="215" t="s">
        <v>265</v>
      </c>
      <c r="D152" s="215" t="s">
        <v>187</v>
      </c>
      <c r="E152" s="216" t="s">
        <v>3258</v>
      </c>
      <c r="F152" s="217" t="s">
        <v>3259</v>
      </c>
      <c r="G152" s="218" t="s">
        <v>240</v>
      </c>
      <c r="H152" s="219">
        <v>1236.1279999999999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3260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3261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325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3262</v>
      </c>
      <c r="G155" s="245"/>
      <c r="H155" s="248">
        <v>187.714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3263</v>
      </c>
      <c r="G156" s="245"/>
      <c r="H156" s="248">
        <v>-65.614000000000004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3264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3265</v>
      </c>
      <c r="G158" s="245"/>
      <c r="H158" s="248">
        <v>333.02600000000001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3266</v>
      </c>
      <c r="G159" s="245"/>
      <c r="H159" s="248">
        <v>-87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3" customFormat="1">
      <c r="A160" s="13"/>
      <c r="B160" s="233"/>
      <c r="C160" s="234"/>
      <c r="D160" s="235" t="s">
        <v>195</v>
      </c>
      <c r="E160" s="236" t="s">
        <v>19</v>
      </c>
      <c r="F160" s="237" t="s">
        <v>3267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195</v>
      </c>
      <c r="AU160" s="243" t="s">
        <v>82</v>
      </c>
      <c r="AV160" s="13" t="s">
        <v>80</v>
      </c>
      <c r="AW160" s="13" t="s">
        <v>35</v>
      </c>
      <c r="AX160" s="13" t="s">
        <v>73</v>
      </c>
      <c r="AY160" s="243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3268</v>
      </c>
      <c r="G161" s="245"/>
      <c r="H161" s="248">
        <v>214.79300000000001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3269</v>
      </c>
      <c r="G162" s="245"/>
      <c r="H162" s="248">
        <v>77.745000000000005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3270</v>
      </c>
      <c r="G163" s="245"/>
      <c r="H163" s="248">
        <v>24.850000000000001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3271</v>
      </c>
      <c r="G164" s="245"/>
      <c r="H164" s="248">
        <v>-72.111999999999995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3272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3273</v>
      </c>
      <c r="G166" s="245"/>
      <c r="H166" s="248">
        <v>55.200000000000003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3274</v>
      </c>
      <c r="G167" s="245"/>
      <c r="H167" s="248">
        <v>5.6980000000000004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3007</v>
      </c>
      <c r="G168" s="245"/>
      <c r="H168" s="248">
        <v>-2.0499999999999998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6" customFormat="1">
      <c r="A169" s="16"/>
      <c r="B169" s="282"/>
      <c r="C169" s="283"/>
      <c r="D169" s="235" t="s">
        <v>195</v>
      </c>
      <c r="E169" s="284" t="s">
        <v>19</v>
      </c>
      <c r="F169" s="285" t="s">
        <v>727</v>
      </c>
      <c r="G169" s="283"/>
      <c r="H169" s="286">
        <v>672.25000000000011</v>
      </c>
      <c r="I169" s="287"/>
      <c r="J169" s="283"/>
      <c r="K169" s="283"/>
      <c r="L169" s="288"/>
      <c r="M169" s="289"/>
      <c r="N169" s="290"/>
      <c r="O169" s="290"/>
      <c r="P169" s="290"/>
      <c r="Q169" s="290"/>
      <c r="R169" s="290"/>
      <c r="S169" s="290"/>
      <c r="T169" s="29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2" t="s">
        <v>195</v>
      </c>
      <c r="AU169" s="292" t="s">
        <v>82</v>
      </c>
      <c r="AV169" s="16" t="s">
        <v>129</v>
      </c>
      <c r="AW169" s="16" t="s">
        <v>35</v>
      </c>
      <c r="AX169" s="16" t="s">
        <v>73</v>
      </c>
      <c r="AY169" s="292" t="s">
        <v>185</v>
      </c>
    </row>
    <row r="170" s="13" customFormat="1">
      <c r="A170" s="13"/>
      <c r="B170" s="233"/>
      <c r="C170" s="234"/>
      <c r="D170" s="235" t="s">
        <v>195</v>
      </c>
      <c r="E170" s="236" t="s">
        <v>19</v>
      </c>
      <c r="F170" s="237" t="s">
        <v>3275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195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185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325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3276</v>
      </c>
      <c r="G172" s="245"/>
      <c r="H172" s="248">
        <v>30.917999999999999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3" customFormat="1">
      <c r="A173" s="13"/>
      <c r="B173" s="233"/>
      <c r="C173" s="234"/>
      <c r="D173" s="235" t="s">
        <v>195</v>
      </c>
      <c r="E173" s="236" t="s">
        <v>19</v>
      </c>
      <c r="F173" s="237" t="s">
        <v>291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195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3277</v>
      </c>
      <c r="G174" s="245"/>
      <c r="H174" s="248">
        <v>53.048999999999999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3264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3277</v>
      </c>
      <c r="G176" s="245"/>
      <c r="H176" s="248">
        <v>53.048999999999999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3" customFormat="1">
      <c r="A177" s="13"/>
      <c r="B177" s="233"/>
      <c r="C177" s="234"/>
      <c r="D177" s="235" t="s">
        <v>195</v>
      </c>
      <c r="E177" s="236" t="s">
        <v>19</v>
      </c>
      <c r="F177" s="237" t="s">
        <v>3267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195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3277</v>
      </c>
      <c r="G178" s="245"/>
      <c r="H178" s="248">
        <v>53.048999999999999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3272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6" customFormat="1">
      <c r="A180" s="16"/>
      <c r="B180" s="282"/>
      <c r="C180" s="283"/>
      <c r="D180" s="235" t="s">
        <v>195</v>
      </c>
      <c r="E180" s="284" t="s">
        <v>19</v>
      </c>
      <c r="F180" s="285" t="s">
        <v>727</v>
      </c>
      <c r="G180" s="283"/>
      <c r="H180" s="286">
        <v>190.065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92" t="s">
        <v>195</v>
      </c>
      <c r="AU180" s="292" t="s">
        <v>82</v>
      </c>
      <c r="AV180" s="16" t="s">
        <v>129</v>
      </c>
      <c r="AW180" s="16" t="s">
        <v>35</v>
      </c>
      <c r="AX180" s="16" t="s">
        <v>73</v>
      </c>
      <c r="AY180" s="292" t="s">
        <v>185</v>
      </c>
    </row>
    <row r="181" s="13" customFormat="1">
      <c r="A181" s="13"/>
      <c r="B181" s="233"/>
      <c r="C181" s="234"/>
      <c r="D181" s="235" t="s">
        <v>195</v>
      </c>
      <c r="E181" s="236" t="s">
        <v>19</v>
      </c>
      <c r="F181" s="237" t="s">
        <v>3278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195</v>
      </c>
      <c r="AU181" s="243" t="s">
        <v>82</v>
      </c>
      <c r="AV181" s="13" t="s">
        <v>80</v>
      </c>
      <c r="AW181" s="13" t="s">
        <v>35</v>
      </c>
      <c r="AX181" s="13" t="s">
        <v>73</v>
      </c>
      <c r="AY181" s="243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3279</v>
      </c>
      <c r="G182" s="245"/>
      <c r="H182" s="248">
        <v>160.19999999999999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3096</v>
      </c>
      <c r="G183" s="245"/>
      <c r="H183" s="248">
        <v>156.983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3097</v>
      </c>
      <c r="G184" s="245"/>
      <c r="H184" s="248">
        <v>32.039999999999999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3280</v>
      </c>
      <c r="G185" s="245"/>
      <c r="H185" s="248">
        <v>10.5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3281</v>
      </c>
      <c r="G186" s="245"/>
      <c r="H186" s="248">
        <v>9.5899999999999999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3282</v>
      </c>
      <c r="G187" s="245"/>
      <c r="H187" s="248">
        <v>4.5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5" customFormat="1">
      <c r="A188" s="15"/>
      <c r="B188" s="255"/>
      <c r="C188" s="256"/>
      <c r="D188" s="235" t="s">
        <v>195</v>
      </c>
      <c r="E188" s="257" t="s">
        <v>19</v>
      </c>
      <c r="F188" s="258" t="s">
        <v>226</v>
      </c>
      <c r="G188" s="256"/>
      <c r="H188" s="259">
        <v>1236.1279999999999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195</v>
      </c>
      <c r="AU188" s="265" t="s">
        <v>82</v>
      </c>
      <c r="AV188" s="15" t="s">
        <v>135</v>
      </c>
      <c r="AW188" s="15" t="s">
        <v>35</v>
      </c>
      <c r="AX188" s="15" t="s">
        <v>80</v>
      </c>
      <c r="AY188" s="265" t="s">
        <v>185</v>
      </c>
    </row>
    <row r="189" s="2" customFormat="1" ht="16.5" customHeight="1">
      <c r="A189" s="40"/>
      <c r="B189" s="41"/>
      <c r="C189" s="215" t="s">
        <v>236</v>
      </c>
      <c r="D189" s="215" t="s">
        <v>187</v>
      </c>
      <c r="E189" s="216" t="s">
        <v>3091</v>
      </c>
      <c r="F189" s="217" t="s">
        <v>3092</v>
      </c>
      <c r="G189" s="218" t="s">
        <v>240</v>
      </c>
      <c r="H189" s="219">
        <v>1063.6230000000001</v>
      </c>
      <c r="I189" s="220"/>
      <c r="J189" s="221">
        <f>ROUND(I189*H189,2)</f>
        <v>0</v>
      </c>
      <c r="K189" s="217" t="s">
        <v>191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0.00025999999999999998</v>
      </c>
      <c r="R189" s="224">
        <f>Q189*H189</f>
        <v>0.27654197999999997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82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3283</v>
      </c>
    </row>
    <row r="190" s="2" customFormat="1">
      <c r="A190" s="40"/>
      <c r="B190" s="41"/>
      <c r="C190" s="42"/>
      <c r="D190" s="228" t="s">
        <v>193</v>
      </c>
      <c r="E190" s="42"/>
      <c r="F190" s="229" t="s">
        <v>3094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193</v>
      </c>
      <c r="AU190" s="19" t="s">
        <v>82</v>
      </c>
    </row>
    <row r="191" s="13" customFormat="1">
      <c r="A191" s="13"/>
      <c r="B191" s="233"/>
      <c r="C191" s="234"/>
      <c r="D191" s="235" t="s">
        <v>195</v>
      </c>
      <c r="E191" s="236" t="s">
        <v>19</v>
      </c>
      <c r="F191" s="237" t="s">
        <v>325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195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3262</v>
      </c>
      <c r="G192" s="245"/>
      <c r="H192" s="248">
        <v>187.714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3263</v>
      </c>
      <c r="G193" s="245"/>
      <c r="H193" s="248">
        <v>-65.614000000000004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3" customFormat="1">
      <c r="A194" s="13"/>
      <c r="B194" s="233"/>
      <c r="C194" s="234"/>
      <c r="D194" s="235" t="s">
        <v>195</v>
      </c>
      <c r="E194" s="236" t="s">
        <v>19</v>
      </c>
      <c r="F194" s="237" t="s">
        <v>3264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195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3284</v>
      </c>
      <c r="G195" s="245"/>
      <c r="H195" s="248">
        <v>347.09699999999998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3266</v>
      </c>
      <c r="G196" s="245"/>
      <c r="H196" s="248">
        <v>-87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3" customFormat="1">
      <c r="A197" s="13"/>
      <c r="B197" s="233"/>
      <c r="C197" s="234"/>
      <c r="D197" s="235" t="s">
        <v>195</v>
      </c>
      <c r="E197" s="236" t="s">
        <v>19</v>
      </c>
      <c r="F197" s="237" t="s">
        <v>3267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195</v>
      </c>
      <c r="AU197" s="243" t="s">
        <v>82</v>
      </c>
      <c r="AV197" s="13" t="s">
        <v>80</v>
      </c>
      <c r="AW197" s="13" t="s">
        <v>35</v>
      </c>
      <c r="AX197" s="13" t="s">
        <v>73</v>
      </c>
      <c r="AY197" s="243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3285</v>
      </c>
      <c r="G198" s="245"/>
      <c r="H198" s="248">
        <v>223.869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3286</v>
      </c>
      <c r="G199" s="245"/>
      <c r="H199" s="248">
        <v>81.030000000000001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3287</v>
      </c>
      <c r="G200" s="245"/>
      <c r="H200" s="248">
        <v>25.899999999999999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3271</v>
      </c>
      <c r="G201" s="245"/>
      <c r="H201" s="248">
        <v>-72.111999999999995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3" customFormat="1">
      <c r="A202" s="13"/>
      <c r="B202" s="233"/>
      <c r="C202" s="234"/>
      <c r="D202" s="235" t="s">
        <v>195</v>
      </c>
      <c r="E202" s="236" t="s">
        <v>19</v>
      </c>
      <c r="F202" s="237" t="s">
        <v>3272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195</v>
      </c>
      <c r="AU202" s="243" t="s">
        <v>82</v>
      </c>
      <c r="AV202" s="13" t="s">
        <v>80</v>
      </c>
      <c r="AW202" s="13" t="s">
        <v>35</v>
      </c>
      <c r="AX202" s="13" t="s">
        <v>73</v>
      </c>
      <c r="AY202" s="243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3273</v>
      </c>
      <c r="G203" s="245"/>
      <c r="H203" s="248">
        <v>55.200000000000003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3274</v>
      </c>
      <c r="G204" s="245"/>
      <c r="H204" s="248">
        <v>5.6980000000000004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3007</v>
      </c>
      <c r="G205" s="245"/>
      <c r="H205" s="248">
        <v>-2.0499999999999998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6" customFormat="1">
      <c r="A206" s="16"/>
      <c r="B206" s="282"/>
      <c r="C206" s="283"/>
      <c r="D206" s="235" t="s">
        <v>195</v>
      </c>
      <c r="E206" s="284" t="s">
        <v>19</v>
      </c>
      <c r="F206" s="285" t="s">
        <v>727</v>
      </c>
      <c r="G206" s="283"/>
      <c r="H206" s="286">
        <v>699.73200000000008</v>
      </c>
      <c r="I206" s="287"/>
      <c r="J206" s="283"/>
      <c r="K206" s="283"/>
      <c r="L206" s="288"/>
      <c r="M206" s="289"/>
      <c r="N206" s="290"/>
      <c r="O206" s="290"/>
      <c r="P206" s="290"/>
      <c r="Q206" s="290"/>
      <c r="R206" s="290"/>
      <c r="S206" s="290"/>
      <c r="T206" s="291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92" t="s">
        <v>195</v>
      </c>
      <c r="AU206" s="292" t="s">
        <v>82</v>
      </c>
      <c r="AV206" s="16" t="s">
        <v>129</v>
      </c>
      <c r="AW206" s="16" t="s">
        <v>35</v>
      </c>
      <c r="AX206" s="16" t="s">
        <v>73</v>
      </c>
      <c r="AY206" s="292" t="s">
        <v>185</v>
      </c>
    </row>
    <row r="207" s="13" customFormat="1">
      <c r="A207" s="13"/>
      <c r="B207" s="233"/>
      <c r="C207" s="234"/>
      <c r="D207" s="235" t="s">
        <v>195</v>
      </c>
      <c r="E207" s="236" t="s">
        <v>19</v>
      </c>
      <c r="F207" s="237" t="s">
        <v>3275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195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185</v>
      </c>
    </row>
    <row r="208" s="13" customFormat="1">
      <c r="A208" s="13"/>
      <c r="B208" s="233"/>
      <c r="C208" s="234"/>
      <c r="D208" s="235" t="s">
        <v>195</v>
      </c>
      <c r="E208" s="236" t="s">
        <v>19</v>
      </c>
      <c r="F208" s="237" t="s">
        <v>325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195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3276</v>
      </c>
      <c r="G209" s="245"/>
      <c r="H209" s="248">
        <v>30.917999999999999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291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3277</v>
      </c>
      <c r="G211" s="245"/>
      <c r="H211" s="248">
        <v>53.048999999999999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3" customFormat="1">
      <c r="A212" s="13"/>
      <c r="B212" s="233"/>
      <c r="C212" s="234"/>
      <c r="D212" s="235" t="s">
        <v>195</v>
      </c>
      <c r="E212" s="236" t="s">
        <v>19</v>
      </c>
      <c r="F212" s="237" t="s">
        <v>3264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195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3277</v>
      </c>
      <c r="G213" s="245"/>
      <c r="H213" s="248">
        <v>53.048999999999999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3" customFormat="1">
      <c r="A214" s="13"/>
      <c r="B214" s="233"/>
      <c r="C214" s="234"/>
      <c r="D214" s="235" t="s">
        <v>195</v>
      </c>
      <c r="E214" s="236" t="s">
        <v>19</v>
      </c>
      <c r="F214" s="237" t="s">
        <v>3267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195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3277</v>
      </c>
      <c r="G215" s="245"/>
      <c r="H215" s="248">
        <v>53.048999999999999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6" customFormat="1">
      <c r="A216" s="16"/>
      <c r="B216" s="282"/>
      <c r="C216" s="283"/>
      <c r="D216" s="235" t="s">
        <v>195</v>
      </c>
      <c r="E216" s="284" t="s">
        <v>19</v>
      </c>
      <c r="F216" s="285" t="s">
        <v>727</v>
      </c>
      <c r="G216" s="283"/>
      <c r="H216" s="286">
        <v>190.065</v>
      </c>
      <c r="I216" s="287"/>
      <c r="J216" s="283"/>
      <c r="K216" s="283"/>
      <c r="L216" s="288"/>
      <c r="M216" s="289"/>
      <c r="N216" s="290"/>
      <c r="O216" s="290"/>
      <c r="P216" s="290"/>
      <c r="Q216" s="290"/>
      <c r="R216" s="290"/>
      <c r="S216" s="290"/>
      <c r="T216" s="29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2" t="s">
        <v>195</v>
      </c>
      <c r="AU216" s="292" t="s">
        <v>82</v>
      </c>
      <c r="AV216" s="16" t="s">
        <v>129</v>
      </c>
      <c r="AW216" s="16" t="s">
        <v>35</v>
      </c>
      <c r="AX216" s="16" t="s">
        <v>73</v>
      </c>
      <c r="AY216" s="292" t="s">
        <v>185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3278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3279</v>
      </c>
      <c r="G218" s="245"/>
      <c r="H218" s="248">
        <v>160.19999999999999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3288</v>
      </c>
      <c r="G219" s="245"/>
      <c r="H219" s="248">
        <v>13.625999999999999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5" customFormat="1">
      <c r="A220" s="15"/>
      <c r="B220" s="255"/>
      <c r="C220" s="256"/>
      <c r="D220" s="235" t="s">
        <v>195</v>
      </c>
      <c r="E220" s="257" t="s">
        <v>19</v>
      </c>
      <c r="F220" s="258" t="s">
        <v>226</v>
      </c>
      <c r="G220" s="256"/>
      <c r="H220" s="259">
        <v>1063.6230000000001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195</v>
      </c>
      <c r="AU220" s="265" t="s">
        <v>82</v>
      </c>
      <c r="AV220" s="15" t="s">
        <v>135</v>
      </c>
      <c r="AW220" s="15" t="s">
        <v>35</v>
      </c>
      <c r="AX220" s="15" t="s">
        <v>80</v>
      </c>
      <c r="AY220" s="265" t="s">
        <v>185</v>
      </c>
    </row>
    <row r="221" s="2" customFormat="1" ht="24.15" customHeight="1">
      <c r="A221" s="40"/>
      <c r="B221" s="41"/>
      <c r="C221" s="215" t="s">
        <v>283</v>
      </c>
      <c r="D221" s="215" t="s">
        <v>187</v>
      </c>
      <c r="E221" s="216" t="s">
        <v>3289</v>
      </c>
      <c r="F221" s="217" t="s">
        <v>3290</v>
      </c>
      <c r="G221" s="218" t="s">
        <v>240</v>
      </c>
      <c r="H221" s="219">
        <v>113.93000000000001</v>
      </c>
      <c r="I221" s="220"/>
      <c r="J221" s="221">
        <f>ROUND(I221*H221,2)</f>
        <v>0</v>
      </c>
      <c r="K221" s="217" t="s">
        <v>191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0.0043800000000000002</v>
      </c>
      <c r="R221" s="224">
        <f>Q221*H221</f>
        <v>0.49901340000000005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82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3291</v>
      </c>
    </row>
    <row r="222" s="2" customFormat="1">
      <c r="A222" s="40"/>
      <c r="B222" s="41"/>
      <c r="C222" s="42"/>
      <c r="D222" s="228" t="s">
        <v>193</v>
      </c>
      <c r="E222" s="42"/>
      <c r="F222" s="229" t="s">
        <v>3292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193</v>
      </c>
      <c r="AU222" s="19" t="s">
        <v>82</v>
      </c>
    </row>
    <row r="223" s="13" customFormat="1">
      <c r="A223" s="13"/>
      <c r="B223" s="233"/>
      <c r="C223" s="234"/>
      <c r="D223" s="235" t="s">
        <v>195</v>
      </c>
      <c r="E223" s="236" t="s">
        <v>19</v>
      </c>
      <c r="F223" s="237" t="s">
        <v>3293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195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3294</v>
      </c>
      <c r="G224" s="245"/>
      <c r="H224" s="248">
        <v>23.460000000000001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3294</v>
      </c>
      <c r="G225" s="245"/>
      <c r="H225" s="248">
        <v>23.460000000000001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3295</v>
      </c>
      <c r="G226" s="245"/>
      <c r="H226" s="248">
        <v>33.505000000000003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3295</v>
      </c>
      <c r="G227" s="245"/>
      <c r="H227" s="248">
        <v>33.505000000000003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113.93000000000001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2" customFormat="1" ht="16.5" customHeight="1">
      <c r="A229" s="40"/>
      <c r="B229" s="41"/>
      <c r="C229" s="215" t="s">
        <v>293</v>
      </c>
      <c r="D229" s="215" t="s">
        <v>187</v>
      </c>
      <c r="E229" s="216" t="s">
        <v>3296</v>
      </c>
      <c r="F229" s="217" t="s">
        <v>3297</v>
      </c>
      <c r="G229" s="218" t="s">
        <v>240</v>
      </c>
      <c r="H229" s="219">
        <v>870.55799999999999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0.00025000000000000001</v>
      </c>
      <c r="R229" s="224">
        <f>Q229*H229</f>
        <v>0.21763950000000001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3298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3299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3" customFormat="1">
      <c r="A231" s="13"/>
      <c r="B231" s="233"/>
      <c r="C231" s="234"/>
      <c r="D231" s="235" t="s">
        <v>195</v>
      </c>
      <c r="E231" s="236" t="s">
        <v>19</v>
      </c>
      <c r="F231" s="237" t="s">
        <v>3300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195</v>
      </c>
      <c r="AU231" s="243" t="s">
        <v>82</v>
      </c>
      <c r="AV231" s="13" t="s">
        <v>80</v>
      </c>
      <c r="AW231" s="13" t="s">
        <v>35</v>
      </c>
      <c r="AX231" s="13" t="s">
        <v>73</v>
      </c>
      <c r="AY231" s="243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3301</v>
      </c>
      <c r="G232" s="245"/>
      <c r="H232" s="248">
        <v>46.399999999999999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3302</v>
      </c>
      <c r="G233" s="245"/>
      <c r="H233" s="248">
        <v>2.7599999999999998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3303</v>
      </c>
      <c r="G234" s="245"/>
      <c r="H234" s="248">
        <v>-8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3304</v>
      </c>
      <c r="G235" s="245"/>
      <c r="H235" s="248">
        <v>113.90000000000001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3305</v>
      </c>
      <c r="G236" s="245"/>
      <c r="H236" s="248">
        <v>-37.439999999999998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3306</v>
      </c>
      <c r="G237" s="245"/>
      <c r="H237" s="248">
        <v>3.6800000000000002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3307</v>
      </c>
      <c r="G238" s="245"/>
      <c r="H238" s="248">
        <v>2.1800000000000002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3308</v>
      </c>
      <c r="G239" s="245"/>
      <c r="H239" s="248">
        <v>8.0500000000000007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1946</v>
      </c>
      <c r="G240" s="245"/>
      <c r="H240" s="248">
        <v>12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3304</v>
      </c>
      <c r="G241" s="245"/>
      <c r="H241" s="248">
        <v>113.90000000000001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4" customFormat="1">
      <c r="A242" s="14"/>
      <c r="B242" s="244"/>
      <c r="C242" s="245"/>
      <c r="D242" s="235" t="s">
        <v>195</v>
      </c>
      <c r="E242" s="246" t="s">
        <v>19</v>
      </c>
      <c r="F242" s="247" t="s">
        <v>3309</v>
      </c>
      <c r="G242" s="245"/>
      <c r="H242" s="248">
        <v>-44.039999999999999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195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3306</v>
      </c>
      <c r="G243" s="245"/>
      <c r="H243" s="248">
        <v>3.6800000000000002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3307</v>
      </c>
      <c r="G244" s="245"/>
      <c r="H244" s="248">
        <v>2.1800000000000002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3310</v>
      </c>
      <c r="G245" s="245"/>
      <c r="H245" s="248">
        <v>2.2999999999999998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3311</v>
      </c>
      <c r="G246" s="245"/>
      <c r="H246" s="248">
        <v>2.024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1946</v>
      </c>
      <c r="G247" s="245"/>
      <c r="H247" s="248">
        <v>12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3312</v>
      </c>
      <c r="G248" s="245"/>
      <c r="H248" s="248">
        <v>53.280000000000001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3313</v>
      </c>
      <c r="G249" s="245"/>
      <c r="H249" s="248">
        <v>19.215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3314</v>
      </c>
      <c r="G250" s="245"/>
      <c r="H250" s="248">
        <v>6.0499999999999998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3315</v>
      </c>
      <c r="G251" s="245"/>
      <c r="H251" s="248">
        <v>0.97999999999999998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3316</v>
      </c>
      <c r="G252" s="245"/>
      <c r="H252" s="248">
        <v>1.113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1158</v>
      </c>
      <c r="G253" s="245"/>
      <c r="H253" s="248">
        <v>-1.7729999999999999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3" customFormat="1">
      <c r="A254" s="13"/>
      <c r="B254" s="233"/>
      <c r="C254" s="234"/>
      <c r="D254" s="235" t="s">
        <v>195</v>
      </c>
      <c r="E254" s="236" t="s">
        <v>19</v>
      </c>
      <c r="F254" s="237" t="s">
        <v>3317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195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3301</v>
      </c>
      <c r="G255" s="245"/>
      <c r="H255" s="248">
        <v>46.399999999999999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4" customFormat="1">
      <c r="A256" s="14"/>
      <c r="B256" s="244"/>
      <c r="C256" s="245"/>
      <c r="D256" s="235" t="s">
        <v>195</v>
      </c>
      <c r="E256" s="246" t="s">
        <v>19</v>
      </c>
      <c r="F256" s="247" t="s">
        <v>3318</v>
      </c>
      <c r="G256" s="245"/>
      <c r="H256" s="248">
        <v>1.3799999999999999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195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3319</v>
      </c>
      <c r="G257" s="245"/>
      <c r="H257" s="248">
        <v>1.1499999999999999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3320</v>
      </c>
      <c r="G258" s="245"/>
      <c r="H258" s="248">
        <v>1.242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3321</v>
      </c>
      <c r="G259" s="245"/>
      <c r="H259" s="248">
        <v>-8.5199999999999996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3304</v>
      </c>
      <c r="G260" s="245"/>
      <c r="H260" s="248">
        <v>113.90000000000001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3322</v>
      </c>
      <c r="G261" s="245"/>
      <c r="H261" s="248">
        <v>1.8400000000000001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3323</v>
      </c>
      <c r="G262" s="245"/>
      <c r="H262" s="248">
        <v>4.8300000000000001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3324</v>
      </c>
      <c r="G263" s="245"/>
      <c r="H263" s="248">
        <v>4.5999999999999996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3325</v>
      </c>
      <c r="G264" s="245"/>
      <c r="H264" s="248">
        <v>3.2200000000000002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1490</v>
      </c>
      <c r="G265" s="245"/>
      <c r="H265" s="248">
        <v>-45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3304</v>
      </c>
      <c r="G266" s="245"/>
      <c r="H266" s="248">
        <v>113.90000000000001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3322</v>
      </c>
      <c r="G267" s="245"/>
      <c r="H267" s="248">
        <v>1.8400000000000001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3323</v>
      </c>
      <c r="G268" s="245"/>
      <c r="H268" s="248">
        <v>4.8300000000000001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3322</v>
      </c>
      <c r="G269" s="245"/>
      <c r="H269" s="248">
        <v>1.8400000000000001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4" customFormat="1">
      <c r="A270" s="14"/>
      <c r="B270" s="244"/>
      <c r="C270" s="245"/>
      <c r="D270" s="235" t="s">
        <v>195</v>
      </c>
      <c r="E270" s="246" t="s">
        <v>19</v>
      </c>
      <c r="F270" s="247" t="s">
        <v>3326</v>
      </c>
      <c r="G270" s="245"/>
      <c r="H270" s="248">
        <v>1.6100000000000001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195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3327</v>
      </c>
      <c r="G271" s="245"/>
      <c r="H271" s="248">
        <v>10.550000000000001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3326</v>
      </c>
      <c r="G272" s="245"/>
      <c r="H272" s="248">
        <v>1.6100000000000001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2271</v>
      </c>
      <c r="G273" s="245"/>
      <c r="H273" s="248">
        <v>-40.909999999999997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3312</v>
      </c>
      <c r="G274" s="245"/>
      <c r="H274" s="248">
        <v>53.280000000000001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3313</v>
      </c>
      <c r="G275" s="245"/>
      <c r="H275" s="248">
        <v>19.215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3328</v>
      </c>
      <c r="G276" s="245"/>
      <c r="H276" s="248">
        <v>13.75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3329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3330</v>
      </c>
      <c r="G278" s="245"/>
      <c r="H278" s="248">
        <v>47.600000000000001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3331</v>
      </c>
      <c r="G279" s="245"/>
      <c r="H279" s="248">
        <v>2.1160000000000001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1484</v>
      </c>
      <c r="G280" s="245"/>
      <c r="H280" s="248">
        <v>-4.7999999999999998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3330</v>
      </c>
      <c r="G281" s="245"/>
      <c r="H281" s="248">
        <v>47.600000000000001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3332</v>
      </c>
      <c r="G282" s="245"/>
      <c r="H282" s="248">
        <v>22.079999999999998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3333</v>
      </c>
      <c r="G283" s="245"/>
      <c r="H283" s="248">
        <v>7.4729999999999999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3334</v>
      </c>
      <c r="G284" s="245"/>
      <c r="H284" s="248">
        <v>6.125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3" customFormat="1">
      <c r="A285" s="13"/>
      <c r="B285" s="233"/>
      <c r="C285" s="234"/>
      <c r="D285" s="235" t="s">
        <v>195</v>
      </c>
      <c r="E285" s="236" t="s">
        <v>19</v>
      </c>
      <c r="F285" s="237" t="s">
        <v>3335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195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3336</v>
      </c>
      <c r="G286" s="245"/>
      <c r="H286" s="248">
        <v>44.799999999999997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3337</v>
      </c>
      <c r="G287" s="245"/>
      <c r="H287" s="248">
        <v>3.1739999999999999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3338</v>
      </c>
      <c r="G288" s="245"/>
      <c r="H288" s="248">
        <v>-7.2000000000000002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3330</v>
      </c>
      <c r="G289" s="245"/>
      <c r="H289" s="248">
        <v>47.600000000000001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3331</v>
      </c>
      <c r="G290" s="245"/>
      <c r="H290" s="248">
        <v>2.1160000000000001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1484</v>
      </c>
      <c r="G291" s="245"/>
      <c r="H291" s="248">
        <v>-4.7999999999999998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3332</v>
      </c>
      <c r="G292" s="245"/>
      <c r="H292" s="248">
        <v>22.079999999999998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3333</v>
      </c>
      <c r="G293" s="245"/>
      <c r="H293" s="248">
        <v>7.4729999999999999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3334</v>
      </c>
      <c r="G294" s="245"/>
      <c r="H294" s="248">
        <v>6.125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870.55800000000022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16.5" customHeight="1">
      <c r="A296" s="40"/>
      <c r="B296" s="41"/>
      <c r="C296" s="215" t="s">
        <v>302</v>
      </c>
      <c r="D296" s="215" t="s">
        <v>187</v>
      </c>
      <c r="E296" s="216" t="s">
        <v>3339</v>
      </c>
      <c r="F296" s="217" t="s">
        <v>3340</v>
      </c>
      <c r="G296" s="218" t="s">
        <v>240</v>
      </c>
      <c r="H296" s="219">
        <v>20.914999999999999</v>
      </c>
      <c r="I296" s="220"/>
      <c r="J296" s="221">
        <f>ROUND(I296*H296,2)</f>
        <v>0</v>
      </c>
      <c r="K296" s="217" t="s">
        <v>191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0.00020000000000000001</v>
      </c>
      <c r="R296" s="224">
        <f>Q296*H296</f>
        <v>0.0041830000000000001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3341</v>
      </c>
    </row>
    <row r="297" s="2" customFormat="1">
      <c r="A297" s="40"/>
      <c r="B297" s="41"/>
      <c r="C297" s="42"/>
      <c r="D297" s="228" t="s">
        <v>193</v>
      </c>
      <c r="E297" s="42"/>
      <c r="F297" s="229" t="s">
        <v>3342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193</v>
      </c>
      <c r="AU297" s="19" t="s">
        <v>82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3300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3343</v>
      </c>
      <c r="G299" s="245"/>
      <c r="H299" s="248">
        <v>2.6000000000000001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3344</v>
      </c>
      <c r="G300" s="245"/>
      <c r="H300" s="248">
        <v>2.8799999999999999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3" customFormat="1">
      <c r="A301" s="13"/>
      <c r="B301" s="233"/>
      <c r="C301" s="234"/>
      <c r="D301" s="235" t="s">
        <v>195</v>
      </c>
      <c r="E301" s="236" t="s">
        <v>19</v>
      </c>
      <c r="F301" s="237" t="s">
        <v>3317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195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3345</v>
      </c>
      <c r="G302" s="245"/>
      <c r="H302" s="248">
        <v>1.74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3346</v>
      </c>
      <c r="G303" s="245"/>
      <c r="H303" s="248">
        <v>0.90000000000000002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3347</v>
      </c>
      <c r="G304" s="245"/>
      <c r="H304" s="248">
        <v>2.52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3" customFormat="1">
      <c r="A305" s="13"/>
      <c r="B305" s="233"/>
      <c r="C305" s="234"/>
      <c r="D305" s="235" t="s">
        <v>195</v>
      </c>
      <c r="E305" s="236" t="s">
        <v>19</v>
      </c>
      <c r="F305" s="237" t="s">
        <v>3329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195</v>
      </c>
      <c r="AU305" s="243" t="s">
        <v>82</v>
      </c>
      <c r="AV305" s="13" t="s">
        <v>80</v>
      </c>
      <c r="AW305" s="13" t="s">
        <v>35</v>
      </c>
      <c r="AX305" s="13" t="s">
        <v>73</v>
      </c>
      <c r="AY305" s="243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3348</v>
      </c>
      <c r="G306" s="245"/>
      <c r="H306" s="248">
        <v>2.7400000000000002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3" customFormat="1">
      <c r="A307" s="13"/>
      <c r="B307" s="233"/>
      <c r="C307" s="234"/>
      <c r="D307" s="235" t="s">
        <v>195</v>
      </c>
      <c r="E307" s="236" t="s">
        <v>19</v>
      </c>
      <c r="F307" s="237" t="s">
        <v>3335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195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3349</v>
      </c>
      <c r="G308" s="245"/>
      <c r="H308" s="248">
        <v>7.5350000000000001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5" customFormat="1">
      <c r="A309" s="15"/>
      <c r="B309" s="255"/>
      <c r="C309" s="256"/>
      <c r="D309" s="235" t="s">
        <v>195</v>
      </c>
      <c r="E309" s="257" t="s">
        <v>19</v>
      </c>
      <c r="F309" s="258" t="s">
        <v>226</v>
      </c>
      <c r="G309" s="256"/>
      <c r="H309" s="259">
        <v>20.914999999999999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5" t="s">
        <v>195</v>
      </c>
      <c r="AU309" s="265" t="s">
        <v>82</v>
      </c>
      <c r="AV309" s="15" t="s">
        <v>135</v>
      </c>
      <c r="AW309" s="15" t="s">
        <v>35</v>
      </c>
      <c r="AX309" s="15" t="s">
        <v>80</v>
      </c>
      <c r="AY309" s="265" t="s">
        <v>185</v>
      </c>
    </row>
    <row r="310" s="2" customFormat="1" ht="37.8" customHeight="1">
      <c r="A310" s="40"/>
      <c r="B310" s="41"/>
      <c r="C310" s="215" t="s">
        <v>309</v>
      </c>
      <c r="D310" s="215" t="s">
        <v>187</v>
      </c>
      <c r="E310" s="216" t="s">
        <v>3350</v>
      </c>
      <c r="F310" s="217" t="s">
        <v>3351</v>
      </c>
      <c r="G310" s="218" t="s">
        <v>240</v>
      </c>
      <c r="H310" s="219">
        <v>319.83800000000002</v>
      </c>
      <c r="I310" s="220"/>
      <c r="J310" s="221">
        <f>ROUND(I310*H310,2)</f>
        <v>0</v>
      </c>
      <c r="K310" s="217" t="s">
        <v>191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0.011599999999999999</v>
      </c>
      <c r="R310" s="224">
        <f>Q310*H310</f>
        <v>3.7101207999999999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187</v>
      </c>
      <c r="AU310" s="226" t="s">
        <v>82</v>
      </c>
      <c r="AY310" s="19" t="s">
        <v>185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3352</v>
      </c>
    </row>
    <row r="311" s="2" customFormat="1">
      <c r="A311" s="40"/>
      <c r="B311" s="41"/>
      <c r="C311" s="42"/>
      <c r="D311" s="228" t="s">
        <v>193</v>
      </c>
      <c r="E311" s="42"/>
      <c r="F311" s="229" t="s">
        <v>3353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193</v>
      </c>
      <c r="AU311" s="19" t="s">
        <v>82</v>
      </c>
    </row>
    <row r="312" s="13" customFormat="1">
      <c r="A312" s="13"/>
      <c r="B312" s="233"/>
      <c r="C312" s="234"/>
      <c r="D312" s="235" t="s">
        <v>195</v>
      </c>
      <c r="E312" s="236" t="s">
        <v>19</v>
      </c>
      <c r="F312" s="237" t="s">
        <v>3278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195</v>
      </c>
      <c r="AU312" s="243" t="s">
        <v>82</v>
      </c>
      <c r="AV312" s="13" t="s">
        <v>80</v>
      </c>
      <c r="AW312" s="13" t="s">
        <v>35</v>
      </c>
      <c r="AX312" s="13" t="s">
        <v>73</v>
      </c>
      <c r="AY312" s="243" t="s">
        <v>185</v>
      </c>
    </row>
    <row r="313" s="14" customFormat="1">
      <c r="A313" s="14"/>
      <c r="B313" s="244"/>
      <c r="C313" s="245"/>
      <c r="D313" s="235" t="s">
        <v>195</v>
      </c>
      <c r="E313" s="246" t="s">
        <v>19</v>
      </c>
      <c r="F313" s="247" t="s">
        <v>3354</v>
      </c>
      <c r="G313" s="245"/>
      <c r="H313" s="248">
        <v>160.16300000000001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195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3355</v>
      </c>
      <c r="G314" s="245"/>
      <c r="H314" s="248">
        <v>23.074999999999999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3" customFormat="1">
      <c r="A315" s="13"/>
      <c r="B315" s="233"/>
      <c r="C315" s="234"/>
      <c r="D315" s="235" t="s">
        <v>195</v>
      </c>
      <c r="E315" s="236" t="s">
        <v>19</v>
      </c>
      <c r="F315" s="237" t="s">
        <v>3275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195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185</v>
      </c>
    </row>
    <row r="316" s="13" customFormat="1">
      <c r="A316" s="13"/>
      <c r="B316" s="233"/>
      <c r="C316" s="234"/>
      <c r="D316" s="235" t="s">
        <v>195</v>
      </c>
      <c r="E316" s="236" t="s">
        <v>19</v>
      </c>
      <c r="F316" s="237" t="s">
        <v>325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195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3356</v>
      </c>
      <c r="G317" s="245"/>
      <c r="H317" s="248">
        <v>22.204000000000001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291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3357</v>
      </c>
      <c r="G319" s="245"/>
      <c r="H319" s="248">
        <v>38.131999999999998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3" customFormat="1">
      <c r="A320" s="13"/>
      <c r="B320" s="233"/>
      <c r="C320" s="234"/>
      <c r="D320" s="235" t="s">
        <v>195</v>
      </c>
      <c r="E320" s="236" t="s">
        <v>19</v>
      </c>
      <c r="F320" s="237" t="s">
        <v>3264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195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3357</v>
      </c>
      <c r="G321" s="245"/>
      <c r="H321" s="248">
        <v>38.131999999999998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3" customFormat="1">
      <c r="A322" s="13"/>
      <c r="B322" s="233"/>
      <c r="C322" s="234"/>
      <c r="D322" s="235" t="s">
        <v>195</v>
      </c>
      <c r="E322" s="236" t="s">
        <v>19</v>
      </c>
      <c r="F322" s="237" t="s">
        <v>3267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195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3357</v>
      </c>
      <c r="G323" s="245"/>
      <c r="H323" s="248">
        <v>38.131999999999998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5" customFormat="1">
      <c r="A324" s="15"/>
      <c r="B324" s="255"/>
      <c r="C324" s="256"/>
      <c r="D324" s="235" t="s">
        <v>195</v>
      </c>
      <c r="E324" s="257" t="s">
        <v>19</v>
      </c>
      <c r="F324" s="258" t="s">
        <v>226</v>
      </c>
      <c r="G324" s="256"/>
      <c r="H324" s="259">
        <v>319.83800000000002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195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185</v>
      </c>
    </row>
    <row r="325" s="2" customFormat="1" ht="16.5" customHeight="1">
      <c r="A325" s="40"/>
      <c r="B325" s="41"/>
      <c r="C325" s="272" t="s">
        <v>318</v>
      </c>
      <c r="D325" s="272" t="s">
        <v>520</v>
      </c>
      <c r="E325" s="273" t="s">
        <v>3358</v>
      </c>
      <c r="F325" s="274" t="s">
        <v>3255</v>
      </c>
      <c r="G325" s="275" t="s">
        <v>240</v>
      </c>
      <c r="H325" s="276">
        <v>326.23500000000001</v>
      </c>
      <c r="I325" s="277"/>
      <c r="J325" s="278">
        <f>ROUND(I325*H325,2)</f>
        <v>0</v>
      </c>
      <c r="K325" s="274" t="s">
        <v>191</v>
      </c>
      <c r="L325" s="279"/>
      <c r="M325" s="280" t="s">
        <v>19</v>
      </c>
      <c r="N325" s="281" t="s">
        <v>44</v>
      </c>
      <c r="O325" s="86"/>
      <c r="P325" s="224">
        <f>O325*H325</f>
        <v>0</v>
      </c>
      <c r="Q325" s="224">
        <v>0.017500000000000002</v>
      </c>
      <c r="R325" s="224">
        <f>Q325*H325</f>
        <v>5.7091125000000007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265</v>
      </c>
      <c r="AT325" s="226" t="s">
        <v>520</v>
      </c>
      <c r="AU325" s="226" t="s">
        <v>82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3359</v>
      </c>
    </row>
    <row r="326" s="13" customFormat="1">
      <c r="A326" s="13"/>
      <c r="B326" s="233"/>
      <c r="C326" s="234"/>
      <c r="D326" s="235" t="s">
        <v>195</v>
      </c>
      <c r="E326" s="236" t="s">
        <v>19</v>
      </c>
      <c r="F326" s="237" t="s">
        <v>3278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195</v>
      </c>
      <c r="AU326" s="243" t="s">
        <v>82</v>
      </c>
      <c r="AV326" s="13" t="s">
        <v>80</v>
      </c>
      <c r="AW326" s="13" t="s">
        <v>35</v>
      </c>
      <c r="AX326" s="13" t="s">
        <v>73</v>
      </c>
      <c r="AY326" s="243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3354</v>
      </c>
      <c r="G327" s="245"/>
      <c r="H327" s="248">
        <v>160.16300000000001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3355</v>
      </c>
      <c r="G328" s="245"/>
      <c r="H328" s="248">
        <v>23.074999999999999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3" customFormat="1">
      <c r="A329" s="13"/>
      <c r="B329" s="233"/>
      <c r="C329" s="234"/>
      <c r="D329" s="235" t="s">
        <v>195</v>
      </c>
      <c r="E329" s="236" t="s">
        <v>19</v>
      </c>
      <c r="F329" s="237" t="s">
        <v>3275</v>
      </c>
      <c r="G329" s="234"/>
      <c r="H329" s="236" t="s">
        <v>19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195</v>
      </c>
      <c r="AU329" s="243" t="s">
        <v>82</v>
      </c>
      <c r="AV329" s="13" t="s">
        <v>80</v>
      </c>
      <c r="AW329" s="13" t="s">
        <v>35</v>
      </c>
      <c r="AX329" s="13" t="s">
        <v>73</v>
      </c>
      <c r="AY329" s="243" t="s">
        <v>185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325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3356</v>
      </c>
      <c r="G331" s="245"/>
      <c r="H331" s="248">
        <v>22.204000000000001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291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3357</v>
      </c>
      <c r="G333" s="245"/>
      <c r="H333" s="248">
        <v>38.131999999999998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3" customFormat="1">
      <c r="A334" s="13"/>
      <c r="B334" s="233"/>
      <c r="C334" s="234"/>
      <c r="D334" s="235" t="s">
        <v>195</v>
      </c>
      <c r="E334" s="236" t="s">
        <v>19</v>
      </c>
      <c r="F334" s="237" t="s">
        <v>3264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195</v>
      </c>
      <c r="AU334" s="243" t="s">
        <v>82</v>
      </c>
      <c r="AV334" s="13" t="s">
        <v>80</v>
      </c>
      <c r="AW334" s="13" t="s">
        <v>35</v>
      </c>
      <c r="AX334" s="13" t="s">
        <v>73</v>
      </c>
      <c r="AY334" s="243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3357</v>
      </c>
      <c r="G335" s="245"/>
      <c r="H335" s="248">
        <v>38.131999999999998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3" customFormat="1">
      <c r="A336" s="13"/>
      <c r="B336" s="233"/>
      <c r="C336" s="234"/>
      <c r="D336" s="235" t="s">
        <v>195</v>
      </c>
      <c r="E336" s="236" t="s">
        <v>19</v>
      </c>
      <c r="F336" s="237" t="s">
        <v>3267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195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3357</v>
      </c>
      <c r="G337" s="245"/>
      <c r="H337" s="248">
        <v>38.131999999999998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5" customFormat="1">
      <c r="A338" s="15"/>
      <c r="B338" s="255"/>
      <c r="C338" s="256"/>
      <c r="D338" s="235" t="s">
        <v>195</v>
      </c>
      <c r="E338" s="257" t="s">
        <v>19</v>
      </c>
      <c r="F338" s="258" t="s">
        <v>226</v>
      </c>
      <c r="G338" s="256"/>
      <c r="H338" s="259">
        <v>319.83800000000002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195</v>
      </c>
      <c r="AU338" s="265" t="s">
        <v>82</v>
      </c>
      <c r="AV338" s="15" t="s">
        <v>135</v>
      </c>
      <c r="AW338" s="15" t="s">
        <v>35</v>
      </c>
      <c r="AX338" s="15" t="s">
        <v>80</v>
      </c>
      <c r="AY338" s="265" t="s">
        <v>185</v>
      </c>
    </row>
    <row r="339" s="14" customFormat="1">
      <c r="A339" s="14"/>
      <c r="B339" s="244"/>
      <c r="C339" s="245"/>
      <c r="D339" s="235" t="s">
        <v>195</v>
      </c>
      <c r="E339" s="245"/>
      <c r="F339" s="247" t="s">
        <v>3360</v>
      </c>
      <c r="G339" s="245"/>
      <c r="H339" s="248">
        <v>326.23500000000001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195</v>
      </c>
      <c r="AU339" s="254" t="s">
        <v>82</v>
      </c>
      <c r="AV339" s="14" t="s">
        <v>82</v>
      </c>
      <c r="AW339" s="14" t="s">
        <v>4</v>
      </c>
      <c r="AX339" s="14" t="s">
        <v>80</v>
      </c>
      <c r="AY339" s="254" t="s">
        <v>185</v>
      </c>
    </row>
    <row r="340" s="2" customFormat="1" ht="37.8" customHeight="1">
      <c r="A340" s="40"/>
      <c r="B340" s="41"/>
      <c r="C340" s="215" t="s">
        <v>8</v>
      </c>
      <c r="D340" s="215" t="s">
        <v>187</v>
      </c>
      <c r="E340" s="216" t="s">
        <v>3361</v>
      </c>
      <c r="F340" s="217" t="s">
        <v>3362</v>
      </c>
      <c r="G340" s="218" t="s">
        <v>240</v>
      </c>
      <c r="H340" s="219">
        <v>709.428</v>
      </c>
      <c r="I340" s="220"/>
      <c r="J340" s="221">
        <f>ROUND(I340*H340,2)</f>
        <v>0</v>
      </c>
      <c r="K340" s="217" t="s">
        <v>191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0.011679999999999999</v>
      </c>
      <c r="R340" s="224">
        <f>Q340*H340</f>
        <v>8.2861190399999991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82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3363</v>
      </c>
    </row>
    <row r="341" s="2" customFormat="1">
      <c r="A341" s="40"/>
      <c r="B341" s="41"/>
      <c r="C341" s="42"/>
      <c r="D341" s="228" t="s">
        <v>193</v>
      </c>
      <c r="E341" s="42"/>
      <c r="F341" s="229" t="s">
        <v>3364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193</v>
      </c>
      <c r="AU341" s="19" t="s">
        <v>82</v>
      </c>
    </row>
    <row r="342" s="13" customFormat="1">
      <c r="A342" s="13"/>
      <c r="B342" s="233"/>
      <c r="C342" s="234"/>
      <c r="D342" s="235" t="s">
        <v>195</v>
      </c>
      <c r="E342" s="236" t="s">
        <v>19</v>
      </c>
      <c r="F342" s="237" t="s">
        <v>325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195</v>
      </c>
      <c r="AU342" s="243" t="s">
        <v>82</v>
      </c>
      <c r="AV342" s="13" t="s">
        <v>80</v>
      </c>
      <c r="AW342" s="13" t="s">
        <v>35</v>
      </c>
      <c r="AX342" s="13" t="s">
        <v>73</v>
      </c>
      <c r="AY342" s="243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3365</v>
      </c>
      <c r="G343" s="245"/>
      <c r="H343" s="248">
        <v>144.364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3366</v>
      </c>
      <c r="G344" s="245"/>
      <c r="H344" s="248">
        <v>-19.199999999999999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3264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3367</v>
      </c>
      <c r="G346" s="245"/>
      <c r="H346" s="248">
        <v>360.12099999999998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3368</v>
      </c>
      <c r="G347" s="245"/>
      <c r="H347" s="248">
        <v>-12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3369</v>
      </c>
      <c r="G348" s="245"/>
      <c r="H348" s="248">
        <v>-5.4000000000000004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3370</v>
      </c>
      <c r="G349" s="245"/>
      <c r="H349" s="248">
        <v>-15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3371</v>
      </c>
      <c r="G350" s="245"/>
      <c r="H350" s="248">
        <v>-4.7999999999999998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3372</v>
      </c>
      <c r="G351" s="245"/>
      <c r="H351" s="248">
        <v>-6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3373</v>
      </c>
      <c r="G352" s="245"/>
      <c r="H352" s="248">
        <v>-24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3374</v>
      </c>
      <c r="G353" s="245"/>
      <c r="H353" s="248">
        <v>-9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1621</v>
      </c>
      <c r="G354" s="245"/>
      <c r="H354" s="248">
        <v>-6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3" customFormat="1">
      <c r="A355" s="13"/>
      <c r="B355" s="233"/>
      <c r="C355" s="234"/>
      <c r="D355" s="235" t="s">
        <v>195</v>
      </c>
      <c r="E355" s="236" t="s">
        <v>19</v>
      </c>
      <c r="F355" s="237" t="s">
        <v>3375</v>
      </c>
      <c r="G355" s="234"/>
      <c r="H355" s="236" t="s">
        <v>19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195</v>
      </c>
      <c r="AU355" s="243" t="s">
        <v>82</v>
      </c>
      <c r="AV355" s="13" t="s">
        <v>80</v>
      </c>
      <c r="AW355" s="13" t="s">
        <v>35</v>
      </c>
      <c r="AX355" s="13" t="s">
        <v>73</v>
      </c>
      <c r="AY355" s="243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3376</v>
      </c>
      <c r="G356" s="245"/>
      <c r="H356" s="248">
        <v>344.93299999999999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3368</v>
      </c>
      <c r="G357" s="245"/>
      <c r="H357" s="248">
        <v>-12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3369</v>
      </c>
      <c r="G358" s="245"/>
      <c r="H358" s="248">
        <v>-5.4000000000000004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1638</v>
      </c>
      <c r="G359" s="245"/>
      <c r="H359" s="248">
        <v>-12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3377</v>
      </c>
      <c r="G360" s="245"/>
      <c r="H360" s="248">
        <v>-7.2000000000000002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1631</v>
      </c>
      <c r="G361" s="245"/>
      <c r="H361" s="248">
        <v>-3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3378</v>
      </c>
      <c r="G362" s="245"/>
      <c r="H362" s="248">
        <v>-18.199999999999999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3379</v>
      </c>
      <c r="G363" s="245"/>
      <c r="H363" s="248">
        <v>-12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3368</v>
      </c>
      <c r="G364" s="245"/>
      <c r="H364" s="248">
        <v>-12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3371</v>
      </c>
      <c r="G365" s="245"/>
      <c r="H365" s="248">
        <v>-4.7999999999999998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3380</v>
      </c>
      <c r="G366" s="245"/>
      <c r="H366" s="248">
        <v>-1.6000000000000001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3" customFormat="1">
      <c r="A367" s="13"/>
      <c r="B367" s="233"/>
      <c r="C367" s="234"/>
      <c r="D367" s="235" t="s">
        <v>195</v>
      </c>
      <c r="E367" s="236" t="s">
        <v>19</v>
      </c>
      <c r="F367" s="237" t="s">
        <v>3272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195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3381</v>
      </c>
      <c r="G368" s="245"/>
      <c r="H368" s="248">
        <v>51.659999999999997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4" customFormat="1">
      <c r="A369" s="14"/>
      <c r="B369" s="244"/>
      <c r="C369" s="245"/>
      <c r="D369" s="235" t="s">
        <v>195</v>
      </c>
      <c r="E369" s="246" t="s">
        <v>19</v>
      </c>
      <c r="F369" s="247" t="s">
        <v>3007</v>
      </c>
      <c r="G369" s="245"/>
      <c r="H369" s="248">
        <v>-2.0499999999999998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195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185</v>
      </c>
    </row>
    <row r="370" s="15" customFormat="1">
      <c r="A370" s="15"/>
      <c r="B370" s="255"/>
      <c r="C370" s="256"/>
      <c r="D370" s="235" t="s">
        <v>195</v>
      </c>
      <c r="E370" s="257" t="s">
        <v>19</v>
      </c>
      <c r="F370" s="258" t="s">
        <v>226</v>
      </c>
      <c r="G370" s="256"/>
      <c r="H370" s="259">
        <v>709.428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5" t="s">
        <v>195</v>
      </c>
      <c r="AU370" s="265" t="s">
        <v>82</v>
      </c>
      <c r="AV370" s="15" t="s">
        <v>135</v>
      </c>
      <c r="AW370" s="15" t="s">
        <v>35</v>
      </c>
      <c r="AX370" s="15" t="s">
        <v>80</v>
      </c>
      <c r="AY370" s="265" t="s">
        <v>185</v>
      </c>
    </row>
    <row r="371" s="2" customFormat="1" ht="16.5" customHeight="1">
      <c r="A371" s="40"/>
      <c r="B371" s="41"/>
      <c r="C371" s="272" t="s">
        <v>339</v>
      </c>
      <c r="D371" s="272" t="s">
        <v>520</v>
      </c>
      <c r="E371" s="273" t="s">
        <v>3382</v>
      </c>
      <c r="F371" s="274" t="s">
        <v>3383</v>
      </c>
      <c r="G371" s="275" t="s">
        <v>240</v>
      </c>
      <c r="H371" s="276">
        <v>723.61699999999996</v>
      </c>
      <c r="I371" s="277"/>
      <c r="J371" s="278">
        <f>ROUND(I371*H371,2)</f>
        <v>0</v>
      </c>
      <c r="K371" s="274" t="s">
        <v>191</v>
      </c>
      <c r="L371" s="279"/>
      <c r="M371" s="280" t="s">
        <v>19</v>
      </c>
      <c r="N371" s="281" t="s">
        <v>44</v>
      </c>
      <c r="O371" s="86"/>
      <c r="P371" s="224">
        <f>O371*H371</f>
        <v>0</v>
      </c>
      <c r="Q371" s="224">
        <v>0.025000000000000001</v>
      </c>
      <c r="R371" s="224">
        <f>Q371*H371</f>
        <v>18.090425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265</v>
      </c>
      <c r="AT371" s="226" t="s">
        <v>520</v>
      </c>
      <c r="AU371" s="226" t="s">
        <v>82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3384</v>
      </c>
    </row>
    <row r="372" s="13" customFormat="1">
      <c r="A372" s="13"/>
      <c r="B372" s="233"/>
      <c r="C372" s="234"/>
      <c r="D372" s="235" t="s">
        <v>195</v>
      </c>
      <c r="E372" s="236" t="s">
        <v>19</v>
      </c>
      <c r="F372" s="237" t="s">
        <v>325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195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3365</v>
      </c>
      <c r="G373" s="245"/>
      <c r="H373" s="248">
        <v>144.364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3366</v>
      </c>
      <c r="G374" s="245"/>
      <c r="H374" s="248">
        <v>-19.199999999999999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3" customFormat="1">
      <c r="A375" s="13"/>
      <c r="B375" s="233"/>
      <c r="C375" s="234"/>
      <c r="D375" s="235" t="s">
        <v>195</v>
      </c>
      <c r="E375" s="236" t="s">
        <v>19</v>
      </c>
      <c r="F375" s="237" t="s">
        <v>3264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195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3367</v>
      </c>
      <c r="G376" s="245"/>
      <c r="H376" s="248">
        <v>360.12099999999998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3368</v>
      </c>
      <c r="G377" s="245"/>
      <c r="H377" s="248">
        <v>-12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3369</v>
      </c>
      <c r="G378" s="245"/>
      <c r="H378" s="248">
        <v>-5.4000000000000004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3370</v>
      </c>
      <c r="G379" s="245"/>
      <c r="H379" s="248">
        <v>-15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3371</v>
      </c>
      <c r="G380" s="245"/>
      <c r="H380" s="248">
        <v>-4.7999999999999998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3372</v>
      </c>
      <c r="G381" s="245"/>
      <c r="H381" s="248">
        <v>-6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3373</v>
      </c>
      <c r="G382" s="245"/>
      <c r="H382" s="248">
        <v>-24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3374</v>
      </c>
      <c r="G383" s="245"/>
      <c r="H383" s="248">
        <v>-9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1621</v>
      </c>
      <c r="G384" s="245"/>
      <c r="H384" s="248">
        <v>-6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3" customFormat="1">
      <c r="A385" s="13"/>
      <c r="B385" s="233"/>
      <c r="C385" s="234"/>
      <c r="D385" s="235" t="s">
        <v>195</v>
      </c>
      <c r="E385" s="236" t="s">
        <v>19</v>
      </c>
      <c r="F385" s="237" t="s">
        <v>3375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195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3376</v>
      </c>
      <c r="G386" s="245"/>
      <c r="H386" s="248">
        <v>344.93299999999999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3368</v>
      </c>
      <c r="G387" s="245"/>
      <c r="H387" s="248">
        <v>-12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3369</v>
      </c>
      <c r="G388" s="245"/>
      <c r="H388" s="248">
        <v>-5.4000000000000004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1638</v>
      </c>
      <c r="G389" s="245"/>
      <c r="H389" s="248">
        <v>-12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4" customFormat="1">
      <c r="A390" s="14"/>
      <c r="B390" s="244"/>
      <c r="C390" s="245"/>
      <c r="D390" s="235" t="s">
        <v>195</v>
      </c>
      <c r="E390" s="246" t="s">
        <v>19</v>
      </c>
      <c r="F390" s="247" t="s">
        <v>3377</v>
      </c>
      <c r="G390" s="245"/>
      <c r="H390" s="248">
        <v>-7.2000000000000002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195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1631</v>
      </c>
      <c r="G391" s="245"/>
      <c r="H391" s="248">
        <v>-3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3378</v>
      </c>
      <c r="G392" s="245"/>
      <c r="H392" s="248">
        <v>-18.199999999999999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3379</v>
      </c>
      <c r="G393" s="245"/>
      <c r="H393" s="248">
        <v>-12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3368</v>
      </c>
      <c r="G394" s="245"/>
      <c r="H394" s="248">
        <v>-12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3371</v>
      </c>
      <c r="G395" s="245"/>
      <c r="H395" s="248">
        <v>-4.7999999999999998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3380</v>
      </c>
      <c r="G396" s="245"/>
      <c r="H396" s="248">
        <v>-1.6000000000000001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3" customFormat="1">
      <c r="A397" s="13"/>
      <c r="B397" s="233"/>
      <c r="C397" s="234"/>
      <c r="D397" s="235" t="s">
        <v>195</v>
      </c>
      <c r="E397" s="236" t="s">
        <v>19</v>
      </c>
      <c r="F397" s="237" t="s">
        <v>3272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195</v>
      </c>
      <c r="AU397" s="243" t="s">
        <v>82</v>
      </c>
      <c r="AV397" s="13" t="s">
        <v>80</v>
      </c>
      <c r="AW397" s="13" t="s">
        <v>35</v>
      </c>
      <c r="AX397" s="13" t="s">
        <v>73</v>
      </c>
      <c r="AY397" s="243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3381</v>
      </c>
      <c r="G398" s="245"/>
      <c r="H398" s="248">
        <v>51.659999999999997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3007</v>
      </c>
      <c r="G399" s="245"/>
      <c r="H399" s="248">
        <v>-2.0499999999999998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5" customFormat="1">
      <c r="A400" s="15"/>
      <c r="B400" s="255"/>
      <c r="C400" s="256"/>
      <c r="D400" s="235" t="s">
        <v>195</v>
      </c>
      <c r="E400" s="257" t="s">
        <v>19</v>
      </c>
      <c r="F400" s="258" t="s">
        <v>226</v>
      </c>
      <c r="G400" s="256"/>
      <c r="H400" s="259">
        <v>709.428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5" t="s">
        <v>195</v>
      </c>
      <c r="AU400" s="265" t="s">
        <v>82</v>
      </c>
      <c r="AV400" s="15" t="s">
        <v>135</v>
      </c>
      <c r="AW400" s="15" t="s">
        <v>35</v>
      </c>
      <c r="AX400" s="15" t="s">
        <v>80</v>
      </c>
      <c r="AY400" s="265" t="s">
        <v>185</v>
      </c>
    </row>
    <row r="401" s="14" customFormat="1">
      <c r="A401" s="14"/>
      <c r="B401" s="244"/>
      <c r="C401" s="245"/>
      <c r="D401" s="235" t="s">
        <v>195</v>
      </c>
      <c r="E401" s="245"/>
      <c r="F401" s="247" t="s">
        <v>3385</v>
      </c>
      <c r="G401" s="245"/>
      <c r="H401" s="248">
        <v>723.61699999999996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4</v>
      </c>
      <c r="AX401" s="14" t="s">
        <v>80</v>
      </c>
      <c r="AY401" s="254" t="s">
        <v>185</v>
      </c>
    </row>
    <row r="402" s="2" customFormat="1" ht="33" customHeight="1">
      <c r="A402" s="40"/>
      <c r="B402" s="41"/>
      <c r="C402" s="215" t="s">
        <v>345</v>
      </c>
      <c r="D402" s="215" t="s">
        <v>187</v>
      </c>
      <c r="E402" s="216" t="s">
        <v>3386</v>
      </c>
      <c r="F402" s="217" t="s">
        <v>3387</v>
      </c>
      <c r="G402" s="218" t="s">
        <v>499</v>
      </c>
      <c r="H402" s="219">
        <v>330.39499999999998</v>
      </c>
      <c r="I402" s="220"/>
      <c r="J402" s="221">
        <f>ROUND(I402*H402,2)</f>
        <v>0</v>
      </c>
      <c r="K402" s="217" t="s">
        <v>191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0.0017600000000000001</v>
      </c>
      <c r="R402" s="224">
        <f>Q402*H402</f>
        <v>0.58149519999999999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187</v>
      </c>
      <c r="AU402" s="226" t="s">
        <v>82</v>
      </c>
      <c r="AY402" s="19" t="s">
        <v>185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3388</v>
      </c>
    </row>
    <row r="403" s="2" customFormat="1">
      <c r="A403" s="40"/>
      <c r="B403" s="41"/>
      <c r="C403" s="42"/>
      <c r="D403" s="228" t="s">
        <v>193</v>
      </c>
      <c r="E403" s="42"/>
      <c r="F403" s="229" t="s">
        <v>3389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193</v>
      </c>
      <c r="AU403" s="19" t="s">
        <v>82</v>
      </c>
    </row>
    <row r="404" s="13" customFormat="1">
      <c r="A404" s="13"/>
      <c r="B404" s="233"/>
      <c r="C404" s="234"/>
      <c r="D404" s="235" t="s">
        <v>195</v>
      </c>
      <c r="E404" s="236" t="s">
        <v>19</v>
      </c>
      <c r="F404" s="237" t="s">
        <v>325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195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3390</v>
      </c>
      <c r="G405" s="245"/>
      <c r="H405" s="248">
        <v>15.5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3391</v>
      </c>
      <c r="G406" s="245"/>
      <c r="H406" s="248">
        <v>5.4000000000000004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3392</v>
      </c>
      <c r="G407" s="245"/>
      <c r="H407" s="248">
        <v>5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3393</v>
      </c>
      <c r="G408" s="245"/>
      <c r="H408" s="248">
        <v>6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3394</v>
      </c>
      <c r="G409" s="245"/>
      <c r="H409" s="248">
        <v>13.800000000000001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3395</v>
      </c>
      <c r="G410" s="245"/>
      <c r="H410" s="248">
        <v>12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3396</v>
      </c>
      <c r="G411" s="245"/>
      <c r="H411" s="248">
        <v>15.195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3" customFormat="1">
      <c r="A412" s="13"/>
      <c r="B412" s="233"/>
      <c r="C412" s="234"/>
      <c r="D412" s="235" t="s">
        <v>195</v>
      </c>
      <c r="E412" s="236" t="s">
        <v>19</v>
      </c>
      <c r="F412" s="237" t="s">
        <v>3264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195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3397</v>
      </c>
      <c r="G413" s="245"/>
      <c r="H413" s="248">
        <v>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3398</v>
      </c>
      <c r="G414" s="245"/>
      <c r="H414" s="248">
        <v>7.7999999999999998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3399</v>
      </c>
      <c r="G415" s="245"/>
      <c r="H415" s="248">
        <v>35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3400</v>
      </c>
      <c r="G416" s="245"/>
      <c r="H416" s="248">
        <v>9.1999999999999993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3401</v>
      </c>
      <c r="G417" s="245"/>
      <c r="H417" s="248">
        <v>14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3402</v>
      </c>
      <c r="G418" s="245"/>
      <c r="H418" s="248">
        <v>20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4" customFormat="1">
      <c r="A419" s="14"/>
      <c r="B419" s="244"/>
      <c r="C419" s="245"/>
      <c r="D419" s="235" t="s">
        <v>195</v>
      </c>
      <c r="E419" s="246" t="s">
        <v>19</v>
      </c>
      <c r="F419" s="247" t="s">
        <v>3403</v>
      </c>
      <c r="G419" s="245"/>
      <c r="H419" s="248">
        <v>21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195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3404</v>
      </c>
      <c r="G420" s="245"/>
      <c r="H420" s="248">
        <v>8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3400</v>
      </c>
      <c r="G421" s="245"/>
      <c r="H421" s="248">
        <v>9.1999999999999993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3" customFormat="1">
      <c r="A422" s="13"/>
      <c r="B422" s="233"/>
      <c r="C422" s="234"/>
      <c r="D422" s="235" t="s">
        <v>195</v>
      </c>
      <c r="E422" s="236" t="s">
        <v>19</v>
      </c>
      <c r="F422" s="237" t="s">
        <v>3267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195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3397</v>
      </c>
      <c r="G423" s="245"/>
      <c r="H423" s="248">
        <v>16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3398</v>
      </c>
      <c r="G424" s="245"/>
      <c r="H424" s="248">
        <v>7.7999999999999998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3405</v>
      </c>
      <c r="G425" s="245"/>
      <c r="H425" s="248">
        <v>10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3406</v>
      </c>
      <c r="G426" s="245"/>
      <c r="H426" s="248">
        <v>7.7999999999999998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3407</v>
      </c>
      <c r="G427" s="245"/>
      <c r="H427" s="248">
        <v>7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3408</v>
      </c>
      <c r="G428" s="245"/>
      <c r="H428" s="248">
        <v>5.2000000000000002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3409</v>
      </c>
      <c r="G429" s="245"/>
      <c r="H429" s="248">
        <v>28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3397</v>
      </c>
      <c r="G430" s="245"/>
      <c r="H430" s="248">
        <v>16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3410</v>
      </c>
      <c r="G431" s="245"/>
      <c r="H431" s="248">
        <v>4.5999999999999996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3411</v>
      </c>
      <c r="G432" s="245"/>
      <c r="H432" s="248">
        <v>5.2000000000000002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3410</v>
      </c>
      <c r="G433" s="245"/>
      <c r="H433" s="248">
        <v>4.5999999999999996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3" customFormat="1">
      <c r="A434" s="13"/>
      <c r="B434" s="233"/>
      <c r="C434" s="234"/>
      <c r="D434" s="235" t="s">
        <v>195</v>
      </c>
      <c r="E434" s="236" t="s">
        <v>19</v>
      </c>
      <c r="F434" s="237" t="s">
        <v>3272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195</v>
      </c>
      <c r="AU434" s="243" t="s">
        <v>82</v>
      </c>
      <c r="AV434" s="13" t="s">
        <v>80</v>
      </c>
      <c r="AW434" s="13" t="s">
        <v>35</v>
      </c>
      <c r="AX434" s="13" t="s">
        <v>73</v>
      </c>
      <c r="AY434" s="243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3412</v>
      </c>
      <c r="G435" s="245"/>
      <c r="H435" s="248">
        <v>5.0999999999999996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5" customFormat="1">
      <c r="A436" s="15"/>
      <c r="B436" s="255"/>
      <c r="C436" s="256"/>
      <c r="D436" s="235" t="s">
        <v>195</v>
      </c>
      <c r="E436" s="257" t="s">
        <v>19</v>
      </c>
      <c r="F436" s="258" t="s">
        <v>226</v>
      </c>
      <c r="G436" s="256"/>
      <c r="H436" s="259">
        <v>330.39500000000004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5" t="s">
        <v>195</v>
      </c>
      <c r="AU436" s="265" t="s">
        <v>82</v>
      </c>
      <c r="AV436" s="15" t="s">
        <v>135</v>
      </c>
      <c r="AW436" s="15" t="s">
        <v>35</v>
      </c>
      <c r="AX436" s="15" t="s">
        <v>80</v>
      </c>
      <c r="AY436" s="265" t="s">
        <v>185</v>
      </c>
    </row>
    <row r="437" s="2" customFormat="1" ht="16.5" customHeight="1">
      <c r="A437" s="40"/>
      <c r="B437" s="41"/>
      <c r="C437" s="272" t="s">
        <v>352</v>
      </c>
      <c r="D437" s="272" t="s">
        <v>520</v>
      </c>
      <c r="E437" s="273" t="s">
        <v>3413</v>
      </c>
      <c r="F437" s="274" t="s">
        <v>3414</v>
      </c>
      <c r="G437" s="275" t="s">
        <v>240</v>
      </c>
      <c r="H437" s="276">
        <v>85.792000000000002</v>
      </c>
      <c r="I437" s="277"/>
      <c r="J437" s="278">
        <f>ROUND(I437*H437,2)</f>
        <v>0</v>
      </c>
      <c r="K437" s="274" t="s">
        <v>191</v>
      </c>
      <c r="L437" s="279"/>
      <c r="M437" s="280" t="s">
        <v>19</v>
      </c>
      <c r="N437" s="281" t="s">
        <v>44</v>
      </c>
      <c r="O437" s="86"/>
      <c r="P437" s="224">
        <f>O437*H437</f>
        <v>0</v>
      </c>
      <c r="Q437" s="224">
        <v>0.0060000000000000001</v>
      </c>
      <c r="R437" s="224">
        <f>Q437*H437</f>
        <v>0.51475199999999999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265</v>
      </c>
      <c r="AT437" s="226" t="s">
        <v>520</v>
      </c>
      <c r="AU437" s="226" t="s">
        <v>82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3415</v>
      </c>
    </row>
    <row r="438" s="13" customFormat="1">
      <c r="A438" s="13"/>
      <c r="B438" s="233"/>
      <c r="C438" s="234"/>
      <c r="D438" s="235" t="s">
        <v>195</v>
      </c>
      <c r="E438" s="236" t="s">
        <v>19</v>
      </c>
      <c r="F438" s="237" t="s">
        <v>325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195</v>
      </c>
      <c r="AU438" s="243" t="s">
        <v>82</v>
      </c>
      <c r="AV438" s="13" t="s">
        <v>80</v>
      </c>
      <c r="AW438" s="13" t="s">
        <v>35</v>
      </c>
      <c r="AX438" s="13" t="s">
        <v>73</v>
      </c>
      <c r="AY438" s="243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3416</v>
      </c>
      <c r="G439" s="245"/>
      <c r="H439" s="248">
        <v>3.5649999999999999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3320</v>
      </c>
      <c r="G440" s="245"/>
      <c r="H440" s="248">
        <v>1.242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3319</v>
      </c>
      <c r="G441" s="245"/>
      <c r="H441" s="248">
        <v>1.1499999999999999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3318</v>
      </c>
      <c r="G442" s="245"/>
      <c r="H442" s="248">
        <v>1.3799999999999999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3417</v>
      </c>
      <c r="G443" s="245"/>
      <c r="H443" s="248">
        <v>3.1739999999999999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3418</v>
      </c>
      <c r="G444" s="245"/>
      <c r="H444" s="248">
        <v>2.7599999999999998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3419</v>
      </c>
      <c r="G445" s="245"/>
      <c r="H445" s="248">
        <v>3.4950000000000001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3" customFormat="1">
      <c r="A446" s="13"/>
      <c r="B446" s="233"/>
      <c r="C446" s="234"/>
      <c r="D446" s="235" t="s">
        <v>195</v>
      </c>
      <c r="E446" s="236" t="s">
        <v>19</v>
      </c>
      <c r="F446" s="237" t="s">
        <v>3264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195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3420</v>
      </c>
      <c r="G447" s="245"/>
      <c r="H447" s="248">
        <v>3.6800000000000002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3421</v>
      </c>
      <c r="G448" s="245"/>
      <c r="H448" s="248">
        <v>1.794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3422</v>
      </c>
      <c r="G449" s="245"/>
      <c r="H449" s="248">
        <v>8.0500000000000007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3423</v>
      </c>
      <c r="G450" s="245"/>
      <c r="H450" s="248">
        <v>2.1160000000000001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3424</v>
      </c>
      <c r="G451" s="245"/>
      <c r="H451" s="248">
        <v>3.2200000000000002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3425</v>
      </c>
      <c r="G452" s="245"/>
      <c r="H452" s="248">
        <v>4.5999999999999996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3426</v>
      </c>
      <c r="G453" s="245"/>
      <c r="H453" s="248">
        <v>4.8300000000000001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3322</v>
      </c>
      <c r="G454" s="245"/>
      <c r="H454" s="248">
        <v>1.8400000000000001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3423</v>
      </c>
      <c r="G455" s="245"/>
      <c r="H455" s="248">
        <v>2.1160000000000001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3" customFormat="1">
      <c r="A456" s="13"/>
      <c r="B456" s="233"/>
      <c r="C456" s="234"/>
      <c r="D456" s="235" t="s">
        <v>195</v>
      </c>
      <c r="E456" s="236" t="s">
        <v>19</v>
      </c>
      <c r="F456" s="237" t="s">
        <v>3267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195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3420</v>
      </c>
      <c r="G457" s="245"/>
      <c r="H457" s="248">
        <v>3.6800000000000002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3421</v>
      </c>
      <c r="G458" s="245"/>
      <c r="H458" s="248">
        <v>1.794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4" customFormat="1">
      <c r="A459" s="14"/>
      <c r="B459" s="244"/>
      <c r="C459" s="245"/>
      <c r="D459" s="235" t="s">
        <v>195</v>
      </c>
      <c r="E459" s="246" t="s">
        <v>19</v>
      </c>
      <c r="F459" s="247" t="s">
        <v>3310</v>
      </c>
      <c r="G459" s="245"/>
      <c r="H459" s="248">
        <v>2.2999999999999998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195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185</v>
      </c>
    </row>
    <row r="460" s="14" customFormat="1">
      <c r="A460" s="14"/>
      <c r="B460" s="244"/>
      <c r="C460" s="245"/>
      <c r="D460" s="235" t="s">
        <v>195</v>
      </c>
      <c r="E460" s="246" t="s">
        <v>19</v>
      </c>
      <c r="F460" s="247" t="s">
        <v>3427</v>
      </c>
      <c r="G460" s="245"/>
      <c r="H460" s="248">
        <v>1.794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195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3326</v>
      </c>
      <c r="G461" s="245"/>
      <c r="H461" s="248">
        <v>1.6100000000000001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3428</v>
      </c>
      <c r="G462" s="245"/>
      <c r="H462" s="248">
        <v>3.198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3429</v>
      </c>
      <c r="G463" s="245"/>
      <c r="H463" s="248">
        <v>6.4400000000000004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4" customFormat="1">
      <c r="A464" s="14"/>
      <c r="B464" s="244"/>
      <c r="C464" s="245"/>
      <c r="D464" s="235" t="s">
        <v>195</v>
      </c>
      <c r="E464" s="246" t="s">
        <v>19</v>
      </c>
      <c r="F464" s="247" t="s">
        <v>3420</v>
      </c>
      <c r="G464" s="245"/>
      <c r="H464" s="248">
        <v>3.6800000000000002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195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3430</v>
      </c>
      <c r="G465" s="245"/>
      <c r="H465" s="248">
        <v>1.0580000000000001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4" customFormat="1">
      <c r="A466" s="14"/>
      <c r="B466" s="244"/>
      <c r="C466" s="245"/>
      <c r="D466" s="235" t="s">
        <v>195</v>
      </c>
      <c r="E466" s="246" t="s">
        <v>19</v>
      </c>
      <c r="F466" s="247" t="s">
        <v>3431</v>
      </c>
      <c r="G466" s="245"/>
      <c r="H466" s="248">
        <v>1.196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195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3430</v>
      </c>
      <c r="G467" s="245"/>
      <c r="H467" s="248">
        <v>1.0580000000000001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3272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3432</v>
      </c>
      <c r="G469" s="245"/>
      <c r="H469" s="248">
        <v>1.173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5" customFormat="1">
      <c r="A470" s="15"/>
      <c r="B470" s="255"/>
      <c r="C470" s="256"/>
      <c r="D470" s="235" t="s">
        <v>195</v>
      </c>
      <c r="E470" s="257" t="s">
        <v>19</v>
      </c>
      <c r="F470" s="258" t="s">
        <v>226</v>
      </c>
      <c r="G470" s="256"/>
      <c r="H470" s="259">
        <v>77.993000000000023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195</v>
      </c>
      <c r="AU470" s="265" t="s">
        <v>82</v>
      </c>
      <c r="AV470" s="15" t="s">
        <v>135</v>
      </c>
      <c r="AW470" s="15" t="s">
        <v>35</v>
      </c>
      <c r="AX470" s="15" t="s">
        <v>80</v>
      </c>
      <c r="AY470" s="265" t="s">
        <v>185</v>
      </c>
    </row>
    <row r="471" s="14" customFormat="1">
      <c r="A471" s="14"/>
      <c r="B471" s="244"/>
      <c r="C471" s="245"/>
      <c r="D471" s="235" t="s">
        <v>195</v>
      </c>
      <c r="E471" s="245"/>
      <c r="F471" s="247" t="s">
        <v>3433</v>
      </c>
      <c r="G471" s="245"/>
      <c r="H471" s="248">
        <v>85.792000000000002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4</v>
      </c>
      <c r="AX471" s="14" t="s">
        <v>80</v>
      </c>
      <c r="AY471" s="254" t="s">
        <v>185</v>
      </c>
    </row>
    <row r="472" s="2" customFormat="1" ht="16.5" customHeight="1">
      <c r="A472" s="40"/>
      <c r="B472" s="41"/>
      <c r="C472" s="215" t="s">
        <v>358</v>
      </c>
      <c r="D472" s="215" t="s">
        <v>187</v>
      </c>
      <c r="E472" s="216" t="s">
        <v>3434</v>
      </c>
      <c r="F472" s="217" t="s">
        <v>3435</v>
      </c>
      <c r="G472" s="218" t="s">
        <v>499</v>
      </c>
      <c r="H472" s="219">
        <v>41.460000000000001</v>
      </c>
      <c r="I472" s="220"/>
      <c r="J472" s="221">
        <f>ROUND(I472*H472,2)</f>
        <v>0</v>
      </c>
      <c r="K472" s="217" t="s">
        <v>191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3.0000000000000001E-05</v>
      </c>
      <c r="R472" s="224">
        <f>Q472*H472</f>
        <v>0.0012438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82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3436</v>
      </c>
    </row>
    <row r="473" s="2" customFormat="1">
      <c r="A473" s="40"/>
      <c r="B473" s="41"/>
      <c r="C473" s="42"/>
      <c r="D473" s="228" t="s">
        <v>193</v>
      </c>
      <c r="E473" s="42"/>
      <c r="F473" s="229" t="s">
        <v>3437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193</v>
      </c>
      <c r="AU473" s="19" t="s">
        <v>82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325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3438</v>
      </c>
      <c r="G475" s="245"/>
      <c r="H475" s="248">
        <v>42.460000000000001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157</v>
      </c>
      <c r="G476" s="245"/>
      <c r="H476" s="248">
        <v>-1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5" customFormat="1">
      <c r="A477" s="15"/>
      <c r="B477" s="255"/>
      <c r="C477" s="256"/>
      <c r="D477" s="235" t="s">
        <v>195</v>
      </c>
      <c r="E477" s="257" t="s">
        <v>19</v>
      </c>
      <c r="F477" s="258" t="s">
        <v>226</v>
      </c>
      <c r="G477" s="256"/>
      <c r="H477" s="259">
        <v>41.460000000000001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195</v>
      </c>
      <c r="AU477" s="265" t="s">
        <v>82</v>
      </c>
      <c r="AV477" s="15" t="s">
        <v>135</v>
      </c>
      <c r="AW477" s="15" t="s">
        <v>35</v>
      </c>
      <c r="AX477" s="15" t="s">
        <v>80</v>
      </c>
      <c r="AY477" s="265" t="s">
        <v>185</v>
      </c>
    </row>
    <row r="478" s="2" customFormat="1" ht="16.5" customHeight="1">
      <c r="A478" s="40"/>
      <c r="B478" s="41"/>
      <c r="C478" s="272" t="s">
        <v>372</v>
      </c>
      <c r="D478" s="272" t="s">
        <v>520</v>
      </c>
      <c r="E478" s="273" t="s">
        <v>3439</v>
      </c>
      <c r="F478" s="274" t="s">
        <v>3440</v>
      </c>
      <c r="G478" s="275" t="s">
        <v>499</v>
      </c>
      <c r="H478" s="276">
        <v>43.533000000000001</v>
      </c>
      <c r="I478" s="277"/>
      <c r="J478" s="278">
        <f>ROUND(I478*H478,2)</f>
        <v>0</v>
      </c>
      <c r="K478" s="274" t="s">
        <v>449</v>
      </c>
      <c r="L478" s="279"/>
      <c r="M478" s="280" t="s">
        <v>19</v>
      </c>
      <c r="N478" s="281" t="s">
        <v>44</v>
      </c>
      <c r="O478" s="86"/>
      <c r="P478" s="224">
        <f>O478*H478</f>
        <v>0</v>
      </c>
      <c r="Q478" s="224">
        <v>0.00072000000000000005</v>
      </c>
      <c r="R478" s="224">
        <f>Q478*H478</f>
        <v>0.031343760000000005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265</v>
      </c>
      <c r="AT478" s="226" t="s">
        <v>520</v>
      </c>
      <c r="AU478" s="226" t="s">
        <v>82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3441</v>
      </c>
    </row>
    <row r="479" s="13" customFormat="1">
      <c r="A479" s="13"/>
      <c r="B479" s="233"/>
      <c r="C479" s="234"/>
      <c r="D479" s="235" t="s">
        <v>195</v>
      </c>
      <c r="E479" s="236" t="s">
        <v>19</v>
      </c>
      <c r="F479" s="237" t="s">
        <v>325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195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3438</v>
      </c>
      <c r="G480" s="245"/>
      <c r="H480" s="248">
        <v>42.460000000000001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157</v>
      </c>
      <c r="G481" s="245"/>
      <c r="H481" s="248">
        <v>-1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5" customFormat="1">
      <c r="A482" s="15"/>
      <c r="B482" s="255"/>
      <c r="C482" s="256"/>
      <c r="D482" s="235" t="s">
        <v>195</v>
      </c>
      <c r="E482" s="257" t="s">
        <v>19</v>
      </c>
      <c r="F482" s="258" t="s">
        <v>226</v>
      </c>
      <c r="G482" s="256"/>
      <c r="H482" s="259">
        <v>41.460000000000001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195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185</v>
      </c>
    </row>
    <row r="483" s="14" customFormat="1">
      <c r="A483" s="14"/>
      <c r="B483" s="244"/>
      <c r="C483" s="245"/>
      <c r="D483" s="235" t="s">
        <v>195</v>
      </c>
      <c r="E483" s="245"/>
      <c r="F483" s="247" t="s">
        <v>3442</v>
      </c>
      <c r="G483" s="245"/>
      <c r="H483" s="248">
        <v>43.533000000000001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4</v>
      </c>
      <c r="AX483" s="14" t="s">
        <v>80</v>
      </c>
      <c r="AY483" s="254" t="s">
        <v>185</v>
      </c>
    </row>
    <row r="484" s="2" customFormat="1" ht="16.5" customHeight="1">
      <c r="A484" s="40"/>
      <c r="B484" s="41"/>
      <c r="C484" s="215" t="s">
        <v>7</v>
      </c>
      <c r="D484" s="215" t="s">
        <v>187</v>
      </c>
      <c r="E484" s="216" t="s">
        <v>3443</v>
      </c>
      <c r="F484" s="217" t="s">
        <v>3444</v>
      </c>
      <c r="G484" s="218" t="s">
        <v>499</v>
      </c>
      <c r="H484" s="219">
        <v>681.89499999999998</v>
      </c>
      <c r="I484" s="220"/>
      <c r="J484" s="221">
        <f>ROUND(I484*H484,2)</f>
        <v>0</v>
      </c>
      <c r="K484" s="217" t="s">
        <v>191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187</v>
      </c>
      <c r="AU484" s="226" t="s">
        <v>82</v>
      </c>
      <c r="AY484" s="19" t="s">
        <v>185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3445</v>
      </c>
    </row>
    <row r="485" s="2" customFormat="1">
      <c r="A485" s="40"/>
      <c r="B485" s="41"/>
      <c r="C485" s="42"/>
      <c r="D485" s="228" t="s">
        <v>193</v>
      </c>
      <c r="E485" s="42"/>
      <c r="F485" s="229" t="s">
        <v>3446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193</v>
      </c>
      <c r="AU485" s="19" t="s">
        <v>82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3447</v>
      </c>
      <c r="G486" s="245"/>
      <c r="H486" s="248">
        <v>285.5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3448</v>
      </c>
      <c r="G487" s="245"/>
      <c r="H487" s="248">
        <v>330.39499999999998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436</v>
      </c>
      <c r="G488" s="245"/>
      <c r="H488" s="248">
        <v>27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929</v>
      </c>
      <c r="G489" s="245"/>
      <c r="H489" s="248">
        <v>39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5" customFormat="1">
      <c r="A490" s="15"/>
      <c r="B490" s="255"/>
      <c r="C490" s="256"/>
      <c r="D490" s="235" t="s">
        <v>195</v>
      </c>
      <c r="E490" s="257" t="s">
        <v>19</v>
      </c>
      <c r="F490" s="258" t="s">
        <v>226</v>
      </c>
      <c r="G490" s="256"/>
      <c r="H490" s="259">
        <v>681.89499999999998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5" t="s">
        <v>195</v>
      </c>
      <c r="AU490" s="265" t="s">
        <v>82</v>
      </c>
      <c r="AV490" s="15" t="s">
        <v>135</v>
      </c>
      <c r="AW490" s="15" t="s">
        <v>35</v>
      </c>
      <c r="AX490" s="15" t="s">
        <v>80</v>
      </c>
      <c r="AY490" s="265" t="s">
        <v>185</v>
      </c>
    </row>
    <row r="491" s="2" customFormat="1" ht="16.5" customHeight="1">
      <c r="A491" s="40"/>
      <c r="B491" s="41"/>
      <c r="C491" s="272" t="s">
        <v>386</v>
      </c>
      <c r="D491" s="272" t="s">
        <v>520</v>
      </c>
      <c r="E491" s="273" t="s">
        <v>3449</v>
      </c>
      <c r="F491" s="274" t="s">
        <v>3450</v>
      </c>
      <c r="G491" s="275" t="s">
        <v>499</v>
      </c>
      <c r="H491" s="276">
        <v>299.77499999999998</v>
      </c>
      <c r="I491" s="277"/>
      <c r="J491" s="278">
        <f>ROUND(I491*H491,2)</f>
        <v>0</v>
      </c>
      <c r="K491" s="274" t="s">
        <v>191</v>
      </c>
      <c r="L491" s="279"/>
      <c r="M491" s="280" t="s">
        <v>19</v>
      </c>
      <c r="N491" s="281" t="s">
        <v>44</v>
      </c>
      <c r="O491" s="86"/>
      <c r="P491" s="224">
        <f>O491*H491</f>
        <v>0</v>
      </c>
      <c r="Q491" s="224">
        <v>0.00011</v>
      </c>
      <c r="R491" s="224">
        <f>Q491*H491</f>
        <v>0.032975249999999998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265</v>
      </c>
      <c r="AT491" s="226" t="s">
        <v>520</v>
      </c>
      <c r="AU491" s="226" t="s">
        <v>82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3451</v>
      </c>
    </row>
    <row r="492" s="13" customFormat="1">
      <c r="A492" s="13"/>
      <c r="B492" s="233"/>
      <c r="C492" s="234"/>
      <c r="D492" s="235" t="s">
        <v>195</v>
      </c>
      <c r="E492" s="236" t="s">
        <v>19</v>
      </c>
      <c r="F492" s="237" t="s">
        <v>325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195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3452</v>
      </c>
      <c r="G493" s="245"/>
      <c r="H493" s="248">
        <v>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3453</v>
      </c>
      <c r="G494" s="245"/>
      <c r="H494" s="248">
        <v>4.2000000000000002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3454</v>
      </c>
      <c r="G495" s="245"/>
      <c r="H495" s="248">
        <v>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3454</v>
      </c>
      <c r="G496" s="245"/>
      <c r="H496" s="248">
        <v>4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3455</v>
      </c>
      <c r="G497" s="245"/>
      <c r="H497" s="248">
        <v>4.7999999999999998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4" customFormat="1">
      <c r="A498" s="14"/>
      <c r="B498" s="244"/>
      <c r="C498" s="245"/>
      <c r="D498" s="235" t="s">
        <v>195</v>
      </c>
      <c r="E498" s="246" t="s">
        <v>19</v>
      </c>
      <c r="F498" s="247" t="s">
        <v>3456</v>
      </c>
      <c r="G498" s="245"/>
      <c r="H498" s="248">
        <v>8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195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3452</v>
      </c>
      <c r="G499" s="245"/>
      <c r="H499" s="248">
        <v>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3457</v>
      </c>
      <c r="G500" s="245"/>
      <c r="H500" s="248">
        <v>6.5999999999999996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3" customFormat="1">
      <c r="A501" s="13"/>
      <c r="B501" s="233"/>
      <c r="C501" s="234"/>
      <c r="D501" s="235" t="s">
        <v>195</v>
      </c>
      <c r="E501" s="236" t="s">
        <v>19</v>
      </c>
      <c r="F501" s="237" t="s">
        <v>3264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195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3458</v>
      </c>
      <c r="G502" s="245"/>
      <c r="H502" s="248">
        <v>12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3459</v>
      </c>
      <c r="G503" s="245"/>
      <c r="H503" s="248">
        <v>6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3460</v>
      </c>
      <c r="G504" s="245"/>
      <c r="H504" s="248">
        <v>30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3461</v>
      </c>
      <c r="G505" s="245"/>
      <c r="H505" s="248">
        <v>3.2000000000000002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3458</v>
      </c>
      <c r="G506" s="245"/>
      <c r="H506" s="248">
        <v>12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3458</v>
      </c>
      <c r="G507" s="245"/>
      <c r="H507" s="248">
        <v>12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3462</v>
      </c>
      <c r="G508" s="245"/>
      <c r="H508" s="248">
        <v>18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3459</v>
      </c>
      <c r="G509" s="245"/>
      <c r="H509" s="248">
        <v>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4" customFormat="1">
      <c r="A510" s="14"/>
      <c r="B510" s="244"/>
      <c r="C510" s="245"/>
      <c r="D510" s="235" t="s">
        <v>195</v>
      </c>
      <c r="E510" s="246" t="s">
        <v>19</v>
      </c>
      <c r="F510" s="247" t="s">
        <v>3461</v>
      </c>
      <c r="G510" s="245"/>
      <c r="H510" s="248">
        <v>3.2000000000000002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195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3463</v>
      </c>
      <c r="G511" s="245"/>
      <c r="H511" s="248">
        <v>13.6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3" customFormat="1">
      <c r="A512" s="13"/>
      <c r="B512" s="233"/>
      <c r="C512" s="234"/>
      <c r="D512" s="235" t="s">
        <v>195</v>
      </c>
      <c r="E512" s="236" t="s">
        <v>19</v>
      </c>
      <c r="F512" s="237" t="s">
        <v>3267</v>
      </c>
      <c r="G512" s="234"/>
      <c r="H512" s="236" t="s">
        <v>19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195</v>
      </c>
      <c r="AU512" s="243" t="s">
        <v>82</v>
      </c>
      <c r="AV512" s="13" t="s">
        <v>80</v>
      </c>
      <c r="AW512" s="13" t="s">
        <v>35</v>
      </c>
      <c r="AX512" s="13" t="s">
        <v>73</v>
      </c>
      <c r="AY512" s="243" t="s">
        <v>185</v>
      </c>
    </row>
    <row r="513" s="14" customFormat="1">
      <c r="A513" s="14"/>
      <c r="B513" s="244"/>
      <c r="C513" s="245"/>
      <c r="D513" s="235" t="s">
        <v>195</v>
      </c>
      <c r="E513" s="246" t="s">
        <v>19</v>
      </c>
      <c r="F513" s="247" t="s">
        <v>3458</v>
      </c>
      <c r="G513" s="245"/>
      <c r="H513" s="248">
        <v>12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195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3459</v>
      </c>
      <c r="G514" s="245"/>
      <c r="H514" s="248">
        <v>6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4" customFormat="1">
      <c r="A515" s="14"/>
      <c r="B515" s="244"/>
      <c r="C515" s="245"/>
      <c r="D515" s="235" t="s">
        <v>195</v>
      </c>
      <c r="E515" s="246" t="s">
        <v>19</v>
      </c>
      <c r="F515" s="247" t="s">
        <v>3459</v>
      </c>
      <c r="G515" s="245"/>
      <c r="H515" s="248">
        <v>6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195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3464</v>
      </c>
      <c r="G516" s="245"/>
      <c r="H516" s="248">
        <v>4.7999999999999998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3459</v>
      </c>
      <c r="G517" s="245"/>
      <c r="H517" s="248">
        <v>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3408</v>
      </c>
      <c r="G518" s="245"/>
      <c r="H518" s="248">
        <v>5.2000000000000002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3465</v>
      </c>
      <c r="G519" s="245"/>
      <c r="H519" s="248">
        <v>24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3458</v>
      </c>
      <c r="G520" s="245"/>
      <c r="H520" s="248">
        <v>12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3466</v>
      </c>
      <c r="G521" s="245"/>
      <c r="H521" s="248">
        <v>1.6000000000000001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3461</v>
      </c>
      <c r="G522" s="245"/>
      <c r="H522" s="248">
        <v>3.2000000000000002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3466</v>
      </c>
      <c r="G523" s="245"/>
      <c r="H523" s="248">
        <v>1.6000000000000001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3463</v>
      </c>
      <c r="G524" s="245"/>
      <c r="H524" s="248">
        <v>13.6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3" customFormat="1">
      <c r="A525" s="13"/>
      <c r="B525" s="233"/>
      <c r="C525" s="234"/>
      <c r="D525" s="235" t="s">
        <v>195</v>
      </c>
      <c r="E525" s="236" t="s">
        <v>19</v>
      </c>
      <c r="F525" s="237" t="s">
        <v>3272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195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185</v>
      </c>
    </row>
    <row r="526" s="14" customFormat="1">
      <c r="A526" s="14"/>
      <c r="B526" s="244"/>
      <c r="C526" s="245"/>
      <c r="D526" s="235" t="s">
        <v>195</v>
      </c>
      <c r="E526" s="246" t="s">
        <v>19</v>
      </c>
      <c r="F526" s="247" t="s">
        <v>3467</v>
      </c>
      <c r="G526" s="245"/>
      <c r="H526" s="248">
        <v>4.0999999999999996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195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185</v>
      </c>
    </row>
    <row r="527" s="14" customFormat="1">
      <c r="A527" s="14"/>
      <c r="B527" s="244"/>
      <c r="C527" s="245"/>
      <c r="D527" s="235" t="s">
        <v>195</v>
      </c>
      <c r="E527" s="246" t="s">
        <v>19</v>
      </c>
      <c r="F527" s="247" t="s">
        <v>3468</v>
      </c>
      <c r="G527" s="245"/>
      <c r="H527" s="248">
        <v>6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195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185</v>
      </c>
    </row>
    <row r="528" s="14" customFormat="1">
      <c r="A528" s="14"/>
      <c r="B528" s="244"/>
      <c r="C528" s="245"/>
      <c r="D528" s="235" t="s">
        <v>195</v>
      </c>
      <c r="E528" s="246" t="s">
        <v>19</v>
      </c>
      <c r="F528" s="247" t="s">
        <v>3469</v>
      </c>
      <c r="G528" s="245"/>
      <c r="H528" s="248">
        <v>8.8000000000000007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195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185</v>
      </c>
    </row>
    <row r="529" s="14" customFormat="1">
      <c r="A529" s="14"/>
      <c r="B529" s="244"/>
      <c r="C529" s="245"/>
      <c r="D529" s="235" t="s">
        <v>195</v>
      </c>
      <c r="E529" s="246" t="s">
        <v>19</v>
      </c>
      <c r="F529" s="247" t="s">
        <v>3470</v>
      </c>
      <c r="G529" s="245"/>
      <c r="H529" s="248">
        <v>5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195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185</v>
      </c>
    </row>
    <row r="530" s="15" customFormat="1">
      <c r="A530" s="15"/>
      <c r="B530" s="255"/>
      <c r="C530" s="256"/>
      <c r="D530" s="235" t="s">
        <v>195</v>
      </c>
      <c r="E530" s="257" t="s">
        <v>19</v>
      </c>
      <c r="F530" s="258" t="s">
        <v>226</v>
      </c>
      <c r="G530" s="256"/>
      <c r="H530" s="259">
        <v>285.5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195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185</v>
      </c>
    </row>
    <row r="531" s="14" customFormat="1">
      <c r="A531" s="14"/>
      <c r="B531" s="244"/>
      <c r="C531" s="245"/>
      <c r="D531" s="235" t="s">
        <v>195</v>
      </c>
      <c r="E531" s="245"/>
      <c r="F531" s="247" t="s">
        <v>3471</v>
      </c>
      <c r="G531" s="245"/>
      <c r="H531" s="248">
        <v>299.77499999999998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4</v>
      </c>
      <c r="AX531" s="14" t="s">
        <v>80</v>
      </c>
      <c r="AY531" s="254" t="s">
        <v>185</v>
      </c>
    </row>
    <row r="532" s="2" customFormat="1" ht="16.5" customHeight="1">
      <c r="A532" s="40"/>
      <c r="B532" s="41"/>
      <c r="C532" s="272" t="s">
        <v>393</v>
      </c>
      <c r="D532" s="272" t="s">
        <v>520</v>
      </c>
      <c r="E532" s="273" t="s">
        <v>3472</v>
      </c>
      <c r="F532" s="274" t="s">
        <v>3473</v>
      </c>
      <c r="G532" s="275" t="s">
        <v>499</v>
      </c>
      <c r="H532" s="276">
        <v>346.91500000000002</v>
      </c>
      <c r="I532" s="277"/>
      <c r="J532" s="278">
        <f>ROUND(I532*H532,2)</f>
        <v>0</v>
      </c>
      <c r="K532" s="274" t="s">
        <v>191</v>
      </c>
      <c r="L532" s="279"/>
      <c r="M532" s="280" t="s">
        <v>19</v>
      </c>
      <c r="N532" s="281" t="s">
        <v>44</v>
      </c>
      <c r="O532" s="86"/>
      <c r="P532" s="224">
        <f>O532*H532</f>
        <v>0</v>
      </c>
      <c r="Q532" s="224">
        <v>4.0000000000000003E-05</v>
      </c>
      <c r="R532" s="224">
        <f>Q532*H532</f>
        <v>0.013876600000000001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265</v>
      </c>
      <c r="AT532" s="226" t="s">
        <v>520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3474</v>
      </c>
    </row>
    <row r="533" s="13" customFormat="1">
      <c r="A533" s="13"/>
      <c r="B533" s="233"/>
      <c r="C533" s="234"/>
      <c r="D533" s="235" t="s">
        <v>195</v>
      </c>
      <c r="E533" s="236" t="s">
        <v>19</v>
      </c>
      <c r="F533" s="237" t="s">
        <v>325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195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185</v>
      </c>
    </row>
    <row r="534" s="14" customFormat="1">
      <c r="A534" s="14"/>
      <c r="B534" s="244"/>
      <c r="C534" s="245"/>
      <c r="D534" s="235" t="s">
        <v>195</v>
      </c>
      <c r="E534" s="246" t="s">
        <v>19</v>
      </c>
      <c r="F534" s="247" t="s">
        <v>3390</v>
      </c>
      <c r="G534" s="245"/>
      <c r="H534" s="248">
        <v>15.5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195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3391</v>
      </c>
      <c r="G535" s="245"/>
      <c r="H535" s="248">
        <v>5.4000000000000004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3392</v>
      </c>
      <c r="G536" s="245"/>
      <c r="H536" s="248">
        <v>5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4" customFormat="1">
      <c r="A537" s="14"/>
      <c r="B537" s="244"/>
      <c r="C537" s="245"/>
      <c r="D537" s="235" t="s">
        <v>195</v>
      </c>
      <c r="E537" s="246" t="s">
        <v>19</v>
      </c>
      <c r="F537" s="247" t="s">
        <v>3393</v>
      </c>
      <c r="G537" s="245"/>
      <c r="H537" s="248">
        <v>6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195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3394</v>
      </c>
      <c r="G538" s="245"/>
      <c r="H538" s="248">
        <v>13.800000000000001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3395</v>
      </c>
      <c r="G539" s="245"/>
      <c r="H539" s="248">
        <v>12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3396</v>
      </c>
      <c r="G540" s="245"/>
      <c r="H540" s="248">
        <v>15.195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3264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3397</v>
      </c>
      <c r="G542" s="245"/>
      <c r="H542" s="248">
        <v>16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3398</v>
      </c>
      <c r="G543" s="245"/>
      <c r="H543" s="248">
        <v>7.7999999999999998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3399</v>
      </c>
      <c r="G544" s="245"/>
      <c r="H544" s="248">
        <v>35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4" customFormat="1">
      <c r="A545" s="14"/>
      <c r="B545" s="244"/>
      <c r="C545" s="245"/>
      <c r="D545" s="235" t="s">
        <v>195</v>
      </c>
      <c r="E545" s="246" t="s">
        <v>19</v>
      </c>
      <c r="F545" s="247" t="s">
        <v>3400</v>
      </c>
      <c r="G545" s="245"/>
      <c r="H545" s="248">
        <v>9.1999999999999993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195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3401</v>
      </c>
      <c r="G546" s="245"/>
      <c r="H546" s="248">
        <v>14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3402</v>
      </c>
      <c r="G547" s="245"/>
      <c r="H547" s="248">
        <v>20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3403</v>
      </c>
      <c r="G548" s="245"/>
      <c r="H548" s="248">
        <v>21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4" customFormat="1">
      <c r="A549" s="14"/>
      <c r="B549" s="244"/>
      <c r="C549" s="245"/>
      <c r="D549" s="235" t="s">
        <v>195</v>
      </c>
      <c r="E549" s="246" t="s">
        <v>19</v>
      </c>
      <c r="F549" s="247" t="s">
        <v>3404</v>
      </c>
      <c r="G549" s="245"/>
      <c r="H549" s="248">
        <v>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195</v>
      </c>
      <c r="AU549" s="254" t="s">
        <v>82</v>
      </c>
      <c r="AV549" s="14" t="s">
        <v>82</v>
      </c>
      <c r="AW549" s="14" t="s">
        <v>35</v>
      </c>
      <c r="AX549" s="14" t="s">
        <v>73</v>
      </c>
      <c r="AY549" s="254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3400</v>
      </c>
      <c r="G550" s="245"/>
      <c r="H550" s="248">
        <v>9.1999999999999993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3267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3397</v>
      </c>
      <c r="G552" s="245"/>
      <c r="H552" s="248">
        <v>16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3398</v>
      </c>
      <c r="G553" s="245"/>
      <c r="H553" s="248">
        <v>7.7999999999999998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3405</v>
      </c>
      <c r="G554" s="245"/>
      <c r="H554" s="248">
        <v>10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3406</v>
      </c>
      <c r="G555" s="245"/>
      <c r="H555" s="248">
        <v>7.7999999999999998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3407</v>
      </c>
      <c r="G556" s="245"/>
      <c r="H556" s="248">
        <v>7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3408</v>
      </c>
      <c r="G557" s="245"/>
      <c r="H557" s="248">
        <v>5.2000000000000002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3409</v>
      </c>
      <c r="G558" s="245"/>
      <c r="H558" s="248">
        <v>28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3397</v>
      </c>
      <c r="G559" s="245"/>
      <c r="H559" s="248">
        <v>16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3410</v>
      </c>
      <c r="G560" s="245"/>
      <c r="H560" s="248">
        <v>4.5999999999999996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3411</v>
      </c>
      <c r="G561" s="245"/>
      <c r="H561" s="248">
        <v>5.2000000000000002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3410</v>
      </c>
      <c r="G562" s="245"/>
      <c r="H562" s="248">
        <v>4.5999999999999996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3" customFormat="1">
      <c r="A563" s="13"/>
      <c r="B563" s="233"/>
      <c r="C563" s="234"/>
      <c r="D563" s="235" t="s">
        <v>195</v>
      </c>
      <c r="E563" s="236" t="s">
        <v>19</v>
      </c>
      <c r="F563" s="237" t="s">
        <v>3272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195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3412</v>
      </c>
      <c r="G564" s="245"/>
      <c r="H564" s="248">
        <v>5.0999999999999996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5" customFormat="1">
      <c r="A565" s="15"/>
      <c r="B565" s="255"/>
      <c r="C565" s="256"/>
      <c r="D565" s="235" t="s">
        <v>195</v>
      </c>
      <c r="E565" s="257" t="s">
        <v>19</v>
      </c>
      <c r="F565" s="258" t="s">
        <v>226</v>
      </c>
      <c r="G565" s="256"/>
      <c r="H565" s="259">
        <v>330.39500000000004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5" t="s">
        <v>195</v>
      </c>
      <c r="AU565" s="265" t="s">
        <v>82</v>
      </c>
      <c r="AV565" s="15" t="s">
        <v>135</v>
      </c>
      <c r="AW565" s="15" t="s">
        <v>35</v>
      </c>
      <c r="AX565" s="15" t="s">
        <v>80</v>
      </c>
      <c r="AY565" s="265" t="s">
        <v>185</v>
      </c>
    </row>
    <row r="566" s="14" customFormat="1">
      <c r="A566" s="14"/>
      <c r="B566" s="244"/>
      <c r="C566" s="245"/>
      <c r="D566" s="235" t="s">
        <v>195</v>
      </c>
      <c r="E566" s="245"/>
      <c r="F566" s="247" t="s">
        <v>3475</v>
      </c>
      <c r="G566" s="245"/>
      <c r="H566" s="248">
        <v>346.91500000000002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4</v>
      </c>
      <c r="AX566" s="14" t="s">
        <v>80</v>
      </c>
      <c r="AY566" s="254" t="s">
        <v>185</v>
      </c>
    </row>
    <row r="567" s="2" customFormat="1" ht="16.5" customHeight="1">
      <c r="A567" s="40"/>
      <c r="B567" s="41"/>
      <c r="C567" s="272" t="s">
        <v>400</v>
      </c>
      <c r="D567" s="272" t="s">
        <v>520</v>
      </c>
      <c r="E567" s="273" t="s">
        <v>3476</v>
      </c>
      <c r="F567" s="274" t="s">
        <v>3477</v>
      </c>
      <c r="G567" s="275" t="s">
        <v>499</v>
      </c>
      <c r="H567" s="276">
        <v>28.350000000000001</v>
      </c>
      <c r="I567" s="277"/>
      <c r="J567" s="278">
        <f>ROUND(I567*H567,2)</f>
        <v>0</v>
      </c>
      <c r="K567" s="274" t="s">
        <v>191</v>
      </c>
      <c r="L567" s="279"/>
      <c r="M567" s="280" t="s">
        <v>19</v>
      </c>
      <c r="N567" s="281" t="s">
        <v>44</v>
      </c>
      <c r="O567" s="86"/>
      <c r="P567" s="224">
        <f>O567*H567</f>
        <v>0</v>
      </c>
      <c r="Q567" s="224">
        <v>0.00029999999999999997</v>
      </c>
      <c r="R567" s="224">
        <f>Q567*H567</f>
        <v>0.0085050000000000004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265</v>
      </c>
      <c r="AT567" s="226" t="s">
        <v>520</v>
      </c>
      <c r="AU567" s="226" t="s">
        <v>82</v>
      </c>
      <c r="AY567" s="19" t="s">
        <v>185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3478</v>
      </c>
    </row>
    <row r="568" s="13" customFormat="1">
      <c r="A568" s="13"/>
      <c r="B568" s="233"/>
      <c r="C568" s="234"/>
      <c r="D568" s="235" t="s">
        <v>195</v>
      </c>
      <c r="E568" s="236" t="s">
        <v>19</v>
      </c>
      <c r="F568" s="237" t="s">
        <v>325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195</v>
      </c>
      <c r="AU568" s="243" t="s">
        <v>82</v>
      </c>
      <c r="AV568" s="13" t="s">
        <v>80</v>
      </c>
      <c r="AW568" s="13" t="s">
        <v>35</v>
      </c>
      <c r="AX568" s="13" t="s">
        <v>73</v>
      </c>
      <c r="AY568" s="243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3479</v>
      </c>
      <c r="G569" s="245"/>
      <c r="H569" s="248">
        <v>6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3" customFormat="1">
      <c r="A570" s="13"/>
      <c r="B570" s="233"/>
      <c r="C570" s="234"/>
      <c r="D570" s="235" t="s">
        <v>195</v>
      </c>
      <c r="E570" s="236" t="s">
        <v>19</v>
      </c>
      <c r="F570" s="237" t="s">
        <v>3264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195</v>
      </c>
      <c r="AU570" s="243" t="s">
        <v>82</v>
      </c>
      <c r="AV570" s="13" t="s">
        <v>80</v>
      </c>
      <c r="AW570" s="13" t="s">
        <v>35</v>
      </c>
      <c r="AX570" s="13" t="s">
        <v>73</v>
      </c>
      <c r="AY570" s="243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3479</v>
      </c>
      <c r="G571" s="245"/>
      <c r="H571" s="248">
        <v>6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3479</v>
      </c>
      <c r="G572" s="245"/>
      <c r="H572" s="248">
        <v>6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3267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3479</v>
      </c>
      <c r="G574" s="245"/>
      <c r="H574" s="248">
        <v>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3480</v>
      </c>
      <c r="G575" s="245"/>
      <c r="H575" s="248">
        <v>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3" customFormat="1">
      <c r="A576" s="13"/>
      <c r="B576" s="233"/>
      <c r="C576" s="234"/>
      <c r="D576" s="235" t="s">
        <v>195</v>
      </c>
      <c r="E576" s="236" t="s">
        <v>19</v>
      </c>
      <c r="F576" s="237" t="s">
        <v>3272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195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80</v>
      </c>
      <c r="G577" s="245"/>
      <c r="H577" s="248">
        <v>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5" customFormat="1">
      <c r="A578" s="15"/>
      <c r="B578" s="255"/>
      <c r="C578" s="256"/>
      <c r="D578" s="235" t="s">
        <v>195</v>
      </c>
      <c r="E578" s="257" t="s">
        <v>19</v>
      </c>
      <c r="F578" s="258" t="s">
        <v>226</v>
      </c>
      <c r="G578" s="256"/>
      <c r="H578" s="259">
        <v>27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195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185</v>
      </c>
    </row>
    <row r="579" s="14" customFormat="1">
      <c r="A579" s="14"/>
      <c r="B579" s="244"/>
      <c r="C579" s="245"/>
      <c r="D579" s="235" t="s">
        <v>195</v>
      </c>
      <c r="E579" s="245"/>
      <c r="F579" s="247" t="s">
        <v>3481</v>
      </c>
      <c r="G579" s="245"/>
      <c r="H579" s="248">
        <v>28.350000000000001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195</v>
      </c>
      <c r="AU579" s="254" t="s">
        <v>82</v>
      </c>
      <c r="AV579" s="14" t="s">
        <v>82</v>
      </c>
      <c r="AW579" s="14" t="s">
        <v>4</v>
      </c>
      <c r="AX579" s="14" t="s">
        <v>80</v>
      </c>
      <c r="AY579" s="254" t="s">
        <v>185</v>
      </c>
    </row>
    <row r="580" s="2" customFormat="1" ht="16.5" customHeight="1">
      <c r="A580" s="40"/>
      <c r="B580" s="41"/>
      <c r="C580" s="272" t="s">
        <v>409</v>
      </c>
      <c r="D580" s="272" t="s">
        <v>520</v>
      </c>
      <c r="E580" s="273" t="s">
        <v>3482</v>
      </c>
      <c r="F580" s="274" t="s">
        <v>3483</v>
      </c>
      <c r="G580" s="275" t="s">
        <v>499</v>
      </c>
      <c r="H580" s="276">
        <v>40.950000000000003</v>
      </c>
      <c r="I580" s="277"/>
      <c r="J580" s="278">
        <f>ROUND(I580*H580,2)</f>
        <v>0</v>
      </c>
      <c r="K580" s="274" t="s">
        <v>191</v>
      </c>
      <c r="L580" s="279"/>
      <c r="M580" s="280" t="s">
        <v>19</v>
      </c>
      <c r="N580" s="281" t="s">
        <v>44</v>
      </c>
      <c r="O580" s="86"/>
      <c r="P580" s="224">
        <f>O580*H580</f>
        <v>0</v>
      </c>
      <c r="Q580" s="224">
        <v>0.00020000000000000001</v>
      </c>
      <c r="R580" s="224">
        <f>Q580*H580</f>
        <v>0.0081900000000000011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265</v>
      </c>
      <c r="AT580" s="226" t="s">
        <v>520</v>
      </c>
      <c r="AU580" s="226" t="s">
        <v>82</v>
      </c>
      <c r="AY580" s="19" t="s">
        <v>185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3484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325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3485</v>
      </c>
      <c r="G582" s="245"/>
      <c r="H582" s="248">
        <v>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3486</v>
      </c>
      <c r="G583" s="245"/>
      <c r="H583" s="248">
        <v>4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3487</v>
      </c>
      <c r="G584" s="245"/>
      <c r="H584" s="248">
        <v>3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3" customFormat="1">
      <c r="A585" s="13"/>
      <c r="B585" s="233"/>
      <c r="C585" s="234"/>
      <c r="D585" s="235" t="s">
        <v>195</v>
      </c>
      <c r="E585" s="236" t="s">
        <v>19</v>
      </c>
      <c r="F585" s="237" t="s">
        <v>3264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195</v>
      </c>
      <c r="AU585" s="243" t="s">
        <v>82</v>
      </c>
      <c r="AV585" s="13" t="s">
        <v>80</v>
      </c>
      <c r="AW585" s="13" t="s">
        <v>35</v>
      </c>
      <c r="AX585" s="13" t="s">
        <v>73</v>
      </c>
      <c r="AY585" s="243" t="s">
        <v>185</v>
      </c>
    </row>
    <row r="586" s="14" customFormat="1">
      <c r="A586" s="14"/>
      <c r="B586" s="244"/>
      <c r="C586" s="245"/>
      <c r="D586" s="235" t="s">
        <v>195</v>
      </c>
      <c r="E586" s="246" t="s">
        <v>19</v>
      </c>
      <c r="F586" s="247" t="s">
        <v>3479</v>
      </c>
      <c r="G586" s="245"/>
      <c r="H586" s="248">
        <v>6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195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185</v>
      </c>
    </row>
    <row r="587" s="14" customFormat="1">
      <c r="A587" s="14"/>
      <c r="B587" s="244"/>
      <c r="C587" s="245"/>
      <c r="D587" s="235" t="s">
        <v>195</v>
      </c>
      <c r="E587" s="246" t="s">
        <v>19</v>
      </c>
      <c r="F587" s="247" t="s">
        <v>3479</v>
      </c>
      <c r="G587" s="245"/>
      <c r="H587" s="248">
        <v>6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195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185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3267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3479</v>
      </c>
      <c r="G589" s="245"/>
      <c r="H589" s="248">
        <v>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3480</v>
      </c>
      <c r="G590" s="245"/>
      <c r="H590" s="248">
        <v>2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129</v>
      </c>
      <c r="G591" s="245"/>
      <c r="H591" s="248">
        <v>3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5" customFormat="1">
      <c r="A592" s="15"/>
      <c r="B592" s="255"/>
      <c r="C592" s="256"/>
      <c r="D592" s="235" t="s">
        <v>195</v>
      </c>
      <c r="E592" s="257" t="s">
        <v>19</v>
      </c>
      <c r="F592" s="258" t="s">
        <v>226</v>
      </c>
      <c r="G592" s="256"/>
      <c r="H592" s="259">
        <v>39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5" t="s">
        <v>195</v>
      </c>
      <c r="AU592" s="265" t="s">
        <v>82</v>
      </c>
      <c r="AV592" s="15" t="s">
        <v>135</v>
      </c>
      <c r="AW592" s="15" t="s">
        <v>35</v>
      </c>
      <c r="AX592" s="15" t="s">
        <v>80</v>
      </c>
      <c r="AY592" s="265" t="s">
        <v>185</v>
      </c>
    </row>
    <row r="593" s="14" customFormat="1">
      <c r="A593" s="14"/>
      <c r="B593" s="244"/>
      <c r="C593" s="245"/>
      <c r="D593" s="235" t="s">
        <v>195</v>
      </c>
      <c r="E593" s="245"/>
      <c r="F593" s="247" t="s">
        <v>3488</v>
      </c>
      <c r="G593" s="245"/>
      <c r="H593" s="248">
        <v>40.950000000000003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4</v>
      </c>
      <c r="AX593" s="14" t="s">
        <v>80</v>
      </c>
      <c r="AY593" s="254" t="s">
        <v>185</v>
      </c>
    </row>
    <row r="594" s="2" customFormat="1" ht="21.75" customHeight="1">
      <c r="A594" s="40"/>
      <c r="B594" s="41"/>
      <c r="C594" s="215" t="s">
        <v>417</v>
      </c>
      <c r="D594" s="215" t="s">
        <v>187</v>
      </c>
      <c r="E594" s="216" t="s">
        <v>3489</v>
      </c>
      <c r="F594" s="217" t="s">
        <v>3490</v>
      </c>
      <c r="G594" s="218" t="s">
        <v>240</v>
      </c>
      <c r="H594" s="219">
        <v>20.914999999999999</v>
      </c>
      <c r="I594" s="220"/>
      <c r="J594" s="221">
        <f>ROUND(I594*H594,2)</f>
        <v>0</v>
      </c>
      <c r="K594" s="217" t="s">
        <v>191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0.0057000000000000002</v>
      </c>
      <c r="R594" s="224">
        <f>Q594*H594</f>
        <v>0.1192155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187</v>
      </c>
      <c r="AU594" s="226" t="s">
        <v>82</v>
      </c>
      <c r="AY594" s="19" t="s">
        <v>185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3491</v>
      </c>
    </row>
    <row r="595" s="2" customFormat="1">
      <c r="A595" s="40"/>
      <c r="B595" s="41"/>
      <c r="C595" s="42"/>
      <c r="D595" s="228" t="s">
        <v>193</v>
      </c>
      <c r="E595" s="42"/>
      <c r="F595" s="229" t="s">
        <v>3492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193</v>
      </c>
      <c r="AU595" s="19" t="s">
        <v>82</v>
      </c>
    </row>
    <row r="596" s="13" customFormat="1">
      <c r="A596" s="13"/>
      <c r="B596" s="233"/>
      <c r="C596" s="234"/>
      <c r="D596" s="235" t="s">
        <v>195</v>
      </c>
      <c r="E596" s="236" t="s">
        <v>19</v>
      </c>
      <c r="F596" s="237" t="s">
        <v>3300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195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3343</v>
      </c>
      <c r="G597" s="245"/>
      <c r="H597" s="248">
        <v>2.6000000000000001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4" customFormat="1">
      <c r="A598" s="14"/>
      <c r="B598" s="244"/>
      <c r="C598" s="245"/>
      <c r="D598" s="235" t="s">
        <v>195</v>
      </c>
      <c r="E598" s="246" t="s">
        <v>19</v>
      </c>
      <c r="F598" s="247" t="s">
        <v>3344</v>
      </c>
      <c r="G598" s="245"/>
      <c r="H598" s="248">
        <v>2.8799999999999999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195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185</v>
      </c>
    </row>
    <row r="599" s="13" customFormat="1">
      <c r="A599" s="13"/>
      <c r="B599" s="233"/>
      <c r="C599" s="234"/>
      <c r="D599" s="235" t="s">
        <v>195</v>
      </c>
      <c r="E599" s="236" t="s">
        <v>19</v>
      </c>
      <c r="F599" s="237" t="s">
        <v>3317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195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3345</v>
      </c>
      <c r="G600" s="245"/>
      <c r="H600" s="248">
        <v>1.74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3346</v>
      </c>
      <c r="G601" s="245"/>
      <c r="H601" s="248">
        <v>0.90000000000000002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4" customFormat="1">
      <c r="A602" s="14"/>
      <c r="B602" s="244"/>
      <c r="C602" s="245"/>
      <c r="D602" s="235" t="s">
        <v>195</v>
      </c>
      <c r="E602" s="246" t="s">
        <v>19</v>
      </c>
      <c r="F602" s="247" t="s">
        <v>3347</v>
      </c>
      <c r="G602" s="245"/>
      <c r="H602" s="248">
        <v>2.52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195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185</v>
      </c>
    </row>
    <row r="603" s="13" customFormat="1">
      <c r="A603" s="13"/>
      <c r="B603" s="233"/>
      <c r="C603" s="234"/>
      <c r="D603" s="235" t="s">
        <v>195</v>
      </c>
      <c r="E603" s="236" t="s">
        <v>19</v>
      </c>
      <c r="F603" s="237" t="s">
        <v>3329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195</v>
      </c>
      <c r="AU603" s="243" t="s">
        <v>82</v>
      </c>
      <c r="AV603" s="13" t="s">
        <v>80</v>
      </c>
      <c r="AW603" s="13" t="s">
        <v>35</v>
      </c>
      <c r="AX603" s="13" t="s">
        <v>73</v>
      </c>
      <c r="AY603" s="243" t="s">
        <v>185</v>
      </c>
    </row>
    <row r="604" s="14" customFormat="1">
      <c r="A604" s="14"/>
      <c r="B604" s="244"/>
      <c r="C604" s="245"/>
      <c r="D604" s="235" t="s">
        <v>195</v>
      </c>
      <c r="E604" s="246" t="s">
        <v>19</v>
      </c>
      <c r="F604" s="247" t="s">
        <v>3348</v>
      </c>
      <c r="G604" s="245"/>
      <c r="H604" s="248">
        <v>2.7400000000000002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195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185</v>
      </c>
    </row>
    <row r="605" s="13" customFormat="1">
      <c r="A605" s="13"/>
      <c r="B605" s="233"/>
      <c r="C605" s="234"/>
      <c r="D605" s="235" t="s">
        <v>195</v>
      </c>
      <c r="E605" s="236" t="s">
        <v>19</v>
      </c>
      <c r="F605" s="237" t="s">
        <v>3335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195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185</v>
      </c>
    </row>
    <row r="606" s="14" customFormat="1">
      <c r="A606" s="14"/>
      <c r="B606" s="244"/>
      <c r="C606" s="245"/>
      <c r="D606" s="235" t="s">
        <v>195</v>
      </c>
      <c r="E606" s="246" t="s">
        <v>19</v>
      </c>
      <c r="F606" s="247" t="s">
        <v>3349</v>
      </c>
      <c r="G606" s="245"/>
      <c r="H606" s="248">
        <v>7.5350000000000001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195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185</v>
      </c>
    </row>
    <row r="607" s="15" customFormat="1">
      <c r="A607" s="15"/>
      <c r="B607" s="255"/>
      <c r="C607" s="256"/>
      <c r="D607" s="235" t="s">
        <v>195</v>
      </c>
      <c r="E607" s="257" t="s">
        <v>19</v>
      </c>
      <c r="F607" s="258" t="s">
        <v>226</v>
      </c>
      <c r="G607" s="256"/>
      <c r="H607" s="259">
        <v>20.914999999999999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195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185</v>
      </c>
    </row>
    <row r="608" s="2" customFormat="1" ht="24.15" customHeight="1">
      <c r="A608" s="40"/>
      <c r="B608" s="41"/>
      <c r="C608" s="215" t="s">
        <v>436</v>
      </c>
      <c r="D608" s="215" t="s">
        <v>187</v>
      </c>
      <c r="E608" s="216" t="s">
        <v>3493</v>
      </c>
      <c r="F608" s="217" t="s">
        <v>3494</v>
      </c>
      <c r="G608" s="218" t="s">
        <v>240</v>
      </c>
      <c r="H608" s="219">
        <v>870.55799999999999</v>
      </c>
      <c r="I608" s="220"/>
      <c r="J608" s="221">
        <f>ROUND(I608*H608,2)</f>
        <v>0</v>
      </c>
      <c r="K608" s="217" t="s">
        <v>191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0.0033</v>
      </c>
      <c r="R608" s="224">
        <f>Q608*H608</f>
        <v>2.8728414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187</v>
      </c>
      <c r="AU608" s="226" t="s">
        <v>82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3495</v>
      </c>
    </row>
    <row r="609" s="2" customFormat="1">
      <c r="A609" s="40"/>
      <c r="B609" s="41"/>
      <c r="C609" s="42"/>
      <c r="D609" s="228" t="s">
        <v>193</v>
      </c>
      <c r="E609" s="42"/>
      <c r="F609" s="229" t="s">
        <v>3496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193</v>
      </c>
      <c r="AU609" s="19" t="s">
        <v>82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3300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3301</v>
      </c>
      <c r="G611" s="245"/>
      <c r="H611" s="248">
        <v>46.399999999999999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3302</v>
      </c>
      <c r="G612" s="245"/>
      <c r="H612" s="248">
        <v>2.7599999999999998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3303</v>
      </c>
      <c r="G613" s="245"/>
      <c r="H613" s="248">
        <v>-8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4" customFormat="1">
      <c r="A614" s="14"/>
      <c r="B614" s="244"/>
      <c r="C614" s="245"/>
      <c r="D614" s="235" t="s">
        <v>195</v>
      </c>
      <c r="E614" s="246" t="s">
        <v>19</v>
      </c>
      <c r="F614" s="247" t="s">
        <v>3304</v>
      </c>
      <c r="G614" s="245"/>
      <c r="H614" s="248">
        <v>113.90000000000001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195</v>
      </c>
      <c r="AU614" s="254" t="s">
        <v>82</v>
      </c>
      <c r="AV614" s="14" t="s">
        <v>82</v>
      </c>
      <c r="AW614" s="14" t="s">
        <v>35</v>
      </c>
      <c r="AX614" s="14" t="s">
        <v>73</v>
      </c>
      <c r="AY614" s="254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3305</v>
      </c>
      <c r="G615" s="245"/>
      <c r="H615" s="248">
        <v>-37.439999999999998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3306</v>
      </c>
      <c r="G616" s="245"/>
      <c r="H616" s="248">
        <v>3.6800000000000002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3307</v>
      </c>
      <c r="G617" s="245"/>
      <c r="H617" s="248">
        <v>2.1800000000000002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3308</v>
      </c>
      <c r="G618" s="245"/>
      <c r="H618" s="248">
        <v>8.0500000000000007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1946</v>
      </c>
      <c r="G619" s="245"/>
      <c r="H619" s="248">
        <v>12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4" customFormat="1">
      <c r="A620" s="14"/>
      <c r="B620" s="244"/>
      <c r="C620" s="245"/>
      <c r="D620" s="235" t="s">
        <v>195</v>
      </c>
      <c r="E620" s="246" t="s">
        <v>19</v>
      </c>
      <c r="F620" s="247" t="s">
        <v>3304</v>
      </c>
      <c r="G620" s="245"/>
      <c r="H620" s="248">
        <v>113.90000000000001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195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3309</v>
      </c>
      <c r="G621" s="245"/>
      <c r="H621" s="248">
        <v>-44.039999999999999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3306</v>
      </c>
      <c r="G622" s="245"/>
      <c r="H622" s="248">
        <v>3.6800000000000002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3307</v>
      </c>
      <c r="G623" s="245"/>
      <c r="H623" s="248">
        <v>2.1800000000000002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3310</v>
      </c>
      <c r="G624" s="245"/>
      <c r="H624" s="248">
        <v>2.2999999999999998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3311</v>
      </c>
      <c r="G625" s="245"/>
      <c r="H625" s="248">
        <v>2.024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1946</v>
      </c>
      <c r="G626" s="245"/>
      <c r="H626" s="248">
        <v>12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4" customFormat="1">
      <c r="A627" s="14"/>
      <c r="B627" s="244"/>
      <c r="C627" s="245"/>
      <c r="D627" s="235" t="s">
        <v>195</v>
      </c>
      <c r="E627" s="246" t="s">
        <v>19</v>
      </c>
      <c r="F627" s="247" t="s">
        <v>3312</v>
      </c>
      <c r="G627" s="245"/>
      <c r="H627" s="248">
        <v>53.280000000000001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195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3313</v>
      </c>
      <c r="G628" s="245"/>
      <c r="H628" s="248">
        <v>19.215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3314</v>
      </c>
      <c r="G629" s="245"/>
      <c r="H629" s="248">
        <v>6.0499999999999998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3315</v>
      </c>
      <c r="G630" s="245"/>
      <c r="H630" s="248">
        <v>0.97999999999999998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4" customFormat="1">
      <c r="A631" s="14"/>
      <c r="B631" s="244"/>
      <c r="C631" s="245"/>
      <c r="D631" s="235" t="s">
        <v>195</v>
      </c>
      <c r="E631" s="246" t="s">
        <v>19</v>
      </c>
      <c r="F631" s="247" t="s">
        <v>3316</v>
      </c>
      <c r="G631" s="245"/>
      <c r="H631" s="248">
        <v>1.113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195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1158</v>
      </c>
      <c r="G632" s="245"/>
      <c r="H632" s="248">
        <v>-1.7729999999999999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3" customFormat="1">
      <c r="A633" s="13"/>
      <c r="B633" s="233"/>
      <c r="C633" s="234"/>
      <c r="D633" s="235" t="s">
        <v>195</v>
      </c>
      <c r="E633" s="236" t="s">
        <v>19</v>
      </c>
      <c r="F633" s="237" t="s">
        <v>3317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195</v>
      </c>
      <c r="AU633" s="243" t="s">
        <v>82</v>
      </c>
      <c r="AV633" s="13" t="s">
        <v>80</v>
      </c>
      <c r="AW633" s="13" t="s">
        <v>35</v>
      </c>
      <c r="AX633" s="13" t="s">
        <v>73</v>
      </c>
      <c r="AY633" s="243" t="s">
        <v>185</v>
      </c>
    </row>
    <row r="634" s="14" customFormat="1">
      <c r="A634" s="14"/>
      <c r="B634" s="244"/>
      <c r="C634" s="245"/>
      <c r="D634" s="235" t="s">
        <v>195</v>
      </c>
      <c r="E634" s="246" t="s">
        <v>19</v>
      </c>
      <c r="F634" s="247" t="s">
        <v>3301</v>
      </c>
      <c r="G634" s="245"/>
      <c r="H634" s="248">
        <v>46.399999999999999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195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185</v>
      </c>
    </row>
    <row r="635" s="14" customFormat="1">
      <c r="A635" s="14"/>
      <c r="B635" s="244"/>
      <c r="C635" s="245"/>
      <c r="D635" s="235" t="s">
        <v>195</v>
      </c>
      <c r="E635" s="246" t="s">
        <v>19</v>
      </c>
      <c r="F635" s="247" t="s">
        <v>3318</v>
      </c>
      <c r="G635" s="245"/>
      <c r="H635" s="248">
        <v>1.3799999999999999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195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3319</v>
      </c>
      <c r="G636" s="245"/>
      <c r="H636" s="248">
        <v>1.1499999999999999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3320</v>
      </c>
      <c r="G637" s="245"/>
      <c r="H637" s="248">
        <v>1.242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3321</v>
      </c>
      <c r="G638" s="245"/>
      <c r="H638" s="248">
        <v>-8.5199999999999996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4" customFormat="1">
      <c r="A639" s="14"/>
      <c r="B639" s="244"/>
      <c r="C639" s="245"/>
      <c r="D639" s="235" t="s">
        <v>195</v>
      </c>
      <c r="E639" s="246" t="s">
        <v>19</v>
      </c>
      <c r="F639" s="247" t="s">
        <v>3304</v>
      </c>
      <c r="G639" s="245"/>
      <c r="H639" s="248">
        <v>113.90000000000001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195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3322</v>
      </c>
      <c r="G640" s="245"/>
      <c r="H640" s="248">
        <v>1.8400000000000001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3323</v>
      </c>
      <c r="G641" s="245"/>
      <c r="H641" s="248">
        <v>4.8300000000000001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4" customFormat="1">
      <c r="A642" s="14"/>
      <c r="B642" s="244"/>
      <c r="C642" s="245"/>
      <c r="D642" s="235" t="s">
        <v>195</v>
      </c>
      <c r="E642" s="246" t="s">
        <v>19</v>
      </c>
      <c r="F642" s="247" t="s">
        <v>3324</v>
      </c>
      <c r="G642" s="245"/>
      <c r="H642" s="248">
        <v>4.5999999999999996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195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185</v>
      </c>
    </row>
    <row r="643" s="14" customFormat="1">
      <c r="A643" s="14"/>
      <c r="B643" s="244"/>
      <c r="C643" s="245"/>
      <c r="D643" s="235" t="s">
        <v>195</v>
      </c>
      <c r="E643" s="246" t="s">
        <v>19</v>
      </c>
      <c r="F643" s="247" t="s">
        <v>3325</v>
      </c>
      <c r="G643" s="245"/>
      <c r="H643" s="248">
        <v>3.2200000000000002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195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1490</v>
      </c>
      <c r="G644" s="245"/>
      <c r="H644" s="248">
        <v>-45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3304</v>
      </c>
      <c r="G645" s="245"/>
      <c r="H645" s="248">
        <v>113.90000000000001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4" customFormat="1">
      <c r="A646" s="14"/>
      <c r="B646" s="244"/>
      <c r="C646" s="245"/>
      <c r="D646" s="235" t="s">
        <v>195</v>
      </c>
      <c r="E646" s="246" t="s">
        <v>19</v>
      </c>
      <c r="F646" s="247" t="s">
        <v>3322</v>
      </c>
      <c r="G646" s="245"/>
      <c r="H646" s="248">
        <v>1.8400000000000001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195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3323</v>
      </c>
      <c r="G647" s="245"/>
      <c r="H647" s="248">
        <v>4.8300000000000001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3322</v>
      </c>
      <c r="G648" s="245"/>
      <c r="H648" s="248">
        <v>1.8400000000000001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3326</v>
      </c>
      <c r="G649" s="245"/>
      <c r="H649" s="248">
        <v>1.6100000000000001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4" customFormat="1">
      <c r="A650" s="14"/>
      <c r="B650" s="244"/>
      <c r="C650" s="245"/>
      <c r="D650" s="235" t="s">
        <v>195</v>
      </c>
      <c r="E650" s="246" t="s">
        <v>19</v>
      </c>
      <c r="F650" s="247" t="s">
        <v>3327</v>
      </c>
      <c r="G650" s="245"/>
      <c r="H650" s="248">
        <v>10.550000000000001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195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185</v>
      </c>
    </row>
    <row r="651" s="14" customFormat="1">
      <c r="A651" s="14"/>
      <c r="B651" s="244"/>
      <c r="C651" s="245"/>
      <c r="D651" s="235" t="s">
        <v>195</v>
      </c>
      <c r="E651" s="246" t="s">
        <v>19</v>
      </c>
      <c r="F651" s="247" t="s">
        <v>3326</v>
      </c>
      <c r="G651" s="245"/>
      <c r="H651" s="248">
        <v>1.6100000000000001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195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2271</v>
      </c>
      <c r="G652" s="245"/>
      <c r="H652" s="248">
        <v>-40.909999999999997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3312</v>
      </c>
      <c r="G653" s="245"/>
      <c r="H653" s="248">
        <v>53.280000000000001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3313</v>
      </c>
      <c r="G654" s="245"/>
      <c r="H654" s="248">
        <v>19.215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4" customFormat="1">
      <c r="A655" s="14"/>
      <c r="B655" s="244"/>
      <c r="C655" s="245"/>
      <c r="D655" s="235" t="s">
        <v>195</v>
      </c>
      <c r="E655" s="246" t="s">
        <v>19</v>
      </c>
      <c r="F655" s="247" t="s">
        <v>3328</v>
      </c>
      <c r="G655" s="245"/>
      <c r="H655" s="248">
        <v>13.75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195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185</v>
      </c>
    </row>
    <row r="656" s="13" customFormat="1">
      <c r="A656" s="13"/>
      <c r="B656" s="233"/>
      <c r="C656" s="234"/>
      <c r="D656" s="235" t="s">
        <v>195</v>
      </c>
      <c r="E656" s="236" t="s">
        <v>19</v>
      </c>
      <c r="F656" s="237" t="s">
        <v>3329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195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3330</v>
      </c>
      <c r="G657" s="245"/>
      <c r="H657" s="248">
        <v>47.600000000000001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4" customFormat="1">
      <c r="A658" s="14"/>
      <c r="B658" s="244"/>
      <c r="C658" s="245"/>
      <c r="D658" s="235" t="s">
        <v>195</v>
      </c>
      <c r="E658" s="246" t="s">
        <v>19</v>
      </c>
      <c r="F658" s="247" t="s">
        <v>3331</v>
      </c>
      <c r="G658" s="245"/>
      <c r="H658" s="248">
        <v>2.1160000000000001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195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185</v>
      </c>
    </row>
    <row r="659" s="14" customFormat="1">
      <c r="A659" s="14"/>
      <c r="B659" s="244"/>
      <c r="C659" s="245"/>
      <c r="D659" s="235" t="s">
        <v>195</v>
      </c>
      <c r="E659" s="246" t="s">
        <v>19</v>
      </c>
      <c r="F659" s="247" t="s">
        <v>1484</v>
      </c>
      <c r="G659" s="245"/>
      <c r="H659" s="248">
        <v>-4.7999999999999998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195</v>
      </c>
      <c r="AU659" s="254" t="s">
        <v>82</v>
      </c>
      <c r="AV659" s="14" t="s">
        <v>82</v>
      </c>
      <c r="AW659" s="14" t="s">
        <v>35</v>
      </c>
      <c r="AX659" s="14" t="s">
        <v>73</v>
      </c>
      <c r="AY659" s="254" t="s">
        <v>185</v>
      </c>
    </row>
    <row r="660" s="14" customFormat="1">
      <c r="A660" s="14"/>
      <c r="B660" s="244"/>
      <c r="C660" s="245"/>
      <c r="D660" s="235" t="s">
        <v>195</v>
      </c>
      <c r="E660" s="246" t="s">
        <v>19</v>
      </c>
      <c r="F660" s="247" t="s">
        <v>3330</v>
      </c>
      <c r="G660" s="245"/>
      <c r="H660" s="248">
        <v>47.600000000000001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195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3332</v>
      </c>
      <c r="G661" s="245"/>
      <c r="H661" s="248">
        <v>22.079999999999998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4" customFormat="1">
      <c r="A662" s="14"/>
      <c r="B662" s="244"/>
      <c r="C662" s="245"/>
      <c r="D662" s="235" t="s">
        <v>195</v>
      </c>
      <c r="E662" s="246" t="s">
        <v>19</v>
      </c>
      <c r="F662" s="247" t="s">
        <v>3333</v>
      </c>
      <c r="G662" s="245"/>
      <c r="H662" s="248">
        <v>7.4729999999999999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195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3334</v>
      </c>
      <c r="G663" s="245"/>
      <c r="H663" s="248">
        <v>6.125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3" customFormat="1">
      <c r="A664" s="13"/>
      <c r="B664" s="233"/>
      <c r="C664" s="234"/>
      <c r="D664" s="235" t="s">
        <v>195</v>
      </c>
      <c r="E664" s="236" t="s">
        <v>19</v>
      </c>
      <c r="F664" s="237" t="s">
        <v>3335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195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3336</v>
      </c>
      <c r="G665" s="245"/>
      <c r="H665" s="248">
        <v>44.799999999999997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3337</v>
      </c>
      <c r="G666" s="245"/>
      <c r="H666" s="248">
        <v>3.1739999999999999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3338</v>
      </c>
      <c r="G667" s="245"/>
      <c r="H667" s="248">
        <v>-7.2000000000000002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4" customFormat="1">
      <c r="A668" s="14"/>
      <c r="B668" s="244"/>
      <c r="C668" s="245"/>
      <c r="D668" s="235" t="s">
        <v>195</v>
      </c>
      <c r="E668" s="246" t="s">
        <v>19</v>
      </c>
      <c r="F668" s="247" t="s">
        <v>3330</v>
      </c>
      <c r="G668" s="245"/>
      <c r="H668" s="248">
        <v>47.600000000000001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195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3331</v>
      </c>
      <c r="G669" s="245"/>
      <c r="H669" s="248">
        <v>2.1160000000000001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1484</v>
      </c>
      <c r="G670" s="245"/>
      <c r="H670" s="248">
        <v>-4.7999999999999998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4" customFormat="1">
      <c r="A671" s="14"/>
      <c r="B671" s="244"/>
      <c r="C671" s="245"/>
      <c r="D671" s="235" t="s">
        <v>195</v>
      </c>
      <c r="E671" s="246" t="s">
        <v>19</v>
      </c>
      <c r="F671" s="247" t="s">
        <v>3332</v>
      </c>
      <c r="G671" s="245"/>
      <c r="H671" s="248">
        <v>22.079999999999998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195</v>
      </c>
      <c r="AU671" s="254" t="s">
        <v>82</v>
      </c>
      <c r="AV671" s="14" t="s">
        <v>82</v>
      </c>
      <c r="AW671" s="14" t="s">
        <v>35</v>
      </c>
      <c r="AX671" s="14" t="s">
        <v>73</v>
      </c>
      <c r="AY671" s="254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3333</v>
      </c>
      <c r="G672" s="245"/>
      <c r="H672" s="248">
        <v>7.4729999999999999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3334</v>
      </c>
      <c r="G673" s="245"/>
      <c r="H673" s="248">
        <v>6.125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5" customFormat="1">
      <c r="A674" s="15"/>
      <c r="B674" s="255"/>
      <c r="C674" s="256"/>
      <c r="D674" s="235" t="s">
        <v>195</v>
      </c>
      <c r="E674" s="257" t="s">
        <v>19</v>
      </c>
      <c r="F674" s="258" t="s">
        <v>226</v>
      </c>
      <c r="G674" s="256"/>
      <c r="H674" s="259">
        <v>870.55800000000022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5" t="s">
        <v>195</v>
      </c>
      <c r="AU674" s="265" t="s">
        <v>82</v>
      </c>
      <c r="AV674" s="15" t="s">
        <v>135</v>
      </c>
      <c r="AW674" s="15" t="s">
        <v>35</v>
      </c>
      <c r="AX674" s="15" t="s">
        <v>80</v>
      </c>
      <c r="AY674" s="265" t="s">
        <v>185</v>
      </c>
    </row>
    <row r="675" s="2" customFormat="1" ht="24.15" customHeight="1">
      <c r="A675" s="40"/>
      <c r="B675" s="41"/>
      <c r="C675" s="215" t="s">
        <v>445</v>
      </c>
      <c r="D675" s="215" t="s">
        <v>187</v>
      </c>
      <c r="E675" s="216" t="s">
        <v>3497</v>
      </c>
      <c r="F675" s="217" t="s">
        <v>3498</v>
      </c>
      <c r="G675" s="218" t="s">
        <v>240</v>
      </c>
      <c r="H675" s="219">
        <v>258.09800000000001</v>
      </c>
      <c r="I675" s="220"/>
      <c r="J675" s="221">
        <f>ROUND(I675*H675,2)</f>
        <v>0</v>
      </c>
      <c r="K675" s="217" t="s">
        <v>191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187</v>
      </c>
      <c r="AU675" s="226" t="s">
        <v>82</v>
      </c>
      <c r="AY675" s="19" t="s">
        <v>185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3499</v>
      </c>
    </row>
    <row r="676" s="2" customFormat="1">
      <c r="A676" s="40"/>
      <c r="B676" s="41"/>
      <c r="C676" s="42"/>
      <c r="D676" s="228" t="s">
        <v>193</v>
      </c>
      <c r="E676" s="42"/>
      <c r="F676" s="229" t="s">
        <v>3500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193</v>
      </c>
      <c r="AU676" s="19" t="s">
        <v>82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325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4" customFormat="1">
      <c r="A678" s="14"/>
      <c r="B678" s="244"/>
      <c r="C678" s="245"/>
      <c r="D678" s="235" t="s">
        <v>195</v>
      </c>
      <c r="E678" s="246" t="s">
        <v>19</v>
      </c>
      <c r="F678" s="247" t="s">
        <v>3501</v>
      </c>
      <c r="G678" s="245"/>
      <c r="H678" s="248">
        <v>29.25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195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3502</v>
      </c>
      <c r="G679" s="245"/>
      <c r="H679" s="248">
        <v>2.52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4" customFormat="1">
      <c r="A680" s="14"/>
      <c r="B680" s="244"/>
      <c r="C680" s="245"/>
      <c r="D680" s="235" t="s">
        <v>195</v>
      </c>
      <c r="E680" s="246" t="s">
        <v>19</v>
      </c>
      <c r="F680" s="247" t="s">
        <v>3480</v>
      </c>
      <c r="G680" s="245"/>
      <c r="H680" s="248">
        <v>2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195</v>
      </c>
      <c r="AU680" s="254" t="s">
        <v>82</v>
      </c>
      <c r="AV680" s="14" t="s">
        <v>82</v>
      </c>
      <c r="AW680" s="14" t="s">
        <v>35</v>
      </c>
      <c r="AX680" s="14" t="s">
        <v>73</v>
      </c>
      <c r="AY680" s="254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3486</v>
      </c>
      <c r="G681" s="245"/>
      <c r="H681" s="248">
        <v>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4" customFormat="1">
      <c r="A682" s="14"/>
      <c r="B682" s="244"/>
      <c r="C682" s="245"/>
      <c r="D682" s="235" t="s">
        <v>195</v>
      </c>
      <c r="E682" s="246" t="s">
        <v>19</v>
      </c>
      <c r="F682" s="247" t="s">
        <v>3503</v>
      </c>
      <c r="G682" s="245"/>
      <c r="H682" s="248">
        <v>7.2000000000000002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195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185</v>
      </c>
    </row>
    <row r="683" s="14" customFormat="1">
      <c r="A683" s="14"/>
      <c r="B683" s="244"/>
      <c r="C683" s="245"/>
      <c r="D683" s="235" t="s">
        <v>195</v>
      </c>
      <c r="E683" s="246" t="s">
        <v>19</v>
      </c>
      <c r="F683" s="247" t="s">
        <v>3504</v>
      </c>
      <c r="G683" s="245"/>
      <c r="H683" s="248">
        <v>8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195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185</v>
      </c>
    </row>
    <row r="684" s="14" customFormat="1">
      <c r="A684" s="14"/>
      <c r="B684" s="244"/>
      <c r="C684" s="245"/>
      <c r="D684" s="235" t="s">
        <v>195</v>
      </c>
      <c r="E684" s="246" t="s">
        <v>19</v>
      </c>
      <c r="F684" s="247" t="s">
        <v>3505</v>
      </c>
      <c r="G684" s="245"/>
      <c r="H684" s="248">
        <v>27.878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195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185</v>
      </c>
    </row>
    <row r="685" s="13" customFormat="1">
      <c r="A685" s="13"/>
      <c r="B685" s="233"/>
      <c r="C685" s="234"/>
      <c r="D685" s="235" t="s">
        <v>195</v>
      </c>
      <c r="E685" s="236" t="s">
        <v>19</v>
      </c>
      <c r="F685" s="237" t="s">
        <v>3264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195</v>
      </c>
      <c r="AU685" s="243" t="s">
        <v>82</v>
      </c>
      <c r="AV685" s="13" t="s">
        <v>80</v>
      </c>
      <c r="AW685" s="13" t="s">
        <v>35</v>
      </c>
      <c r="AX685" s="13" t="s">
        <v>73</v>
      </c>
      <c r="AY685" s="243" t="s">
        <v>185</v>
      </c>
    </row>
    <row r="686" s="14" customFormat="1">
      <c r="A686" s="14"/>
      <c r="B686" s="244"/>
      <c r="C686" s="245"/>
      <c r="D686" s="235" t="s">
        <v>195</v>
      </c>
      <c r="E686" s="246" t="s">
        <v>19</v>
      </c>
      <c r="F686" s="247" t="s">
        <v>3506</v>
      </c>
      <c r="G686" s="245"/>
      <c r="H686" s="248">
        <v>12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195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185</v>
      </c>
    </row>
    <row r="687" s="14" customFormat="1">
      <c r="A687" s="14"/>
      <c r="B687" s="244"/>
      <c r="C687" s="245"/>
      <c r="D687" s="235" t="s">
        <v>195</v>
      </c>
      <c r="E687" s="246" t="s">
        <v>19</v>
      </c>
      <c r="F687" s="247" t="s">
        <v>3507</v>
      </c>
      <c r="G687" s="245"/>
      <c r="H687" s="248">
        <v>5.4000000000000004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195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185</v>
      </c>
    </row>
    <row r="688" s="14" customFormat="1">
      <c r="A688" s="14"/>
      <c r="B688" s="244"/>
      <c r="C688" s="245"/>
      <c r="D688" s="235" t="s">
        <v>195</v>
      </c>
      <c r="E688" s="246" t="s">
        <v>19</v>
      </c>
      <c r="F688" s="247" t="s">
        <v>3508</v>
      </c>
      <c r="G688" s="245"/>
      <c r="H688" s="248">
        <v>15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195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185</v>
      </c>
    </row>
    <row r="689" s="14" customFormat="1">
      <c r="A689" s="14"/>
      <c r="B689" s="244"/>
      <c r="C689" s="245"/>
      <c r="D689" s="235" t="s">
        <v>195</v>
      </c>
      <c r="E689" s="246" t="s">
        <v>19</v>
      </c>
      <c r="F689" s="247" t="s">
        <v>3509</v>
      </c>
      <c r="G689" s="245"/>
      <c r="H689" s="248">
        <v>4.7999999999999998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195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185</v>
      </c>
    </row>
    <row r="690" s="14" customFormat="1">
      <c r="A690" s="14"/>
      <c r="B690" s="244"/>
      <c r="C690" s="245"/>
      <c r="D690" s="235" t="s">
        <v>195</v>
      </c>
      <c r="E690" s="246" t="s">
        <v>19</v>
      </c>
      <c r="F690" s="247" t="s">
        <v>3510</v>
      </c>
      <c r="G690" s="245"/>
      <c r="H690" s="248">
        <v>6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195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185</v>
      </c>
    </row>
    <row r="691" s="14" customFormat="1">
      <c r="A691" s="14"/>
      <c r="B691" s="244"/>
      <c r="C691" s="245"/>
      <c r="D691" s="235" t="s">
        <v>195</v>
      </c>
      <c r="E691" s="246" t="s">
        <v>19</v>
      </c>
      <c r="F691" s="247" t="s">
        <v>3511</v>
      </c>
      <c r="G691" s="245"/>
      <c r="H691" s="248">
        <v>24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195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185</v>
      </c>
    </row>
    <row r="692" s="14" customFormat="1">
      <c r="A692" s="14"/>
      <c r="B692" s="244"/>
      <c r="C692" s="245"/>
      <c r="D692" s="235" t="s">
        <v>195</v>
      </c>
      <c r="E692" s="246" t="s">
        <v>19</v>
      </c>
      <c r="F692" s="247" t="s">
        <v>3512</v>
      </c>
      <c r="G692" s="245"/>
      <c r="H692" s="248">
        <v>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195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185</v>
      </c>
    </row>
    <row r="693" s="14" customFormat="1">
      <c r="A693" s="14"/>
      <c r="B693" s="244"/>
      <c r="C693" s="245"/>
      <c r="D693" s="235" t="s">
        <v>195</v>
      </c>
      <c r="E693" s="246" t="s">
        <v>19</v>
      </c>
      <c r="F693" s="247" t="s">
        <v>2011</v>
      </c>
      <c r="G693" s="245"/>
      <c r="H693" s="248">
        <v>6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195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3509</v>
      </c>
      <c r="G694" s="245"/>
      <c r="H694" s="248">
        <v>4.7999999999999998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3" customFormat="1">
      <c r="A695" s="13"/>
      <c r="B695" s="233"/>
      <c r="C695" s="234"/>
      <c r="D695" s="235" t="s">
        <v>195</v>
      </c>
      <c r="E695" s="236" t="s">
        <v>19</v>
      </c>
      <c r="F695" s="237" t="s">
        <v>3267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195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3506</v>
      </c>
      <c r="G696" s="245"/>
      <c r="H696" s="248">
        <v>12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4" customFormat="1">
      <c r="A697" s="14"/>
      <c r="B697" s="244"/>
      <c r="C697" s="245"/>
      <c r="D697" s="235" t="s">
        <v>195</v>
      </c>
      <c r="E697" s="246" t="s">
        <v>19</v>
      </c>
      <c r="F697" s="247" t="s">
        <v>3507</v>
      </c>
      <c r="G697" s="245"/>
      <c r="H697" s="248">
        <v>5.4000000000000004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195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1946</v>
      </c>
      <c r="G698" s="245"/>
      <c r="H698" s="248">
        <v>12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4" customFormat="1">
      <c r="A699" s="14"/>
      <c r="B699" s="244"/>
      <c r="C699" s="245"/>
      <c r="D699" s="235" t="s">
        <v>195</v>
      </c>
      <c r="E699" s="246" t="s">
        <v>19</v>
      </c>
      <c r="F699" s="247" t="s">
        <v>3513</v>
      </c>
      <c r="G699" s="245"/>
      <c r="H699" s="248">
        <v>7.2000000000000002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195</v>
      </c>
      <c r="AU699" s="254" t="s">
        <v>82</v>
      </c>
      <c r="AV699" s="14" t="s">
        <v>82</v>
      </c>
      <c r="AW699" s="14" t="s">
        <v>35</v>
      </c>
      <c r="AX699" s="14" t="s">
        <v>73</v>
      </c>
      <c r="AY699" s="254" t="s">
        <v>185</v>
      </c>
    </row>
    <row r="700" s="14" customFormat="1">
      <c r="A700" s="14"/>
      <c r="B700" s="244"/>
      <c r="C700" s="245"/>
      <c r="D700" s="235" t="s">
        <v>195</v>
      </c>
      <c r="E700" s="246" t="s">
        <v>19</v>
      </c>
      <c r="F700" s="247" t="s">
        <v>3514</v>
      </c>
      <c r="G700" s="245"/>
      <c r="H700" s="248">
        <v>3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195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185</v>
      </c>
    </row>
    <row r="701" s="14" customFormat="1">
      <c r="A701" s="14"/>
      <c r="B701" s="244"/>
      <c r="C701" s="245"/>
      <c r="D701" s="235" t="s">
        <v>195</v>
      </c>
      <c r="E701" s="246" t="s">
        <v>19</v>
      </c>
      <c r="F701" s="247" t="s">
        <v>3515</v>
      </c>
      <c r="G701" s="245"/>
      <c r="H701" s="248">
        <v>18.199999999999999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195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185</v>
      </c>
    </row>
    <row r="702" s="14" customFormat="1">
      <c r="A702" s="14"/>
      <c r="B702" s="244"/>
      <c r="C702" s="245"/>
      <c r="D702" s="235" t="s">
        <v>195</v>
      </c>
      <c r="E702" s="246" t="s">
        <v>19</v>
      </c>
      <c r="F702" s="247" t="s">
        <v>3516</v>
      </c>
      <c r="G702" s="245"/>
      <c r="H702" s="248">
        <v>12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195</v>
      </c>
      <c r="AU702" s="254" t="s">
        <v>82</v>
      </c>
      <c r="AV702" s="14" t="s">
        <v>82</v>
      </c>
      <c r="AW702" s="14" t="s">
        <v>35</v>
      </c>
      <c r="AX702" s="14" t="s">
        <v>73</v>
      </c>
      <c r="AY702" s="254" t="s">
        <v>185</v>
      </c>
    </row>
    <row r="703" s="14" customFormat="1">
      <c r="A703" s="14"/>
      <c r="B703" s="244"/>
      <c r="C703" s="245"/>
      <c r="D703" s="235" t="s">
        <v>195</v>
      </c>
      <c r="E703" s="246" t="s">
        <v>19</v>
      </c>
      <c r="F703" s="247" t="s">
        <v>3506</v>
      </c>
      <c r="G703" s="245"/>
      <c r="H703" s="248">
        <v>12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195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3509</v>
      </c>
      <c r="G704" s="245"/>
      <c r="H704" s="248">
        <v>4.7999999999999998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3517</v>
      </c>
      <c r="G705" s="245"/>
      <c r="H705" s="248">
        <v>1.6000000000000001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3272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3518</v>
      </c>
      <c r="G707" s="245"/>
      <c r="H707" s="248">
        <v>2.0499999999999998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5" customFormat="1">
      <c r="A708" s="15"/>
      <c r="B708" s="255"/>
      <c r="C708" s="256"/>
      <c r="D708" s="235" t="s">
        <v>195</v>
      </c>
      <c r="E708" s="257" t="s">
        <v>19</v>
      </c>
      <c r="F708" s="258" t="s">
        <v>226</v>
      </c>
      <c r="G708" s="256"/>
      <c r="H708" s="259">
        <v>258.09800000000001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195</v>
      </c>
      <c r="AU708" s="265" t="s">
        <v>82</v>
      </c>
      <c r="AV708" s="15" t="s">
        <v>135</v>
      </c>
      <c r="AW708" s="15" t="s">
        <v>35</v>
      </c>
      <c r="AX708" s="15" t="s">
        <v>80</v>
      </c>
      <c r="AY708" s="265" t="s">
        <v>185</v>
      </c>
    </row>
    <row r="709" s="12" customFormat="1" ht="22.8" customHeight="1">
      <c r="A709" s="12"/>
      <c r="B709" s="199"/>
      <c r="C709" s="200"/>
      <c r="D709" s="201" t="s">
        <v>72</v>
      </c>
      <c r="E709" s="213" t="s">
        <v>236</v>
      </c>
      <c r="F709" s="213" t="s">
        <v>237</v>
      </c>
      <c r="G709" s="200"/>
      <c r="H709" s="200"/>
      <c r="I709" s="203"/>
      <c r="J709" s="214">
        <f>BK709</f>
        <v>0</v>
      </c>
      <c r="K709" s="200"/>
      <c r="L709" s="205"/>
      <c r="M709" s="206"/>
      <c r="N709" s="207"/>
      <c r="O709" s="207"/>
      <c r="P709" s="208">
        <f>SUM(P710:P757)</f>
        <v>0</v>
      </c>
      <c r="Q709" s="207"/>
      <c r="R709" s="208">
        <f>SUM(R710:R757)</f>
        <v>0</v>
      </c>
      <c r="S709" s="207"/>
      <c r="T709" s="209">
        <f>SUM(T710:T757)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0" t="s">
        <v>80</v>
      </c>
      <c r="AT709" s="211" t="s">
        <v>72</v>
      </c>
      <c r="AU709" s="211" t="s">
        <v>80</v>
      </c>
      <c r="AY709" s="210" t="s">
        <v>185</v>
      </c>
      <c r="BK709" s="212">
        <f>SUM(BK710:BK757)</f>
        <v>0</v>
      </c>
    </row>
    <row r="710" s="2" customFormat="1" ht="24.15" customHeight="1">
      <c r="A710" s="40"/>
      <c r="B710" s="41"/>
      <c r="C710" s="215" t="s">
        <v>454</v>
      </c>
      <c r="D710" s="215" t="s">
        <v>187</v>
      </c>
      <c r="E710" s="216" t="s">
        <v>238</v>
      </c>
      <c r="F710" s="217" t="s">
        <v>239</v>
      </c>
      <c r="G710" s="218" t="s">
        <v>240</v>
      </c>
      <c r="H710" s="219">
        <v>1673.134</v>
      </c>
      <c r="I710" s="220"/>
      <c r="J710" s="221">
        <f>ROUND(I710*H710,2)</f>
        <v>0</v>
      </c>
      <c r="K710" s="217" t="s">
        <v>191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187</v>
      </c>
      <c r="AU710" s="226" t="s">
        <v>82</v>
      </c>
      <c r="AY710" s="19" t="s">
        <v>185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3519</v>
      </c>
    </row>
    <row r="711" s="2" customFormat="1">
      <c r="A711" s="40"/>
      <c r="B711" s="41"/>
      <c r="C711" s="42"/>
      <c r="D711" s="228" t="s">
        <v>193</v>
      </c>
      <c r="E711" s="42"/>
      <c r="F711" s="229" t="s">
        <v>242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193</v>
      </c>
      <c r="AU711" s="19" t="s">
        <v>82</v>
      </c>
    </row>
    <row r="712" s="14" customFormat="1">
      <c r="A712" s="14"/>
      <c r="B712" s="244"/>
      <c r="C712" s="245"/>
      <c r="D712" s="235" t="s">
        <v>195</v>
      </c>
      <c r="E712" s="246" t="s">
        <v>19</v>
      </c>
      <c r="F712" s="247" t="s">
        <v>3520</v>
      </c>
      <c r="G712" s="245"/>
      <c r="H712" s="248">
        <v>807.24000000000001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195</v>
      </c>
      <c r="AU712" s="254" t="s">
        <v>82</v>
      </c>
      <c r="AV712" s="14" t="s">
        <v>82</v>
      </c>
      <c r="AW712" s="14" t="s">
        <v>35</v>
      </c>
      <c r="AX712" s="14" t="s">
        <v>73</v>
      </c>
      <c r="AY712" s="254" t="s">
        <v>185</v>
      </c>
    </row>
    <row r="713" s="14" customFormat="1">
      <c r="A713" s="14"/>
      <c r="B713" s="244"/>
      <c r="C713" s="245"/>
      <c r="D713" s="235" t="s">
        <v>195</v>
      </c>
      <c r="E713" s="246" t="s">
        <v>19</v>
      </c>
      <c r="F713" s="247" t="s">
        <v>3521</v>
      </c>
      <c r="G713" s="245"/>
      <c r="H713" s="248">
        <v>1064.5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195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185</v>
      </c>
    </row>
    <row r="714" s="14" customFormat="1">
      <c r="A714" s="14"/>
      <c r="B714" s="244"/>
      <c r="C714" s="245"/>
      <c r="D714" s="235" t="s">
        <v>195</v>
      </c>
      <c r="E714" s="246" t="s">
        <v>19</v>
      </c>
      <c r="F714" s="247" t="s">
        <v>3522</v>
      </c>
      <c r="G714" s="245"/>
      <c r="H714" s="248">
        <v>67.200000000000003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195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3523</v>
      </c>
      <c r="G715" s="245"/>
      <c r="H715" s="248">
        <v>106.8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3" customFormat="1">
      <c r="A716" s="13"/>
      <c r="B716" s="233"/>
      <c r="C716" s="234"/>
      <c r="D716" s="235" t="s">
        <v>195</v>
      </c>
      <c r="E716" s="236" t="s">
        <v>19</v>
      </c>
      <c r="F716" s="237" t="s">
        <v>3524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195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3525</v>
      </c>
      <c r="G717" s="245"/>
      <c r="H717" s="248">
        <v>-372.60599999999999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5" customFormat="1">
      <c r="A718" s="15"/>
      <c r="B718" s="255"/>
      <c r="C718" s="256"/>
      <c r="D718" s="235" t="s">
        <v>195</v>
      </c>
      <c r="E718" s="257" t="s">
        <v>19</v>
      </c>
      <c r="F718" s="258" t="s">
        <v>226</v>
      </c>
      <c r="G718" s="256"/>
      <c r="H718" s="259">
        <v>1673.134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195</v>
      </c>
      <c r="AU718" s="265" t="s">
        <v>82</v>
      </c>
      <c r="AV718" s="15" t="s">
        <v>135</v>
      </c>
      <c r="AW718" s="15" t="s">
        <v>35</v>
      </c>
      <c r="AX718" s="15" t="s">
        <v>80</v>
      </c>
      <c r="AY718" s="265" t="s">
        <v>185</v>
      </c>
    </row>
    <row r="719" s="2" customFormat="1" ht="24.15" customHeight="1">
      <c r="A719" s="40"/>
      <c r="B719" s="41"/>
      <c r="C719" s="215" t="s">
        <v>630</v>
      </c>
      <c r="D719" s="215" t="s">
        <v>187</v>
      </c>
      <c r="E719" s="216" t="s">
        <v>245</v>
      </c>
      <c r="F719" s="217" t="s">
        <v>246</v>
      </c>
      <c r="G719" s="218" t="s">
        <v>240</v>
      </c>
      <c r="H719" s="219">
        <v>200776.07999999999</v>
      </c>
      <c r="I719" s="220"/>
      <c r="J719" s="221">
        <f>ROUND(I719*H719,2)</f>
        <v>0</v>
      </c>
      <c r="K719" s="217" t="s">
        <v>191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187</v>
      </c>
      <c r="AU719" s="226" t="s">
        <v>82</v>
      </c>
      <c r="AY719" s="19" t="s">
        <v>185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3526</v>
      </c>
    </row>
    <row r="720" s="2" customFormat="1">
      <c r="A720" s="40"/>
      <c r="B720" s="41"/>
      <c r="C720" s="42"/>
      <c r="D720" s="228" t="s">
        <v>193</v>
      </c>
      <c r="E720" s="42"/>
      <c r="F720" s="229" t="s">
        <v>248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193</v>
      </c>
      <c r="AU720" s="19" t="s">
        <v>82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3527</v>
      </c>
      <c r="G721" s="245"/>
      <c r="H721" s="248">
        <v>245488.79999999999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3524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3528</v>
      </c>
      <c r="G723" s="245"/>
      <c r="H723" s="248">
        <v>-44712.720000000001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5" customFormat="1">
      <c r="A724" s="15"/>
      <c r="B724" s="255"/>
      <c r="C724" s="256"/>
      <c r="D724" s="235" t="s">
        <v>195</v>
      </c>
      <c r="E724" s="257" t="s">
        <v>19</v>
      </c>
      <c r="F724" s="258" t="s">
        <v>226</v>
      </c>
      <c r="G724" s="256"/>
      <c r="H724" s="259">
        <v>200776.07999999999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195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185</v>
      </c>
    </row>
    <row r="725" s="2" customFormat="1" ht="24.15" customHeight="1">
      <c r="A725" s="40"/>
      <c r="B725" s="41"/>
      <c r="C725" s="215" t="s">
        <v>635</v>
      </c>
      <c r="D725" s="215" t="s">
        <v>187</v>
      </c>
      <c r="E725" s="216" t="s">
        <v>251</v>
      </c>
      <c r="F725" s="217" t="s">
        <v>252</v>
      </c>
      <c r="G725" s="218" t="s">
        <v>240</v>
      </c>
      <c r="H725" s="219">
        <v>1673.134</v>
      </c>
      <c r="I725" s="220"/>
      <c r="J725" s="221">
        <f>ROUND(I725*H725,2)</f>
        <v>0</v>
      </c>
      <c r="K725" s="217" t="s">
        <v>191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187</v>
      </c>
      <c r="AU725" s="226" t="s">
        <v>82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3529</v>
      </c>
    </row>
    <row r="726" s="2" customFormat="1">
      <c r="A726" s="40"/>
      <c r="B726" s="41"/>
      <c r="C726" s="42"/>
      <c r="D726" s="228" t="s">
        <v>193</v>
      </c>
      <c r="E726" s="42"/>
      <c r="F726" s="229" t="s">
        <v>254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193</v>
      </c>
      <c r="AU726" s="19" t="s">
        <v>82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3520</v>
      </c>
      <c r="G727" s="245"/>
      <c r="H727" s="248">
        <v>807.24000000000001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4" customFormat="1">
      <c r="A728" s="14"/>
      <c r="B728" s="244"/>
      <c r="C728" s="245"/>
      <c r="D728" s="235" t="s">
        <v>195</v>
      </c>
      <c r="E728" s="246" t="s">
        <v>19</v>
      </c>
      <c r="F728" s="247" t="s">
        <v>3521</v>
      </c>
      <c r="G728" s="245"/>
      <c r="H728" s="248">
        <v>1064.5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195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185</v>
      </c>
    </row>
    <row r="729" s="14" customFormat="1">
      <c r="A729" s="14"/>
      <c r="B729" s="244"/>
      <c r="C729" s="245"/>
      <c r="D729" s="235" t="s">
        <v>195</v>
      </c>
      <c r="E729" s="246" t="s">
        <v>19</v>
      </c>
      <c r="F729" s="247" t="s">
        <v>3522</v>
      </c>
      <c r="G729" s="245"/>
      <c r="H729" s="248">
        <v>67.200000000000003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195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185</v>
      </c>
    </row>
    <row r="730" s="14" customFormat="1">
      <c r="A730" s="14"/>
      <c r="B730" s="244"/>
      <c r="C730" s="245"/>
      <c r="D730" s="235" t="s">
        <v>195</v>
      </c>
      <c r="E730" s="246" t="s">
        <v>19</v>
      </c>
      <c r="F730" s="247" t="s">
        <v>3523</v>
      </c>
      <c r="G730" s="245"/>
      <c r="H730" s="248">
        <v>106.8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195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185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3524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4" customFormat="1">
      <c r="A732" s="14"/>
      <c r="B732" s="244"/>
      <c r="C732" s="245"/>
      <c r="D732" s="235" t="s">
        <v>195</v>
      </c>
      <c r="E732" s="246" t="s">
        <v>19</v>
      </c>
      <c r="F732" s="247" t="s">
        <v>3525</v>
      </c>
      <c r="G732" s="245"/>
      <c r="H732" s="248">
        <v>-372.60599999999999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195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185</v>
      </c>
    </row>
    <row r="733" s="15" customFormat="1">
      <c r="A733" s="15"/>
      <c r="B733" s="255"/>
      <c r="C733" s="256"/>
      <c r="D733" s="235" t="s">
        <v>195</v>
      </c>
      <c r="E733" s="257" t="s">
        <v>19</v>
      </c>
      <c r="F733" s="258" t="s">
        <v>226</v>
      </c>
      <c r="G733" s="256"/>
      <c r="H733" s="259">
        <v>1673.134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195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185</v>
      </c>
    </row>
    <row r="734" s="2" customFormat="1" ht="16.5" customHeight="1">
      <c r="A734" s="40"/>
      <c r="B734" s="41"/>
      <c r="C734" s="215" t="s">
        <v>627</v>
      </c>
      <c r="D734" s="215" t="s">
        <v>187</v>
      </c>
      <c r="E734" s="216" t="s">
        <v>256</v>
      </c>
      <c r="F734" s="217" t="s">
        <v>257</v>
      </c>
      <c r="G734" s="218" t="s">
        <v>240</v>
      </c>
      <c r="H734" s="219">
        <v>1673.134</v>
      </c>
      <c r="I734" s="220"/>
      <c r="J734" s="221">
        <f>ROUND(I734*H734,2)</f>
        <v>0</v>
      </c>
      <c r="K734" s="217" t="s">
        <v>191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187</v>
      </c>
      <c r="AU734" s="226" t="s">
        <v>82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3530</v>
      </c>
    </row>
    <row r="735" s="2" customFormat="1">
      <c r="A735" s="40"/>
      <c r="B735" s="41"/>
      <c r="C735" s="42"/>
      <c r="D735" s="228" t="s">
        <v>193</v>
      </c>
      <c r="E735" s="42"/>
      <c r="F735" s="229" t="s">
        <v>259</v>
      </c>
      <c r="G735" s="42"/>
      <c r="H735" s="42"/>
      <c r="I735" s="230"/>
      <c r="J735" s="42"/>
      <c r="K735" s="42"/>
      <c r="L735" s="46"/>
      <c r="M735" s="231"/>
      <c r="N735" s="232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193</v>
      </c>
      <c r="AU735" s="19" t="s">
        <v>82</v>
      </c>
    </row>
    <row r="736" s="14" customFormat="1">
      <c r="A736" s="14"/>
      <c r="B736" s="244"/>
      <c r="C736" s="245"/>
      <c r="D736" s="235" t="s">
        <v>195</v>
      </c>
      <c r="E736" s="246" t="s">
        <v>19</v>
      </c>
      <c r="F736" s="247" t="s">
        <v>3520</v>
      </c>
      <c r="G736" s="245"/>
      <c r="H736" s="248">
        <v>807.24000000000001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195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3521</v>
      </c>
      <c r="G737" s="245"/>
      <c r="H737" s="248">
        <v>1064.5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4" customFormat="1">
      <c r="A738" s="14"/>
      <c r="B738" s="244"/>
      <c r="C738" s="245"/>
      <c r="D738" s="235" t="s">
        <v>195</v>
      </c>
      <c r="E738" s="246" t="s">
        <v>19</v>
      </c>
      <c r="F738" s="247" t="s">
        <v>3522</v>
      </c>
      <c r="G738" s="245"/>
      <c r="H738" s="248">
        <v>67.200000000000003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195</v>
      </c>
      <c r="AU738" s="254" t="s">
        <v>82</v>
      </c>
      <c r="AV738" s="14" t="s">
        <v>82</v>
      </c>
      <c r="AW738" s="14" t="s">
        <v>35</v>
      </c>
      <c r="AX738" s="14" t="s">
        <v>73</v>
      </c>
      <c r="AY738" s="254" t="s">
        <v>185</v>
      </c>
    </row>
    <row r="739" s="14" customFormat="1">
      <c r="A739" s="14"/>
      <c r="B739" s="244"/>
      <c r="C739" s="245"/>
      <c r="D739" s="235" t="s">
        <v>195</v>
      </c>
      <c r="E739" s="246" t="s">
        <v>19</v>
      </c>
      <c r="F739" s="247" t="s">
        <v>3523</v>
      </c>
      <c r="G739" s="245"/>
      <c r="H739" s="248">
        <v>106.8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195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185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3524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4" customFormat="1">
      <c r="A741" s="14"/>
      <c r="B741" s="244"/>
      <c r="C741" s="245"/>
      <c r="D741" s="235" t="s">
        <v>195</v>
      </c>
      <c r="E741" s="246" t="s">
        <v>19</v>
      </c>
      <c r="F741" s="247" t="s">
        <v>3525</v>
      </c>
      <c r="G741" s="245"/>
      <c r="H741" s="248">
        <v>-372.60599999999999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195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185</v>
      </c>
    </row>
    <row r="742" s="15" customFormat="1">
      <c r="A742" s="15"/>
      <c r="B742" s="255"/>
      <c r="C742" s="256"/>
      <c r="D742" s="235" t="s">
        <v>195</v>
      </c>
      <c r="E742" s="257" t="s">
        <v>19</v>
      </c>
      <c r="F742" s="258" t="s">
        <v>226</v>
      </c>
      <c r="G742" s="256"/>
      <c r="H742" s="259">
        <v>1673.134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195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185</v>
      </c>
    </row>
    <row r="743" s="2" customFormat="1" ht="16.5" customHeight="1">
      <c r="A743" s="40"/>
      <c r="B743" s="41"/>
      <c r="C743" s="215" t="s">
        <v>644</v>
      </c>
      <c r="D743" s="215" t="s">
        <v>187</v>
      </c>
      <c r="E743" s="216" t="s">
        <v>261</v>
      </c>
      <c r="F743" s="217" t="s">
        <v>262</v>
      </c>
      <c r="G743" s="218" t="s">
        <v>240</v>
      </c>
      <c r="H743" s="219">
        <v>200776.07999999999</v>
      </c>
      <c r="I743" s="220"/>
      <c r="J743" s="221">
        <f>ROUND(I743*H743,2)</f>
        <v>0</v>
      </c>
      <c r="K743" s="217" t="s">
        <v>191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187</v>
      </c>
      <c r="AU743" s="226" t="s">
        <v>82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3531</v>
      </c>
    </row>
    <row r="744" s="2" customFormat="1">
      <c r="A744" s="40"/>
      <c r="B744" s="41"/>
      <c r="C744" s="42"/>
      <c r="D744" s="228" t="s">
        <v>193</v>
      </c>
      <c r="E744" s="42"/>
      <c r="F744" s="229" t="s">
        <v>264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193</v>
      </c>
      <c r="AU744" s="19" t="s">
        <v>82</v>
      </c>
    </row>
    <row r="745" s="14" customFormat="1">
      <c r="A745" s="14"/>
      <c r="B745" s="244"/>
      <c r="C745" s="245"/>
      <c r="D745" s="235" t="s">
        <v>195</v>
      </c>
      <c r="E745" s="246" t="s">
        <v>19</v>
      </c>
      <c r="F745" s="247" t="s">
        <v>3527</v>
      </c>
      <c r="G745" s="245"/>
      <c r="H745" s="248">
        <v>245488.79999999999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195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3524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3528</v>
      </c>
      <c r="G747" s="245"/>
      <c r="H747" s="248">
        <v>-44712.720000000001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5" customFormat="1">
      <c r="A748" s="15"/>
      <c r="B748" s="255"/>
      <c r="C748" s="256"/>
      <c r="D748" s="235" t="s">
        <v>195</v>
      </c>
      <c r="E748" s="257" t="s">
        <v>19</v>
      </c>
      <c r="F748" s="258" t="s">
        <v>226</v>
      </c>
      <c r="G748" s="256"/>
      <c r="H748" s="259">
        <v>200776.07999999999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195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185</v>
      </c>
    </row>
    <row r="749" s="2" customFormat="1" ht="16.5" customHeight="1">
      <c r="A749" s="40"/>
      <c r="B749" s="41"/>
      <c r="C749" s="215" t="s">
        <v>888</v>
      </c>
      <c r="D749" s="215" t="s">
        <v>187</v>
      </c>
      <c r="E749" s="216" t="s">
        <v>266</v>
      </c>
      <c r="F749" s="217" t="s">
        <v>267</v>
      </c>
      <c r="G749" s="218" t="s">
        <v>240</v>
      </c>
      <c r="H749" s="219">
        <v>1673.134</v>
      </c>
      <c r="I749" s="220"/>
      <c r="J749" s="221">
        <f>ROUND(I749*H749,2)</f>
        <v>0</v>
      </c>
      <c r="K749" s="217" t="s">
        <v>191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187</v>
      </c>
      <c r="AU749" s="226" t="s">
        <v>82</v>
      </c>
      <c r="AY749" s="19" t="s">
        <v>185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3532</v>
      </c>
    </row>
    <row r="750" s="2" customFormat="1">
      <c r="A750" s="40"/>
      <c r="B750" s="41"/>
      <c r="C750" s="42"/>
      <c r="D750" s="228" t="s">
        <v>193</v>
      </c>
      <c r="E750" s="42"/>
      <c r="F750" s="229" t="s">
        <v>269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193</v>
      </c>
      <c r="AU750" s="19" t="s">
        <v>82</v>
      </c>
    </row>
    <row r="751" s="14" customFormat="1">
      <c r="A751" s="14"/>
      <c r="B751" s="244"/>
      <c r="C751" s="245"/>
      <c r="D751" s="235" t="s">
        <v>195</v>
      </c>
      <c r="E751" s="246" t="s">
        <v>19</v>
      </c>
      <c r="F751" s="247" t="s">
        <v>3520</v>
      </c>
      <c r="G751" s="245"/>
      <c r="H751" s="248">
        <v>807.24000000000001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195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185</v>
      </c>
    </row>
    <row r="752" s="14" customFormat="1">
      <c r="A752" s="14"/>
      <c r="B752" s="244"/>
      <c r="C752" s="245"/>
      <c r="D752" s="235" t="s">
        <v>195</v>
      </c>
      <c r="E752" s="246" t="s">
        <v>19</v>
      </c>
      <c r="F752" s="247" t="s">
        <v>3521</v>
      </c>
      <c r="G752" s="245"/>
      <c r="H752" s="248">
        <v>1064.5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195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185</v>
      </c>
    </row>
    <row r="753" s="14" customFormat="1">
      <c r="A753" s="14"/>
      <c r="B753" s="244"/>
      <c r="C753" s="245"/>
      <c r="D753" s="235" t="s">
        <v>195</v>
      </c>
      <c r="E753" s="246" t="s">
        <v>19</v>
      </c>
      <c r="F753" s="247" t="s">
        <v>3522</v>
      </c>
      <c r="G753" s="245"/>
      <c r="H753" s="248">
        <v>67.200000000000003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195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185</v>
      </c>
    </row>
    <row r="754" s="14" customFormat="1">
      <c r="A754" s="14"/>
      <c r="B754" s="244"/>
      <c r="C754" s="245"/>
      <c r="D754" s="235" t="s">
        <v>195</v>
      </c>
      <c r="E754" s="246" t="s">
        <v>19</v>
      </c>
      <c r="F754" s="247" t="s">
        <v>3523</v>
      </c>
      <c r="G754" s="245"/>
      <c r="H754" s="248">
        <v>106.8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195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185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3524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3525</v>
      </c>
      <c r="G756" s="245"/>
      <c r="H756" s="248">
        <v>-372.60599999999999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5" customFormat="1">
      <c r="A757" s="15"/>
      <c r="B757" s="255"/>
      <c r="C757" s="256"/>
      <c r="D757" s="235" t="s">
        <v>195</v>
      </c>
      <c r="E757" s="257" t="s">
        <v>19</v>
      </c>
      <c r="F757" s="258" t="s">
        <v>226</v>
      </c>
      <c r="G757" s="256"/>
      <c r="H757" s="259">
        <v>1673.134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195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185</v>
      </c>
    </row>
    <row r="758" s="12" customFormat="1" ht="22.8" customHeight="1">
      <c r="A758" s="12"/>
      <c r="B758" s="199"/>
      <c r="C758" s="200"/>
      <c r="D758" s="201" t="s">
        <v>72</v>
      </c>
      <c r="E758" s="213" t="s">
        <v>398</v>
      </c>
      <c r="F758" s="213" t="s">
        <v>399</v>
      </c>
      <c r="G758" s="200"/>
      <c r="H758" s="200"/>
      <c r="I758" s="203"/>
      <c r="J758" s="214">
        <f>BK758</f>
        <v>0</v>
      </c>
      <c r="K758" s="200"/>
      <c r="L758" s="205"/>
      <c r="M758" s="206"/>
      <c r="N758" s="207"/>
      <c r="O758" s="207"/>
      <c r="P758" s="208">
        <f>SUM(P759:P760)</f>
        <v>0</v>
      </c>
      <c r="Q758" s="207"/>
      <c r="R758" s="208">
        <f>SUM(R759:R760)</f>
        <v>0</v>
      </c>
      <c r="S758" s="207"/>
      <c r="T758" s="209">
        <f>SUM(T759:T760)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10" t="s">
        <v>80</v>
      </c>
      <c r="AT758" s="211" t="s">
        <v>72</v>
      </c>
      <c r="AU758" s="211" t="s">
        <v>80</v>
      </c>
      <c r="AY758" s="210" t="s">
        <v>185</v>
      </c>
      <c r="BK758" s="212">
        <f>SUM(BK759:BK760)</f>
        <v>0</v>
      </c>
    </row>
    <row r="759" s="2" customFormat="1" ht="37.8" customHeight="1">
      <c r="A759" s="40"/>
      <c r="B759" s="41"/>
      <c r="C759" s="215" t="s">
        <v>893</v>
      </c>
      <c r="D759" s="215" t="s">
        <v>187</v>
      </c>
      <c r="E759" s="216" t="s">
        <v>615</v>
      </c>
      <c r="F759" s="217" t="s">
        <v>616</v>
      </c>
      <c r="G759" s="218" t="s">
        <v>342</v>
      </c>
      <c r="H759" s="219">
        <v>41.207000000000001</v>
      </c>
      <c r="I759" s="220"/>
      <c r="J759" s="221">
        <f>ROUND(I759*H759,2)</f>
        <v>0</v>
      </c>
      <c r="K759" s="217" t="s">
        <v>191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187</v>
      </c>
      <c r="AU759" s="226" t="s">
        <v>82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3533</v>
      </c>
    </row>
    <row r="760" s="2" customFormat="1">
      <c r="A760" s="40"/>
      <c r="B760" s="41"/>
      <c r="C760" s="42"/>
      <c r="D760" s="228" t="s">
        <v>193</v>
      </c>
      <c r="E760" s="42"/>
      <c r="F760" s="229" t="s">
        <v>618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193</v>
      </c>
      <c r="AU760" s="19" t="s">
        <v>82</v>
      </c>
    </row>
    <row r="761" s="12" customFormat="1" ht="25.92" customHeight="1">
      <c r="A761" s="12"/>
      <c r="B761" s="199"/>
      <c r="C761" s="200"/>
      <c r="D761" s="201" t="s">
        <v>72</v>
      </c>
      <c r="E761" s="202" t="s">
        <v>405</v>
      </c>
      <c r="F761" s="202" t="s">
        <v>406</v>
      </c>
      <c r="G761" s="200"/>
      <c r="H761" s="200"/>
      <c r="I761" s="203"/>
      <c r="J761" s="204">
        <f>BK761</f>
        <v>0</v>
      </c>
      <c r="K761" s="200"/>
      <c r="L761" s="205"/>
      <c r="M761" s="206"/>
      <c r="N761" s="207"/>
      <c r="O761" s="207"/>
      <c r="P761" s="208">
        <f>P762+P781+P891</f>
        <v>0</v>
      </c>
      <c r="Q761" s="207"/>
      <c r="R761" s="208">
        <f>R762+R781+R891</f>
        <v>24.271328530000002</v>
      </c>
      <c r="S761" s="207"/>
      <c r="T761" s="209">
        <f>T762+T781+T891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0" t="s">
        <v>82</v>
      </c>
      <c r="AT761" s="211" t="s">
        <v>72</v>
      </c>
      <c r="AU761" s="211" t="s">
        <v>73</v>
      </c>
      <c r="AY761" s="210" t="s">
        <v>185</v>
      </c>
      <c r="BK761" s="212">
        <f>BK762+BK781+BK891</f>
        <v>0</v>
      </c>
    </row>
    <row r="762" s="12" customFormat="1" ht="22.8" customHeight="1">
      <c r="A762" s="12"/>
      <c r="B762" s="199"/>
      <c r="C762" s="200"/>
      <c r="D762" s="201" t="s">
        <v>72</v>
      </c>
      <c r="E762" s="213" t="s">
        <v>619</v>
      </c>
      <c r="F762" s="213" t="s">
        <v>620</v>
      </c>
      <c r="G762" s="200"/>
      <c r="H762" s="200"/>
      <c r="I762" s="203"/>
      <c r="J762" s="214">
        <f>BK762</f>
        <v>0</v>
      </c>
      <c r="K762" s="200"/>
      <c r="L762" s="205"/>
      <c r="M762" s="206"/>
      <c r="N762" s="207"/>
      <c r="O762" s="207"/>
      <c r="P762" s="208">
        <f>SUM(P763:P780)</f>
        <v>0</v>
      </c>
      <c r="Q762" s="207"/>
      <c r="R762" s="208">
        <f>SUM(R763:R780)</f>
        <v>0.039</v>
      </c>
      <c r="S762" s="207"/>
      <c r="T762" s="209">
        <f>SUM(T763:T780)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10" t="s">
        <v>82</v>
      </c>
      <c r="AT762" s="211" t="s">
        <v>72</v>
      </c>
      <c r="AU762" s="211" t="s">
        <v>80</v>
      </c>
      <c r="AY762" s="210" t="s">
        <v>185</v>
      </c>
      <c r="BK762" s="212">
        <f>SUM(BK763:BK780)</f>
        <v>0</v>
      </c>
    </row>
    <row r="763" s="2" customFormat="1" ht="21.75" customHeight="1">
      <c r="A763" s="40"/>
      <c r="B763" s="41"/>
      <c r="C763" s="215" t="s">
        <v>898</v>
      </c>
      <c r="D763" s="215" t="s">
        <v>187</v>
      </c>
      <c r="E763" s="216" t="s">
        <v>3534</v>
      </c>
      <c r="F763" s="217" t="s">
        <v>3535</v>
      </c>
      <c r="G763" s="218" t="s">
        <v>240</v>
      </c>
      <c r="H763" s="219">
        <v>112.84999999999999</v>
      </c>
      <c r="I763" s="220"/>
      <c r="J763" s="221">
        <f>ROUND(I763*H763,2)</f>
        <v>0</v>
      </c>
      <c r="K763" s="217" t="s">
        <v>191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339</v>
      </c>
      <c r="AT763" s="226" t="s">
        <v>187</v>
      </c>
      <c r="AU763" s="226" t="s">
        <v>82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339</v>
      </c>
      <c r="BM763" s="226" t="s">
        <v>3536</v>
      </c>
    </row>
    <row r="764" s="2" customFormat="1">
      <c r="A764" s="40"/>
      <c r="B764" s="41"/>
      <c r="C764" s="42"/>
      <c r="D764" s="228" t="s">
        <v>193</v>
      </c>
      <c r="E764" s="42"/>
      <c r="F764" s="229" t="s">
        <v>3537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193</v>
      </c>
      <c r="AU764" s="19" t="s">
        <v>82</v>
      </c>
    </row>
    <row r="765" s="13" customFormat="1">
      <c r="A765" s="13"/>
      <c r="B765" s="233"/>
      <c r="C765" s="234"/>
      <c r="D765" s="235" t="s">
        <v>195</v>
      </c>
      <c r="E765" s="236" t="s">
        <v>19</v>
      </c>
      <c r="F765" s="237" t="s">
        <v>3293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195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185</v>
      </c>
    </row>
    <row r="766" s="14" customFormat="1">
      <c r="A766" s="14"/>
      <c r="B766" s="244"/>
      <c r="C766" s="245"/>
      <c r="D766" s="235" t="s">
        <v>195</v>
      </c>
      <c r="E766" s="246" t="s">
        <v>19</v>
      </c>
      <c r="F766" s="247" t="s">
        <v>3538</v>
      </c>
      <c r="G766" s="245"/>
      <c r="H766" s="248">
        <v>23.120000000000001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195</v>
      </c>
      <c r="AU766" s="254" t="s">
        <v>82</v>
      </c>
      <c r="AV766" s="14" t="s">
        <v>82</v>
      </c>
      <c r="AW766" s="14" t="s">
        <v>35</v>
      </c>
      <c r="AX766" s="14" t="s">
        <v>73</v>
      </c>
      <c r="AY766" s="254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3538</v>
      </c>
      <c r="G767" s="245"/>
      <c r="H767" s="248">
        <v>23.120000000000001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3539</v>
      </c>
      <c r="G768" s="245"/>
      <c r="H768" s="248">
        <v>33.305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4" customFormat="1">
      <c r="A769" s="14"/>
      <c r="B769" s="244"/>
      <c r="C769" s="245"/>
      <c r="D769" s="235" t="s">
        <v>195</v>
      </c>
      <c r="E769" s="246" t="s">
        <v>19</v>
      </c>
      <c r="F769" s="247" t="s">
        <v>3539</v>
      </c>
      <c r="G769" s="245"/>
      <c r="H769" s="248">
        <v>33.305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195</v>
      </c>
      <c r="AU769" s="254" t="s">
        <v>82</v>
      </c>
      <c r="AV769" s="14" t="s">
        <v>82</v>
      </c>
      <c r="AW769" s="14" t="s">
        <v>35</v>
      </c>
      <c r="AX769" s="14" t="s">
        <v>73</v>
      </c>
      <c r="AY769" s="254" t="s">
        <v>185</v>
      </c>
    </row>
    <row r="770" s="15" customFormat="1">
      <c r="A770" s="15"/>
      <c r="B770" s="255"/>
      <c r="C770" s="256"/>
      <c r="D770" s="235" t="s">
        <v>195</v>
      </c>
      <c r="E770" s="257" t="s">
        <v>19</v>
      </c>
      <c r="F770" s="258" t="s">
        <v>226</v>
      </c>
      <c r="G770" s="256"/>
      <c r="H770" s="259">
        <v>112.84999999999999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195</v>
      </c>
      <c r="AU770" s="265" t="s">
        <v>82</v>
      </c>
      <c r="AV770" s="15" t="s">
        <v>135</v>
      </c>
      <c r="AW770" s="15" t="s">
        <v>35</v>
      </c>
      <c r="AX770" s="15" t="s">
        <v>80</v>
      </c>
      <c r="AY770" s="265" t="s">
        <v>185</v>
      </c>
    </row>
    <row r="771" s="2" customFormat="1" ht="16.5" customHeight="1">
      <c r="A771" s="40"/>
      <c r="B771" s="41"/>
      <c r="C771" s="272" t="s">
        <v>904</v>
      </c>
      <c r="D771" s="272" t="s">
        <v>520</v>
      </c>
      <c r="E771" s="273" t="s">
        <v>625</v>
      </c>
      <c r="F771" s="274" t="s">
        <v>626</v>
      </c>
      <c r="G771" s="275" t="s">
        <v>342</v>
      </c>
      <c r="H771" s="276">
        <v>0.039</v>
      </c>
      <c r="I771" s="277"/>
      <c r="J771" s="278">
        <f>ROUND(I771*H771,2)</f>
        <v>0</v>
      </c>
      <c r="K771" s="274" t="s">
        <v>191</v>
      </c>
      <c r="L771" s="279"/>
      <c r="M771" s="280" t="s">
        <v>19</v>
      </c>
      <c r="N771" s="281" t="s">
        <v>44</v>
      </c>
      <c r="O771" s="86"/>
      <c r="P771" s="224">
        <f>O771*H771</f>
        <v>0</v>
      </c>
      <c r="Q771" s="224">
        <v>1</v>
      </c>
      <c r="R771" s="224">
        <f>Q771*H771</f>
        <v>0.039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627</v>
      </c>
      <c r="AT771" s="226" t="s">
        <v>520</v>
      </c>
      <c r="AU771" s="226" t="s">
        <v>82</v>
      </c>
      <c r="AY771" s="19" t="s">
        <v>185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339</v>
      </c>
      <c r="BM771" s="226" t="s">
        <v>3540</v>
      </c>
    </row>
    <row r="772" s="13" customFormat="1">
      <c r="A772" s="13"/>
      <c r="B772" s="233"/>
      <c r="C772" s="234"/>
      <c r="D772" s="235" t="s">
        <v>195</v>
      </c>
      <c r="E772" s="236" t="s">
        <v>19</v>
      </c>
      <c r="F772" s="237" t="s">
        <v>3293</v>
      </c>
      <c r="G772" s="234"/>
      <c r="H772" s="236" t="s">
        <v>19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195</v>
      </c>
      <c r="AU772" s="243" t="s">
        <v>82</v>
      </c>
      <c r="AV772" s="13" t="s">
        <v>80</v>
      </c>
      <c r="AW772" s="13" t="s">
        <v>35</v>
      </c>
      <c r="AX772" s="13" t="s">
        <v>73</v>
      </c>
      <c r="AY772" s="243" t="s">
        <v>185</v>
      </c>
    </row>
    <row r="773" s="14" customFormat="1">
      <c r="A773" s="14"/>
      <c r="B773" s="244"/>
      <c r="C773" s="245"/>
      <c r="D773" s="235" t="s">
        <v>195</v>
      </c>
      <c r="E773" s="246" t="s">
        <v>19</v>
      </c>
      <c r="F773" s="247" t="s">
        <v>3538</v>
      </c>
      <c r="G773" s="245"/>
      <c r="H773" s="248">
        <v>23.120000000000001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195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185</v>
      </c>
    </row>
    <row r="774" s="14" customFormat="1">
      <c r="A774" s="14"/>
      <c r="B774" s="244"/>
      <c r="C774" s="245"/>
      <c r="D774" s="235" t="s">
        <v>195</v>
      </c>
      <c r="E774" s="246" t="s">
        <v>19</v>
      </c>
      <c r="F774" s="247" t="s">
        <v>3538</v>
      </c>
      <c r="G774" s="245"/>
      <c r="H774" s="248">
        <v>23.120000000000001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195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185</v>
      </c>
    </row>
    <row r="775" s="14" customFormat="1">
      <c r="A775" s="14"/>
      <c r="B775" s="244"/>
      <c r="C775" s="245"/>
      <c r="D775" s="235" t="s">
        <v>195</v>
      </c>
      <c r="E775" s="246" t="s">
        <v>19</v>
      </c>
      <c r="F775" s="247" t="s">
        <v>3539</v>
      </c>
      <c r="G775" s="245"/>
      <c r="H775" s="248">
        <v>33.305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195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3539</v>
      </c>
      <c r="G776" s="245"/>
      <c r="H776" s="248">
        <v>33.305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5" customFormat="1">
      <c r="A777" s="15"/>
      <c r="B777" s="255"/>
      <c r="C777" s="256"/>
      <c r="D777" s="235" t="s">
        <v>195</v>
      </c>
      <c r="E777" s="257" t="s">
        <v>19</v>
      </c>
      <c r="F777" s="258" t="s">
        <v>226</v>
      </c>
      <c r="G777" s="256"/>
      <c r="H777" s="259">
        <v>112.84999999999999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195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185</v>
      </c>
    </row>
    <row r="778" s="14" customFormat="1">
      <c r="A778" s="14"/>
      <c r="B778" s="244"/>
      <c r="C778" s="245"/>
      <c r="D778" s="235" t="s">
        <v>195</v>
      </c>
      <c r="E778" s="245"/>
      <c r="F778" s="247" t="s">
        <v>3541</v>
      </c>
      <c r="G778" s="245"/>
      <c r="H778" s="248">
        <v>0.039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195</v>
      </c>
      <c r="AU778" s="254" t="s">
        <v>82</v>
      </c>
      <c r="AV778" s="14" t="s">
        <v>82</v>
      </c>
      <c r="AW778" s="14" t="s">
        <v>4</v>
      </c>
      <c r="AX778" s="14" t="s">
        <v>80</v>
      </c>
      <c r="AY778" s="254" t="s">
        <v>185</v>
      </c>
    </row>
    <row r="779" s="2" customFormat="1" ht="24.15" customHeight="1">
      <c r="A779" s="40"/>
      <c r="B779" s="41"/>
      <c r="C779" s="215" t="s">
        <v>913</v>
      </c>
      <c r="D779" s="215" t="s">
        <v>187</v>
      </c>
      <c r="E779" s="216" t="s">
        <v>640</v>
      </c>
      <c r="F779" s="217" t="s">
        <v>641</v>
      </c>
      <c r="G779" s="218" t="s">
        <v>457</v>
      </c>
      <c r="H779" s="266"/>
      <c r="I779" s="220"/>
      <c r="J779" s="221">
        <f>ROUND(I779*H779,2)</f>
        <v>0</v>
      </c>
      <c r="K779" s="217" t="s">
        <v>191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339</v>
      </c>
      <c r="AT779" s="226" t="s">
        <v>187</v>
      </c>
      <c r="AU779" s="226" t="s">
        <v>82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339</v>
      </c>
      <c r="BM779" s="226" t="s">
        <v>3542</v>
      </c>
    </row>
    <row r="780" s="2" customFormat="1">
      <c r="A780" s="40"/>
      <c r="B780" s="41"/>
      <c r="C780" s="42"/>
      <c r="D780" s="228" t="s">
        <v>193</v>
      </c>
      <c r="E780" s="42"/>
      <c r="F780" s="229" t="s">
        <v>643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193</v>
      </c>
      <c r="AU780" s="19" t="s">
        <v>82</v>
      </c>
    </row>
    <row r="781" s="12" customFormat="1" ht="22.8" customHeight="1">
      <c r="A781" s="12"/>
      <c r="B781" s="199"/>
      <c r="C781" s="200"/>
      <c r="D781" s="201" t="s">
        <v>72</v>
      </c>
      <c r="E781" s="213" t="s">
        <v>415</v>
      </c>
      <c r="F781" s="213" t="s">
        <v>416</v>
      </c>
      <c r="G781" s="200"/>
      <c r="H781" s="200"/>
      <c r="I781" s="203"/>
      <c r="J781" s="214">
        <f>BK781</f>
        <v>0</v>
      </c>
      <c r="K781" s="200"/>
      <c r="L781" s="205"/>
      <c r="M781" s="206"/>
      <c r="N781" s="207"/>
      <c r="O781" s="207"/>
      <c r="P781" s="208">
        <f>SUM(P782:P890)</f>
        <v>0</v>
      </c>
      <c r="Q781" s="207"/>
      <c r="R781" s="208">
        <f>SUM(R782:R890)</f>
        <v>6.6654207500000009</v>
      </c>
      <c r="S781" s="207"/>
      <c r="T781" s="209">
        <f>SUM(T782:T890)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0" t="s">
        <v>82</v>
      </c>
      <c r="AT781" s="211" t="s">
        <v>72</v>
      </c>
      <c r="AU781" s="211" t="s">
        <v>80</v>
      </c>
      <c r="AY781" s="210" t="s">
        <v>185</v>
      </c>
      <c r="BK781" s="212">
        <f>SUM(BK782:BK890)</f>
        <v>0</v>
      </c>
    </row>
    <row r="782" s="2" customFormat="1" ht="24.15" customHeight="1">
      <c r="A782" s="40"/>
      <c r="B782" s="41"/>
      <c r="C782" s="215" t="s">
        <v>929</v>
      </c>
      <c r="D782" s="215" t="s">
        <v>187</v>
      </c>
      <c r="E782" s="216" t="s">
        <v>3145</v>
      </c>
      <c r="F782" s="217" t="s">
        <v>3146</v>
      </c>
      <c r="G782" s="218" t="s">
        <v>240</v>
      </c>
      <c r="H782" s="219">
        <v>113.53</v>
      </c>
      <c r="I782" s="220"/>
      <c r="J782" s="221">
        <f>ROUND(I782*H782,2)</f>
        <v>0</v>
      </c>
      <c r="K782" s="217" t="s">
        <v>191</v>
      </c>
      <c r="L782" s="46"/>
      <c r="M782" s="222" t="s">
        <v>19</v>
      </c>
      <c r="N782" s="223" t="s">
        <v>44</v>
      </c>
      <c r="O782" s="86"/>
      <c r="P782" s="224">
        <f>O782*H782</f>
        <v>0</v>
      </c>
      <c r="Q782" s="224">
        <v>0.0060000000000000001</v>
      </c>
      <c r="R782" s="224">
        <f>Q782*H782</f>
        <v>0.68118000000000001</v>
      </c>
      <c r="S782" s="224">
        <v>0</v>
      </c>
      <c r="T782" s="225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6" t="s">
        <v>339</v>
      </c>
      <c r="AT782" s="226" t="s">
        <v>187</v>
      </c>
      <c r="AU782" s="226" t="s">
        <v>82</v>
      </c>
      <c r="AY782" s="19" t="s">
        <v>185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9" t="s">
        <v>80</v>
      </c>
      <c r="BK782" s="227">
        <f>ROUND(I782*H782,2)</f>
        <v>0</v>
      </c>
      <c r="BL782" s="19" t="s">
        <v>339</v>
      </c>
      <c r="BM782" s="226" t="s">
        <v>3543</v>
      </c>
    </row>
    <row r="783" s="2" customFormat="1">
      <c r="A783" s="40"/>
      <c r="B783" s="41"/>
      <c r="C783" s="42"/>
      <c r="D783" s="228" t="s">
        <v>193</v>
      </c>
      <c r="E783" s="42"/>
      <c r="F783" s="229" t="s">
        <v>3148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193</v>
      </c>
      <c r="AU783" s="19" t="s">
        <v>82</v>
      </c>
    </row>
    <row r="784" s="13" customFormat="1">
      <c r="A784" s="13"/>
      <c r="B784" s="233"/>
      <c r="C784" s="234"/>
      <c r="D784" s="235" t="s">
        <v>195</v>
      </c>
      <c r="E784" s="236" t="s">
        <v>19</v>
      </c>
      <c r="F784" s="237" t="s">
        <v>3293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195</v>
      </c>
      <c r="AU784" s="243" t="s">
        <v>82</v>
      </c>
      <c r="AV784" s="13" t="s">
        <v>80</v>
      </c>
      <c r="AW784" s="13" t="s">
        <v>35</v>
      </c>
      <c r="AX784" s="13" t="s">
        <v>73</v>
      </c>
      <c r="AY784" s="243" t="s">
        <v>185</v>
      </c>
    </row>
    <row r="785" s="14" customFormat="1">
      <c r="A785" s="14"/>
      <c r="B785" s="244"/>
      <c r="C785" s="245"/>
      <c r="D785" s="235" t="s">
        <v>195</v>
      </c>
      <c r="E785" s="246" t="s">
        <v>19</v>
      </c>
      <c r="F785" s="247" t="s">
        <v>3294</v>
      </c>
      <c r="G785" s="245"/>
      <c r="H785" s="248">
        <v>23.460000000000001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195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185</v>
      </c>
    </row>
    <row r="786" s="14" customFormat="1">
      <c r="A786" s="14"/>
      <c r="B786" s="244"/>
      <c r="C786" s="245"/>
      <c r="D786" s="235" t="s">
        <v>195</v>
      </c>
      <c r="E786" s="246" t="s">
        <v>19</v>
      </c>
      <c r="F786" s="247" t="s">
        <v>3294</v>
      </c>
      <c r="G786" s="245"/>
      <c r="H786" s="248">
        <v>23.460000000000001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195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185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3539</v>
      </c>
      <c r="G787" s="245"/>
      <c r="H787" s="248">
        <v>33.305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3539</v>
      </c>
      <c r="G788" s="245"/>
      <c r="H788" s="248">
        <v>33.305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5" customFormat="1">
      <c r="A789" s="15"/>
      <c r="B789" s="255"/>
      <c r="C789" s="256"/>
      <c r="D789" s="235" t="s">
        <v>195</v>
      </c>
      <c r="E789" s="257" t="s">
        <v>19</v>
      </c>
      <c r="F789" s="258" t="s">
        <v>226</v>
      </c>
      <c r="G789" s="256"/>
      <c r="H789" s="259">
        <v>113.53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195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185</v>
      </c>
    </row>
    <row r="790" s="2" customFormat="1" ht="16.5" customHeight="1">
      <c r="A790" s="40"/>
      <c r="B790" s="41"/>
      <c r="C790" s="272" t="s">
        <v>935</v>
      </c>
      <c r="D790" s="272" t="s">
        <v>520</v>
      </c>
      <c r="E790" s="273" t="s">
        <v>3544</v>
      </c>
      <c r="F790" s="274" t="s">
        <v>3545</v>
      </c>
      <c r="G790" s="275" t="s">
        <v>240</v>
      </c>
      <c r="H790" s="276">
        <v>119.20699999999999</v>
      </c>
      <c r="I790" s="277"/>
      <c r="J790" s="278">
        <f>ROUND(I790*H790,2)</f>
        <v>0</v>
      </c>
      <c r="K790" s="274" t="s">
        <v>191</v>
      </c>
      <c r="L790" s="279"/>
      <c r="M790" s="280" t="s">
        <v>19</v>
      </c>
      <c r="N790" s="281" t="s">
        <v>44</v>
      </c>
      <c r="O790" s="86"/>
      <c r="P790" s="224">
        <f>O790*H790</f>
        <v>0</v>
      </c>
      <c r="Q790" s="224">
        <v>0.0030000000000000001</v>
      </c>
      <c r="R790" s="224">
        <f>Q790*H790</f>
        <v>0.35762099999999997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627</v>
      </c>
      <c r="AT790" s="226" t="s">
        <v>520</v>
      </c>
      <c r="AU790" s="226" t="s">
        <v>82</v>
      </c>
      <c r="AY790" s="19" t="s">
        <v>185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339</v>
      </c>
      <c r="BM790" s="226" t="s">
        <v>3546</v>
      </c>
    </row>
    <row r="791" s="13" customFormat="1">
      <c r="A791" s="13"/>
      <c r="B791" s="233"/>
      <c r="C791" s="234"/>
      <c r="D791" s="235" t="s">
        <v>195</v>
      </c>
      <c r="E791" s="236" t="s">
        <v>19</v>
      </c>
      <c r="F791" s="237" t="s">
        <v>3293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195</v>
      </c>
      <c r="AU791" s="243" t="s">
        <v>82</v>
      </c>
      <c r="AV791" s="13" t="s">
        <v>80</v>
      </c>
      <c r="AW791" s="13" t="s">
        <v>35</v>
      </c>
      <c r="AX791" s="13" t="s">
        <v>73</v>
      </c>
      <c r="AY791" s="243" t="s">
        <v>185</v>
      </c>
    </row>
    <row r="792" s="14" customFormat="1">
      <c r="A792" s="14"/>
      <c r="B792" s="244"/>
      <c r="C792" s="245"/>
      <c r="D792" s="235" t="s">
        <v>195</v>
      </c>
      <c r="E792" s="246" t="s">
        <v>19</v>
      </c>
      <c r="F792" s="247" t="s">
        <v>3294</v>
      </c>
      <c r="G792" s="245"/>
      <c r="H792" s="248">
        <v>23.460000000000001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195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185</v>
      </c>
    </row>
    <row r="793" s="14" customFormat="1">
      <c r="A793" s="14"/>
      <c r="B793" s="244"/>
      <c r="C793" s="245"/>
      <c r="D793" s="235" t="s">
        <v>195</v>
      </c>
      <c r="E793" s="246" t="s">
        <v>19</v>
      </c>
      <c r="F793" s="247" t="s">
        <v>3294</v>
      </c>
      <c r="G793" s="245"/>
      <c r="H793" s="248">
        <v>23.460000000000001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195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185</v>
      </c>
    </row>
    <row r="794" s="14" customFormat="1">
      <c r="A794" s="14"/>
      <c r="B794" s="244"/>
      <c r="C794" s="245"/>
      <c r="D794" s="235" t="s">
        <v>195</v>
      </c>
      <c r="E794" s="246" t="s">
        <v>19</v>
      </c>
      <c r="F794" s="247" t="s">
        <v>3539</v>
      </c>
      <c r="G794" s="245"/>
      <c r="H794" s="248">
        <v>33.305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195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3539</v>
      </c>
      <c r="G795" s="245"/>
      <c r="H795" s="248">
        <v>33.305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5" customFormat="1">
      <c r="A796" s="15"/>
      <c r="B796" s="255"/>
      <c r="C796" s="256"/>
      <c r="D796" s="235" t="s">
        <v>195</v>
      </c>
      <c r="E796" s="257" t="s">
        <v>19</v>
      </c>
      <c r="F796" s="258" t="s">
        <v>226</v>
      </c>
      <c r="G796" s="256"/>
      <c r="H796" s="259">
        <v>113.53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195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185</v>
      </c>
    </row>
    <row r="797" s="14" customFormat="1">
      <c r="A797" s="14"/>
      <c r="B797" s="244"/>
      <c r="C797" s="245"/>
      <c r="D797" s="235" t="s">
        <v>195</v>
      </c>
      <c r="E797" s="245"/>
      <c r="F797" s="247" t="s">
        <v>3547</v>
      </c>
      <c r="G797" s="245"/>
      <c r="H797" s="248">
        <v>119.20699999999999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4</v>
      </c>
      <c r="AX797" s="14" t="s">
        <v>80</v>
      </c>
      <c r="AY797" s="254" t="s">
        <v>185</v>
      </c>
    </row>
    <row r="798" s="2" customFormat="1" ht="24.15" customHeight="1">
      <c r="A798" s="40"/>
      <c r="B798" s="41"/>
      <c r="C798" s="215" t="s">
        <v>944</v>
      </c>
      <c r="D798" s="215" t="s">
        <v>187</v>
      </c>
      <c r="E798" s="216" t="s">
        <v>3548</v>
      </c>
      <c r="F798" s="217" t="s">
        <v>3549</v>
      </c>
      <c r="G798" s="218" t="s">
        <v>240</v>
      </c>
      <c r="H798" s="219">
        <v>979.84400000000005</v>
      </c>
      <c r="I798" s="220"/>
      <c r="J798" s="221">
        <f>ROUND(I798*H798,2)</f>
        <v>0</v>
      </c>
      <c r="K798" s="217" t="s">
        <v>191</v>
      </c>
      <c r="L798" s="46"/>
      <c r="M798" s="222" t="s">
        <v>19</v>
      </c>
      <c r="N798" s="223" t="s">
        <v>44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339</v>
      </c>
      <c r="AT798" s="226" t="s">
        <v>187</v>
      </c>
      <c r="AU798" s="226" t="s">
        <v>82</v>
      </c>
      <c r="AY798" s="19" t="s">
        <v>185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80</v>
      </c>
      <c r="BK798" s="227">
        <f>ROUND(I798*H798,2)</f>
        <v>0</v>
      </c>
      <c r="BL798" s="19" t="s">
        <v>339</v>
      </c>
      <c r="BM798" s="226" t="s">
        <v>3550</v>
      </c>
    </row>
    <row r="799" s="2" customFormat="1">
      <c r="A799" s="40"/>
      <c r="B799" s="41"/>
      <c r="C799" s="42"/>
      <c r="D799" s="228" t="s">
        <v>193</v>
      </c>
      <c r="E799" s="42"/>
      <c r="F799" s="229" t="s">
        <v>3551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193</v>
      </c>
      <c r="AU799" s="19" t="s">
        <v>82</v>
      </c>
    </row>
    <row r="800" s="13" customFormat="1">
      <c r="A800" s="13"/>
      <c r="B800" s="233"/>
      <c r="C800" s="234"/>
      <c r="D800" s="235" t="s">
        <v>195</v>
      </c>
      <c r="E800" s="236" t="s">
        <v>19</v>
      </c>
      <c r="F800" s="237" t="s">
        <v>3552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195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3553</v>
      </c>
      <c r="G801" s="245"/>
      <c r="H801" s="248">
        <v>366.34300000000002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3553</v>
      </c>
      <c r="G802" s="245"/>
      <c r="H802" s="248">
        <v>366.34300000000002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3" customFormat="1">
      <c r="A803" s="13"/>
      <c r="B803" s="233"/>
      <c r="C803" s="234"/>
      <c r="D803" s="235" t="s">
        <v>195</v>
      </c>
      <c r="E803" s="236" t="s">
        <v>19</v>
      </c>
      <c r="F803" s="237" t="s">
        <v>3554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195</v>
      </c>
      <c r="AU803" s="243" t="s">
        <v>82</v>
      </c>
      <c r="AV803" s="13" t="s">
        <v>80</v>
      </c>
      <c r="AW803" s="13" t="s">
        <v>35</v>
      </c>
      <c r="AX803" s="13" t="s">
        <v>73</v>
      </c>
      <c r="AY803" s="243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3555</v>
      </c>
      <c r="G804" s="245"/>
      <c r="H804" s="248">
        <v>123.57899999999999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4" customFormat="1">
      <c r="A805" s="14"/>
      <c r="B805" s="244"/>
      <c r="C805" s="245"/>
      <c r="D805" s="235" t="s">
        <v>195</v>
      </c>
      <c r="E805" s="246" t="s">
        <v>19</v>
      </c>
      <c r="F805" s="247" t="s">
        <v>3555</v>
      </c>
      <c r="G805" s="245"/>
      <c r="H805" s="248">
        <v>123.57899999999999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185</v>
      </c>
    </row>
    <row r="806" s="15" customFormat="1">
      <c r="A806" s="15"/>
      <c r="B806" s="255"/>
      <c r="C806" s="256"/>
      <c r="D806" s="235" t="s">
        <v>195</v>
      </c>
      <c r="E806" s="257" t="s">
        <v>19</v>
      </c>
      <c r="F806" s="258" t="s">
        <v>226</v>
      </c>
      <c r="G806" s="256"/>
      <c r="H806" s="259">
        <v>979.84399999999994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5" t="s">
        <v>195</v>
      </c>
      <c r="AU806" s="265" t="s">
        <v>82</v>
      </c>
      <c r="AV806" s="15" t="s">
        <v>135</v>
      </c>
      <c r="AW806" s="15" t="s">
        <v>35</v>
      </c>
      <c r="AX806" s="15" t="s">
        <v>80</v>
      </c>
      <c r="AY806" s="265" t="s">
        <v>185</v>
      </c>
    </row>
    <row r="807" s="2" customFormat="1" ht="16.5" customHeight="1">
      <c r="A807" s="40"/>
      <c r="B807" s="41"/>
      <c r="C807" s="272" t="s">
        <v>949</v>
      </c>
      <c r="D807" s="272" t="s">
        <v>520</v>
      </c>
      <c r="E807" s="273" t="s">
        <v>3556</v>
      </c>
      <c r="F807" s="274" t="s">
        <v>3557</v>
      </c>
      <c r="G807" s="275" t="s">
        <v>240</v>
      </c>
      <c r="H807" s="276">
        <v>129.75800000000001</v>
      </c>
      <c r="I807" s="277"/>
      <c r="J807" s="278">
        <f>ROUND(I807*H807,2)</f>
        <v>0</v>
      </c>
      <c r="K807" s="274" t="s">
        <v>191</v>
      </c>
      <c r="L807" s="279"/>
      <c r="M807" s="280" t="s">
        <v>19</v>
      </c>
      <c r="N807" s="281" t="s">
        <v>44</v>
      </c>
      <c r="O807" s="86"/>
      <c r="P807" s="224">
        <f>O807*H807</f>
        <v>0</v>
      </c>
      <c r="Q807" s="224">
        <v>0.0030000000000000001</v>
      </c>
      <c r="R807" s="224">
        <f>Q807*H807</f>
        <v>0.38927400000000006</v>
      </c>
      <c r="S807" s="224">
        <v>0</v>
      </c>
      <c r="T807" s="225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6" t="s">
        <v>627</v>
      </c>
      <c r="AT807" s="226" t="s">
        <v>520</v>
      </c>
      <c r="AU807" s="226" t="s">
        <v>82</v>
      </c>
      <c r="AY807" s="19" t="s">
        <v>185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9" t="s">
        <v>80</v>
      </c>
      <c r="BK807" s="227">
        <f>ROUND(I807*H807,2)</f>
        <v>0</v>
      </c>
      <c r="BL807" s="19" t="s">
        <v>339</v>
      </c>
      <c r="BM807" s="226" t="s">
        <v>3558</v>
      </c>
    </row>
    <row r="808" s="13" customFormat="1">
      <c r="A808" s="13"/>
      <c r="B808" s="233"/>
      <c r="C808" s="234"/>
      <c r="D808" s="235" t="s">
        <v>195</v>
      </c>
      <c r="E808" s="236" t="s">
        <v>19</v>
      </c>
      <c r="F808" s="237" t="s">
        <v>3554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195</v>
      </c>
      <c r="AU808" s="243" t="s">
        <v>82</v>
      </c>
      <c r="AV808" s="13" t="s">
        <v>80</v>
      </c>
      <c r="AW808" s="13" t="s">
        <v>35</v>
      </c>
      <c r="AX808" s="13" t="s">
        <v>73</v>
      </c>
      <c r="AY808" s="243" t="s">
        <v>185</v>
      </c>
    </row>
    <row r="809" s="14" customFormat="1">
      <c r="A809" s="14"/>
      <c r="B809" s="244"/>
      <c r="C809" s="245"/>
      <c r="D809" s="235" t="s">
        <v>195</v>
      </c>
      <c r="E809" s="246" t="s">
        <v>19</v>
      </c>
      <c r="F809" s="247" t="s">
        <v>3555</v>
      </c>
      <c r="G809" s="245"/>
      <c r="H809" s="248">
        <v>123.57899999999999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195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185</v>
      </c>
    </row>
    <row r="810" s="15" customFormat="1">
      <c r="A810" s="15"/>
      <c r="B810" s="255"/>
      <c r="C810" s="256"/>
      <c r="D810" s="235" t="s">
        <v>195</v>
      </c>
      <c r="E810" s="257" t="s">
        <v>19</v>
      </c>
      <c r="F810" s="258" t="s">
        <v>226</v>
      </c>
      <c r="G810" s="256"/>
      <c r="H810" s="259">
        <v>123.57899999999999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195</v>
      </c>
      <c r="AU810" s="265" t="s">
        <v>82</v>
      </c>
      <c r="AV810" s="15" t="s">
        <v>135</v>
      </c>
      <c r="AW810" s="15" t="s">
        <v>35</v>
      </c>
      <c r="AX810" s="15" t="s">
        <v>80</v>
      </c>
      <c r="AY810" s="265" t="s">
        <v>185</v>
      </c>
    </row>
    <row r="811" s="14" customFormat="1">
      <c r="A811" s="14"/>
      <c r="B811" s="244"/>
      <c r="C811" s="245"/>
      <c r="D811" s="235" t="s">
        <v>195</v>
      </c>
      <c r="E811" s="245"/>
      <c r="F811" s="247" t="s">
        <v>3559</v>
      </c>
      <c r="G811" s="245"/>
      <c r="H811" s="248">
        <v>129.75800000000001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195</v>
      </c>
      <c r="AU811" s="254" t="s">
        <v>82</v>
      </c>
      <c r="AV811" s="14" t="s">
        <v>82</v>
      </c>
      <c r="AW811" s="14" t="s">
        <v>4</v>
      </c>
      <c r="AX811" s="14" t="s">
        <v>80</v>
      </c>
      <c r="AY811" s="254" t="s">
        <v>185</v>
      </c>
    </row>
    <row r="812" s="2" customFormat="1" ht="16.5" customHeight="1">
      <c r="A812" s="40"/>
      <c r="B812" s="41"/>
      <c r="C812" s="272" t="s">
        <v>963</v>
      </c>
      <c r="D812" s="272" t="s">
        <v>520</v>
      </c>
      <c r="E812" s="273" t="s">
        <v>3560</v>
      </c>
      <c r="F812" s="274" t="s">
        <v>3561</v>
      </c>
      <c r="G812" s="275" t="s">
        <v>240</v>
      </c>
      <c r="H812" s="276">
        <v>129.75800000000001</v>
      </c>
      <c r="I812" s="277"/>
      <c r="J812" s="278">
        <f>ROUND(I812*H812,2)</f>
        <v>0</v>
      </c>
      <c r="K812" s="274" t="s">
        <v>191</v>
      </c>
      <c r="L812" s="279"/>
      <c r="M812" s="280" t="s">
        <v>19</v>
      </c>
      <c r="N812" s="281" t="s">
        <v>44</v>
      </c>
      <c r="O812" s="86"/>
      <c r="P812" s="224">
        <f>O812*H812</f>
        <v>0</v>
      </c>
      <c r="Q812" s="224">
        <v>0.0040000000000000001</v>
      </c>
      <c r="R812" s="224">
        <f>Q812*H812</f>
        <v>0.51903200000000005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627</v>
      </c>
      <c r="AT812" s="226" t="s">
        <v>520</v>
      </c>
      <c r="AU812" s="226" t="s">
        <v>82</v>
      </c>
      <c r="AY812" s="19" t="s">
        <v>185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80</v>
      </c>
      <c r="BK812" s="227">
        <f>ROUND(I812*H812,2)</f>
        <v>0</v>
      </c>
      <c r="BL812" s="19" t="s">
        <v>339</v>
      </c>
      <c r="BM812" s="226" t="s">
        <v>3562</v>
      </c>
    </row>
    <row r="813" s="13" customFormat="1">
      <c r="A813" s="13"/>
      <c r="B813" s="233"/>
      <c r="C813" s="234"/>
      <c r="D813" s="235" t="s">
        <v>195</v>
      </c>
      <c r="E813" s="236" t="s">
        <v>19</v>
      </c>
      <c r="F813" s="237" t="s">
        <v>3554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195</v>
      </c>
      <c r="AU813" s="243" t="s">
        <v>82</v>
      </c>
      <c r="AV813" s="13" t="s">
        <v>80</v>
      </c>
      <c r="AW813" s="13" t="s">
        <v>35</v>
      </c>
      <c r="AX813" s="13" t="s">
        <v>73</v>
      </c>
      <c r="AY813" s="243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3555</v>
      </c>
      <c r="G814" s="245"/>
      <c r="H814" s="248">
        <v>123.57899999999999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5" customFormat="1">
      <c r="A815" s="15"/>
      <c r="B815" s="255"/>
      <c r="C815" s="256"/>
      <c r="D815" s="235" t="s">
        <v>195</v>
      </c>
      <c r="E815" s="257" t="s">
        <v>19</v>
      </c>
      <c r="F815" s="258" t="s">
        <v>226</v>
      </c>
      <c r="G815" s="256"/>
      <c r="H815" s="259">
        <v>123.57899999999999</v>
      </c>
      <c r="I815" s="260"/>
      <c r="J815" s="256"/>
      <c r="K815" s="256"/>
      <c r="L815" s="261"/>
      <c r="M815" s="262"/>
      <c r="N815" s="263"/>
      <c r="O815" s="263"/>
      <c r="P815" s="263"/>
      <c r="Q815" s="263"/>
      <c r="R815" s="263"/>
      <c r="S815" s="263"/>
      <c r="T815" s="26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5" t="s">
        <v>195</v>
      </c>
      <c r="AU815" s="265" t="s">
        <v>82</v>
      </c>
      <c r="AV815" s="15" t="s">
        <v>135</v>
      </c>
      <c r="AW815" s="15" t="s">
        <v>35</v>
      </c>
      <c r="AX815" s="15" t="s">
        <v>80</v>
      </c>
      <c r="AY815" s="265" t="s">
        <v>185</v>
      </c>
    </row>
    <row r="816" s="14" customFormat="1">
      <c r="A816" s="14"/>
      <c r="B816" s="244"/>
      <c r="C816" s="245"/>
      <c r="D816" s="235" t="s">
        <v>195</v>
      </c>
      <c r="E816" s="245"/>
      <c r="F816" s="247" t="s">
        <v>3559</v>
      </c>
      <c r="G816" s="245"/>
      <c r="H816" s="248">
        <v>129.75800000000001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195</v>
      </c>
      <c r="AU816" s="254" t="s">
        <v>82</v>
      </c>
      <c r="AV816" s="14" t="s">
        <v>82</v>
      </c>
      <c r="AW816" s="14" t="s">
        <v>4</v>
      </c>
      <c r="AX816" s="14" t="s">
        <v>80</v>
      </c>
      <c r="AY816" s="254" t="s">
        <v>185</v>
      </c>
    </row>
    <row r="817" s="2" customFormat="1" ht="16.5" customHeight="1">
      <c r="A817" s="40"/>
      <c r="B817" s="41"/>
      <c r="C817" s="272" t="s">
        <v>968</v>
      </c>
      <c r="D817" s="272" t="s">
        <v>520</v>
      </c>
      <c r="E817" s="273" t="s">
        <v>3563</v>
      </c>
      <c r="F817" s="274" t="s">
        <v>3564</v>
      </c>
      <c r="G817" s="275" t="s">
        <v>240</v>
      </c>
      <c r="H817" s="276">
        <v>769.32000000000005</v>
      </c>
      <c r="I817" s="277"/>
      <c r="J817" s="278">
        <f>ROUND(I817*H817,2)</f>
        <v>0</v>
      </c>
      <c r="K817" s="274" t="s">
        <v>191</v>
      </c>
      <c r="L817" s="279"/>
      <c r="M817" s="280" t="s">
        <v>19</v>
      </c>
      <c r="N817" s="281" t="s">
        <v>44</v>
      </c>
      <c r="O817" s="86"/>
      <c r="P817" s="224">
        <f>O817*H817</f>
        <v>0</v>
      </c>
      <c r="Q817" s="224">
        <v>0.0060000000000000001</v>
      </c>
      <c r="R817" s="224">
        <f>Q817*H817</f>
        <v>4.61592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627</v>
      </c>
      <c r="AT817" s="226" t="s">
        <v>520</v>
      </c>
      <c r="AU817" s="226" t="s">
        <v>82</v>
      </c>
      <c r="AY817" s="19" t="s">
        <v>185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339</v>
      </c>
      <c r="BM817" s="226" t="s">
        <v>3565</v>
      </c>
    </row>
    <row r="818" s="13" customFormat="1">
      <c r="A818" s="13"/>
      <c r="B818" s="233"/>
      <c r="C818" s="234"/>
      <c r="D818" s="235" t="s">
        <v>195</v>
      </c>
      <c r="E818" s="236" t="s">
        <v>19</v>
      </c>
      <c r="F818" s="237" t="s">
        <v>3552</v>
      </c>
      <c r="G818" s="234"/>
      <c r="H818" s="236" t="s">
        <v>19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195</v>
      </c>
      <c r="AU818" s="243" t="s">
        <v>82</v>
      </c>
      <c r="AV818" s="13" t="s">
        <v>80</v>
      </c>
      <c r="AW818" s="13" t="s">
        <v>35</v>
      </c>
      <c r="AX818" s="13" t="s">
        <v>73</v>
      </c>
      <c r="AY818" s="243" t="s">
        <v>185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3553</v>
      </c>
      <c r="G819" s="245"/>
      <c r="H819" s="248">
        <v>366.34300000000002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3553</v>
      </c>
      <c r="G820" s="245"/>
      <c r="H820" s="248">
        <v>366.34300000000002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5" customFormat="1">
      <c r="A821" s="15"/>
      <c r="B821" s="255"/>
      <c r="C821" s="256"/>
      <c r="D821" s="235" t="s">
        <v>195</v>
      </c>
      <c r="E821" s="257" t="s">
        <v>19</v>
      </c>
      <c r="F821" s="258" t="s">
        <v>226</v>
      </c>
      <c r="G821" s="256"/>
      <c r="H821" s="259">
        <v>732.68600000000004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5" t="s">
        <v>195</v>
      </c>
      <c r="AU821" s="265" t="s">
        <v>82</v>
      </c>
      <c r="AV821" s="15" t="s">
        <v>135</v>
      </c>
      <c r="AW821" s="15" t="s">
        <v>35</v>
      </c>
      <c r="AX821" s="15" t="s">
        <v>80</v>
      </c>
      <c r="AY821" s="265" t="s">
        <v>185</v>
      </c>
    </row>
    <row r="822" s="14" customFormat="1">
      <c r="A822" s="14"/>
      <c r="B822" s="244"/>
      <c r="C822" s="245"/>
      <c r="D822" s="235" t="s">
        <v>195</v>
      </c>
      <c r="E822" s="245"/>
      <c r="F822" s="247" t="s">
        <v>3566</v>
      </c>
      <c r="G822" s="245"/>
      <c r="H822" s="248">
        <v>769.32000000000005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195</v>
      </c>
      <c r="AU822" s="254" t="s">
        <v>82</v>
      </c>
      <c r="AV822" s="14" t="s">
        <v>82</v>
      </c>
      <c r="AW822" s="14" t="s">
        <v>4</v>
      </c>
      <c r="AX822" s="14" t="s">
        <v>80</v>
      </c>
      <c r="AY822" s="254" t="s">
        <v>185</v>
      </c>
    </row>
    <row r="823" s="2" customFormat="1" ht="24.15" customHeight="1">
      <c r="A823" s="40"/>
      <c r="B823" s="41"/>
      <c r="C823" s="215" t="s">
        <v>975</v>
      </c>
      <c r="D823" s="215" t="s">
        <v>187</v>
      </c>
      <c r="E823" s="216" t="s">
        <v>3567</v>
      </c>
      <c r="F823" s="217" t="s">
        <v>3568</v>
      </c>
      <c r="G823" s="218" t="s">
        <v>240</v>
      </c>
      <c r="H823" s="219">
        <v>489.92200000000003</v>
      </c>
      <c r="I823" s="220"/>
      <c r="J823" s="221">
        <f>ROUND(I823*H823,2)</f>
        <v>0</v>
      </c>
      <c r="K823" s="217" t="s">
        <v>191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4.0000000000000003E-05</v>
      </c>
      <c r="R823" s="224">
        <f>Q823*H823</f>
        <v>0.019596880000000004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339</v>
      </c>
      <c r="AT823" s="226" t="s">
        <v>187</v>
      </c>
      <c r="AU823" s="226" t="s">
        <v>82</v>
      </c>
      <c r="AY823" s="19" t="s">
        <v>185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339</v>
      </c>
      <c r="BM823" s="226" t="s">
        <v>3569</v>
      </c>
    </row>
    <row r="824" s="2" customFormat="1">
      <c r="A824" s="40"/>
      <c r="B824" s="41"/>
      <c r="C824" s="42"/>
      <c r="D824" s="228" t="s">
        <v>193</v>
      </c>
      <c r="E824" s="42"/>
      <c r="F824" s="229" t="s">
        <v>3570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193</v>
      </c>
      <c r="AU824" s="19" t="s">
        <v>82</v>
      </c>
    </row>
    <row r="825" s="13" customFormat="1">
      <c r="A825" s="13"/>
      <c r="B825" s="233"/>
      <c r="C825" s="234"/>
      <c r="D825" s="235" t="s">
        <v>195</v>
      </c>
      <c r="E825" s="236" t="s">
        <v>19</v>
      </c>
      <c r="F825" s="237" t="s">
        <v>3552</v>
      </c>
      <c r="G825" s="234"/>
      <c r="H825" s="236" t="s">
        <v>19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195</v>
      </c>
      <c r="AU825" s="243" t="s">
        <v>82</v>
      </c>
      <c r="AV825" s="13" t="s">
        <v>80</v>
      </c>
      <c r="AW825" s="13" t="s">
        <v>35</v>
      </c>
      <c r="AX825" s="13" t="s">
        <v>73</v>
      </c>
      <c r="AY825" s="243" t="s">
        <v>185</v>
      </c>
    </row>
    <row r="826" s="13" customFormat="1">
      <c r="A826" s="13"/>
      <c r="B826" s="233"/>
      <c r="C826" s="234"/>
      <c r="D826" s="235" t="s">
        <v>195</v>
      </c>
      <c r="E826" s="236" t="s">
        <v>19</v>
      </c>
      <c r="F826" s="237" t="s">
        <v>3317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195</v>
      </c>
      <c r="AU826" s="243" t="s">
        <v>82</v>
      </c>
      <c r="AV826" s="13" t="s">
        <v>80</v>
      </c>
      <c r="AW826" s="13" t="s">
        <v>35</v>
      </c>
      <c r="AX826" s="13" t="s">
        <v>73</v>
      </c>
      <c r="AY826" s="243" t="s">
        <v>185</v>
      </c>
    </row>
    <row r="827" s="14" customFormat="1">
      <c r="A827" s="14"/>
      <c r="B827" s="244"/>
      <c r="C827" s="245"/>
      <c r="D827" s="235" t="s">
        <v>195</v>
      </c>
      <c r="E827" s="246" t="s">
        <v>19</v>
      </c>
      <c r="F827" s="247" t="s">
        <v>3571</v>
      </c>
      <c r="G827" s="245"/>
      <c r="H827" s="248">
        <v>77.016999999999996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195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185</v>
      </c>
    </row>
    <row r="828" s="13" customFormat="1">
      <c r="A828" s="13"/>
      <c r="B828" s="233"/>
      <c r="C828" s="234"/>
      <c r="D828" s="235" t="s">
        <v>195</v>
      </c>
      <c r="E828" s="236" t="s">
        <v>19</v>
      </c>
      <c r="F828" s="237" t="s">
        <v>3300</v>
      </c>
      <c r="G828" s="234"/>
      <c r="H828" s="236" t="s">
        <v>19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195</v>
      </c>
      <c r="AU828" s="243" t="s">
        <v>82</v>
      </c>
      <c r="AV828" s="13" t="s">
        <v>80</v>
      </c>
      <c r="AW828" s="13" t="s">
        <v>35</v>
      </c>
      <c r="AX828" s="13" t="s">
        <v>73</v>
      </c>
      <c r="AY828" s="243" t="s">
        <v>185</v>
      </c>
    </row>
    <row r="829" s="14" customFormat="1">
      <c r="A829" s="14"/>
      <c r="B829" s="244"/>
      <c r="C829" s="245"/>
      <c r="D829" s="235" t="s">
        <v>195</v>
      </c>
      <c r="E829" s="246" t="s">
        <v>19</v>
      </c>
      <c r="F829" s="247" t="s">
        <v>3572</v>
      </c>
      <c r="G829" s="245"/>
      <c r="H829" s="248">
        <v>55.137999999999998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195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185</v>
      </c>
    </row>
    <row r="830" s="13" customFormat="1">
      <c r="A830" s="13"/>
      <c r="B830" s="233"/>
      <c r="C830" s="234"/>
      <c r="D830" s="235" t="s">
        <v>195</v>
      </c>
      <c r="E830" s="236" t="s">
        <v>19</v>
      </c>
      <c r="F830" s="237" t="s">
        <v>3329</v>
      </c>
      <c r="G830" s="234"/>
      <c r="H830" s="236" t="s">
        <v>19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195</v>
      </c>
      <c r="AU830" s="243" t="s">
        <v>82</v>
      </c>
      <c r="AV830" s="13" t="s">
        <v>80</v>
      </c>
      <c r="AW830" s="13" t="s">
        <v>35</v>
      </c>
      <c r="AX830" s="13" t="s">
        <v>73</v>
      </c>
      <c r="AY830" s="243" t="s">
        <v>185</v>
      </c>
    </row>
    <row r="831" s="14" customFormat="1">
      <c r="A831" s="14"/>
      <c r="B831" s="244"/>
      <c r="C831" s="245"/>
      <c r="D831" s="235" t="s">
        <v>195</v>
      </c>
      <c r="E831" s="246" t="s">
        <v>19</v>
      </c>
      <c r="F831" s="247" t="s">
        <v>3573</v>
      </c>
      <c r="G831" s="245"/>
      <c r="H831" s="248">
        <v>85.183999999999998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195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185</v>
      </c>
    </row>
    <row r="832" s="14" customFormat="1">
      <c r="A832" s="14"/>
      <c r="B832" s="244"/>
      <c r="C832" s="245"/>
      <c r="D832" s="235" t="s">
        <v>195</v>
      </c>
      <c r="E832" s="246" t="s">
        <v>19</v>
      </c>
      <c r="F832" s="247" t="s">
        <v>3574</v>
      </c>
      <c r="G832" s="245"/>
      <c r="H832" s="248">
        <v>21.893000000000001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195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185</v>
      </c>
    </row>
    <row r="833" s="14" customFormat="1">
      <c r="A833" s="14"/>
      <c r="B833" s="244"/>
      <c r="C833" s="245"/>
      <c r="D833" s="235" t="s">
        <v>195</v>
      </c>
      <c r="E833" s="246" t="s">
        <v>19</v>
      </c>
      <c r="F833" s="247" t="s">
        <v>659</v>
      </c>
      <c r="G833" s="245"/>
      <c r="H833" s="248">
        <v>-3.391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195</v>
      </c>
      <c r="AU833" s="254" t="s">
        <v>82</v>
      </c>
      <c r="AV833" s="14" t="s">
        <v>82</v>
      </c>
      <c r="AW833" s="14" t="s">
        <v>35</v>
      </c>
      <c r="AX833" s="14" t="s">
        <v>73</v>
      </c>
      <c r="AY833" s="254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660</v>
      </c>
      <c r="G834" s="245"/>
      <c r="H834" s="248">
        <v>-5.0869999999999997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4" customFormat="1">
      <c r="A835" s="14"/>
      <c r="B835" s="244"/>
      <c r="C835" s="245"/>
      <c r="D835" s="235" t="s">
        <v>195</v>
      </c>
      <c r="E835" s="246" t="s">
        <v>19</v>
      </c>
      <c r="F835" s="247" t="s">
        <v>661</v>
      </c>
      <c r="G835" s="245"/>
      <c r="H835" s="248">
        <v>-1.5700000000000001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195</v>
      </c>
      <c r="AU835" s="254" t="s">
        <v>82</v>
      </c>
      <c r="AV835" s="14" t="s">
        <v>82</v>
      </c>
      <c r="AW835" s="14" t="s">
        <v>35</v>
      </c>
      <c r="AX835" s="14" t="s">
        <v>73</v>
      </c>
      <c r="AY835" s="254" t="s">
        <v>185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3007</v>
      </c>
      <c r="G836" s="245"/>
      <c r="H836" s="248">
        <v>-2.0499999999999998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3" customFormat="1">
      <c r="A837" s="13"/>
      <c r="B837" s="233"/>
      <c r="C837" s="234"/>
      <c r="D837" s="235" t="s">
        <v>195</v>
      </c>
      <c r="E837" s="236" t="s">
        <v>19</v>
      </c>
      <c r="F837" s="237" t="s">
        <v>3335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195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185</v>
      </c>
    </row>
    <row r="838" s="14" customFormat="1">
      <c r="A838" s="14"/>
      <c r="B838" s="244"/>
      <c r="C838" s="245"/>
      <c r="D838" s="235" t="s">
        <v>195</v>
      </c>
      <c r="E838" s="246" t="s">
        <v>19</v>
      </c>
      <c r="F838" s="247" t="s">
        <v>3574</v>
      </c>
      <c r="G838" s="245"/>
      <c r="H838" s="248">
        <v>21.893000000000001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195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185</v>
      </c>
    </row>
    <row r="839" s="13" customFormat="1">
      <c r="A839" s="13"/>
      <c r="B839" s="233"/>
      <c r="C839" s="234"/>
      <c r="D839" s="235" t="s">
        <v>195</v>
      </c>
      <c r="E839" s="236" t="s">
        <v>19</v>
      </c>
      <c r="F839" s="237" t="s">
        <v>3575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195</v>
      </c>
      <c r="AU839" s="243" t="s">
        <v>82</v>
      </c>
      <c r="AV839" s="13" t="s">
        <v>80</v>
      </c>
      <c r="AW839" s="13" t="s">
        <v>35</v>
      </c>
      <c r="AX839" s="13" t="s">
        <v>73</v>
      </c>
      <c r="AY839" s="243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3576</v>
      </c>
      <c r="G840" s="245"/>
      <c r="H840" s="248">
        <v>58.658000000000001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3" customFormat="1">
      <c r="A841" s="13"/>
      <c r="B841" s="233"/>
      <c r="C841" s="234"/>
      <c r="D841" s="235" t="s">
        <v>195</v>
      </c>
      <c r="E841" s="236" t="s">
        <v>19</v>
      </c>
      <c r="F841" s="237" t="s">
        <v>3577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195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3576</v>
      </c>
      <c r="G842" s="245"/>
      <c r="H842" s="248">
        <v>58.658000000000001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6" customFormat="1">
      <c r="A843" s="16"/>
      <c r="B843" s="282"/>
      <c r="C843" s="283"/>
      <c r="D843" s="235" t="s">
        <v>195</v>
      </c>
      <c r="E843" s="284" t="s">
        <v>19</v>
      </c>
      <c r="F843" s="285" t="s">
        <v>727</v>
      </c>
      <c r="G843" s="283"/>
      <c r="H843" s="286">
        <v>366.34300000000002</v>
      </c>
      <c r="I843" s="287"/>
      <c r="J843" s="283"/>
      <c r="K843" s="283"/>
      <c r="L843" s="288"/>
      <c r="M843" s="289"/>
      <c r="N843" s="290"/>
      <c r="O843" s="290"/>
      <c r="P843" s="290"/>
      <c r="Q843" s="290"/>
      <c r="R843" s="290"/>
      <c r="S843" s="290"/>
      <c r="T843" s="291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92" t="s">
        <v>195</v>
      </c>
      <c r="AU843" s="292" t="s">
        <v>82</v>
      </c>
      <c r="AV843" s="16" t="s">
        <v>129</v>
      </c>
      <c r="AW843" s="16" t="s">
        <v>35</v>
      </c>
      <c r="AX843" s="16" t="s">
        <v>73</v>
      </c>
      <c r="AY843" s="292" t="s">
        <v>185</v>
      </c>
    </row>
    <row r="844" s="13" customFormat="1">
      <c r="A844" s="13"/>
      <c r="B844" s="233"/>
      <c r="C844" s="234"/>
      <c r="D844" s="235" t="s">
        <v>195</v>
      </c>
      <c r="E844" s="236" t="s">
        <v>19</v>
      </c>
      <c r="F844" s="237" t="s">
        <v>3554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195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185</v>
      </c>
    </row>
    <row r="845" s="13" customFormat="1">
      <c r="A845" s="13"/>
      <c r="B845" s="233"/>
      <c r="C845" s="234"/>
      <c r="D845" s="235" t="s">
        <v>195</v>
      </c>
      <c r="E845" s="236" t="s">
        <v>19</v>
      </c>
      <c r="F845" s="237" t="s">
        <v>3300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195</v>
      </c>
      <c r="AU845" s="243" t="s">
        <v>82</v>
      </c>
      <c r="AV845" s="13" t="s">
        <v>80</v>
      </c>
      <c r="AW845" s="13" t="s">
        <v>35</v>
      </c>
      <c r="AX845" s="13" t="s">
        <v>73</v>
      </c>
      <c r="AY845" s="243" t="s">
        <v>185</v>
      </c>
    </row>
    <row r="846" s="14" customFormat="1">
      <c r="A846" s="14"/>
      <c r="B846" s="244"/>
      <c r="C846" s="245"/>
      <c r="D846" s="235" t="s">
        <v>195</v>
      </c>
      <c r="E846" s="246" t="s">
        <v>19</v>
      </c>
      <c r="F846" s="247" t="s">
        <v>3578</v>
      </c>
      <c r="G846" s="245"/>
      <c r="H846" s="248">
        <v>8.4499999999999993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195</v>
      </c>
      <c r="AU846" s="254" t="s">
        <v>82</v>
      </c>
      <c r="AV846" s="14" t="s">
        <v>82</v>
      </c>
      <c r="AW846" s="14" t="s">
        <v>35</v>
      </c>
      <c r="AX846" s="14" t="s">
        <v>73</v>
      </c>
      <c r="AY846" s="254" t="s">
        <v>185</v>
      </c>
    </row>
    <row r="847" s="14" customFormat="1">
      <c r="A847" s="14"/>
      <c r="B847" s="244"/>
      <c r="C847" s="245"/>
      <c r="D847" s="235" t="s">
        <v>195</v>
      </c>
      <c r="E847" s="246" t="s">
        <v>19</v>
      </c>
      <c r="F847" s="247" t="s">
        <v>3579</v>
      </c>
      <c r="G847" s="245"/>
      <c r="H847" s="248">
        <v>36.366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195</v>
      </c>
      <c r="AU847" s="254" t="s">
        <v>82</v>
      </c>
      <c r="AV847" s="14" t="s">
        <v>82</v>
      </c>
      <c r="AW847" s="14" t="s">
        <v>35</v>
      </c>
      <c r="AX847" s="14" t="s">
        <v>73</v>
      </c>
      <c r="AY847" s="254" t="s">
        <v>185</v>
      </c>
    </row>
    <row r="848" s="14" customFormat="1">
      <c r="A848" s="14"/>
      <c r="B848" s="244"/>
      <c r="C848" s="245"/>
      <c r="D848" s="235" t="s">
        <v>195</v>
      </c>
      <c r="E848" s="246" t="s">
        <v>19</v>
      </c>
      <c r="F848" s="247" t="s">
        <v>3580</v>
      </c>
      <c r="G848" s="245"/>
      <c r="H848" s="248">
        <v>-1.315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195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185</v>
      </c>
    </row>
    <row r="849" s="13" customFormat="1">
      <c r="A849" s="13"/>
      <c r="B849" s="233"/>
      <c r="C849" s="234"/>
      <c r="D849" s="235" t="s">
        <v>195</v>
      </c>
      <c r="E849" s="236" t="s">
        <v>19</v>
      </c>
      <c r="F849" s="237" t="s">
        <v>3317</v>
      </c>
      <c r="G849" s="234"/>
      <c r="H849" s="236" t="s">
        <v>19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195</v>
      </c>
      <c r="AU849" s="243" t="s">
        <v>82</v>
      </c>
      <c r="AV849" s="13" t="s">
        <v>80</v>
      </c>
      <c r="AW849" s="13" t="s">
        <v>35</v>
      </c>
      <c r="AX849" s="13" t="s">
        <v>73</v>
      </c>
      <c r="AY849" s="243" t="s">
        <v>185</v>
      </c>
    </row>
    <row r="850" s="14" customFormat="1">
      <c r="A850" s="14"/>
      <c r="B850" s="244"/>
      <c r="C850" s="245"/>
      <c r="D850" s="235" t="s">
        <v>195</v>
      </c>
      <c r="E850" s="246" t="s">
        <v>19</v>
      </c>
      <c r="F850" s="247" t="s">
        <v>3579</v>
      </c>
      <c r="G850" s="245"/>
      <c r="H850" s="248">
        <v>36.366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195</v>
      </c>
      <c r="AU850" s="254" t="s">
        <v>82</v>
      </c>
      <c r="AV850" s="14" t="s">
        <v>82</v>
      </c>
      <c r="AW850" s="14" t="s">
        <v>35</v>
      </c>
      <c r="AX850" s="14" t="s">
        <v>73</v>
      </c>
      <c r="AY850" s="254" t="s">
        <v>185</v>
      </c>
    </row>
    <row r="851" s="14" customFormat="1">
      <c r="A851" s="14"/>
      <c r="B851" s="244"/>
      <c r="C851" s="245"/>
      <c r="D851" s="235" t="s">
        <v>195</v>
      </c>
      <c r="E851" s="246" t="s">
        <v>19</v>
      </c>
      <c r="F851" s="247" t="s">
        <v>3578</v>
      </c>
      <c r="G851" s="245"/>
      <c r="H851" s="248">
        <v>8.4499999999999993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195</v>
      </c>
      <c r="AU851" s="254" t="s">
        <v>82</v>
      </c>
      <c r="AV851" s="14" t="s">
        <v>82</v>
      </c>
      <c r="AW851" s="14" t="s">
        <v>35</v>
      </c>
      <c r="AX851" s="14" t="s">
        <v>73</v>
      </c>
      <c r="AY851" s="254" t="s">
        <v>185</v>
      </c>
    </row>
    <row r="852" s="13" customFormat="1">
      <c r="A852" s="13"/>
      <c r="B852" s="233"/>
      <c r="C852" s="234"/>
      <c r="D852" s="235" t="s">
        <v>195</v>
      </c>
      <c r="E852" s="236" t="s">
        <v>19</v>
      </c>
      <c r="F852" s="237" t="s">
        <v>3335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195</v>
      </c>
      <c r="AU852" s="243" t="s">
        <v>82</v>
      </c>
      <c r="AV852" s="13" t="s">
        <v>80</v>
      </c>
      <c r="AW852" s="13" t="s">
        <v>35</v>
      </c>
      <c r="AX852" s="13" t="s">
        <v>73</v>
      </c>
      <c r="AY852" s="243" t="s">
        <v>185</v>
      </c>
    </row>
    <row r="853" s="14" customFormat="1">
      <c r="A853" s="14"/>
      <c r="B853" s="244"/>
      <c r="C853" s="245"/>
      <c r="D853" s="235" t="s">
        <v>195</v>
      </c>
      <c r="E853" s="246" t="s">
        <v>19</v>
      </c>
      <c r="F853" s="247" t="s">
        <v>3581</v>
      </c>
      <c r="G853" s="245"/>
      <c r="H853" s="248">
        <v>35.262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195</v>
      </c>
      <c r="AU853" s="254" t="s">
        <v>82</v>
      </c>
      <c r="AV853" s="14" t="s">
        <v>82</v>
      </c>
      <c r="AW853" s="14" t="s">
        <v>35</v>
      </c>
      <c r="AX853" s="14" t="s">
        <v>73</v>
      </c>
      <c r="AY853" s="254" t="s">
        <v>185</v>
      </c>
    </row>
    <row r="854" s="16" customFormat="1">
      <c r="A854" s="16"/>
      <c r="B854" s="282"/>
      <c r="C854" s="283"/>
      <c r="D854" s="235" t="s">
        <v>195</v>
      </c>
      <c r="E854" s="284" t="s">
        <v>19</v>
      </c>
      <c r="F854" s="285" t="s">
        <v>727</v>
      </c>
      <c r="G854" s="283"/>
      <c r="H854" s="286">
        <v>123.57900000000001</v>
      </c>
      <c r="I854" s="287"/>
      <c r="J854" s="283"/>
      <c r="K854" s="283"/>
      <c r="L854" s="288"/>
      <c r="M854" s="289"/>
      <c r="N854" s="290"/>
      <c r="O854" s="290"/>
      <c r="P854" s="290"/>
      <c r="Q854" s="290"/>
      <c r="R854" s="290"/>
      <c r="S854" s="290"/>
      <c r="T854" s="291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92" t="s">
        <v>195</v>
      </c>
      <c r="AU854" s="292" t="s">
        <v>82</v>
      </c>
      <c r="AV854" s="16" t="s">
        <v>129</v>
      </c>
      <c r="AW854" s="16" t="s">
        <v>35</v>
      </c>
      <c r="AX854" s="16" t="s">
        <v>73</v>
      </c>
      <c r="AY854" s="292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489.92199999999997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24.15" customHeight="1">
      <c r="A856" s="40"/>
      <c r="B856" s="41"/>
      <c r="C856" s="272" t="s">
        <v>980</v>
      </c>
      <c r="D856" s="272" t="s">
        <v>520</v>
      </c>
      <c r="E856" s="273" t="s">
        <v>3582</v>
      </c>
      <c r="F856" s="274" t="s">
        <v>3583</v>
      </c>
      <c r="G856" s="275" t="s">
        <v>240</v>
      </c>
      <c r="H856" s="276">
        <v>636.899</v>
      </c>
      <c r="I856" s="277"/>
      <c r="J856" s="278">
        <f>ROUND(I856*H856,2)</f>
        <v>0</v>
      </c>
      <c r="K856" s="274" t="s">
        <v>191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0.00012999999999999999</v>
      </c>
      <c r="R856" s="224">
        <f>Q856*H856</f>
        <v>0.082796869999999995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627</v>
      </c>
      <c r="AT856" s="226" t="s">
        <v>520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339</v>
      </c>
      <c r="BM856" s="226" t="s">
        <v>3584</v>
      </c>
    </row>
    <row r="857" s="13" customFormat="1">
      <c r="A857" s="13"/>
      <c r="B857" s="233"/>
      <c r="C857" s="234"/>
      <c r="D857" s="235" t="s">
        <v>195</v>
      </c>
      <c r="E857" s="236" t="s">
        <v>19</v>
      </c>
      <c r="F857" s="237" t="s">
        <v>3552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195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185</v>
      </c>
    </row>
    <row r="858" s="13" customFormat="1">
      <c r="A858" s="13"/>
      <c r="B858" s="233"/>
      <c r="C858" s="234"/>
      <c r="D858" s="235" t="s">
        <v>195</v>
      </c>
      <c r="E858" s="236" t="s">
        <v>19</v>
      </c>
      <c r="F858" s="237" t="s">
        <v>3317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195</v>
      </c>
      <c r="AU858" s="243" t="s">
        <v>82</v>
      </c>
      <c r="AV858" s="13" t="s">
        <v>80</v>
      </c>
      <c r="AW858" s="13" t="s">
        <v>35</v>
      </c>
      <c r="AX858" s="13" t="s">
        <v>73</v>
      </c>
      <c r="AY858" s="243" t="s">
        <v>185</v>
      </c>
    </row>
    <row r="859" s="14" customFormat="1">
      <c r="A859" s="14"/>
      <c r="B859" s="244"/>
      <c r="C859" s="245"/>
      <c r="D859" s="235" t="s">
        <v>195</v>
      </c>
      <c r="E859" s="246" t="s">
        <v>19</v>
      </c>
      <c r="F859" s="247" t="s">
        <v>3571</v>
      </c>
      <c r="G859" s="245"/>
      <c r="H859" s="248">
        <v>77.016999999999996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195</v>
      </c>
      <c r="AU859" s="254" t="s">
        <v>82</v>
      </c>
      <c r="AV859" s="14" t="s">
        <v>82</v>
      </c>
      <c r="AW859" s="14" t="s">
        <v>35</v>
      </c>
      <c r="AX859" s="14" t="s">
        <v>73</v>
      </c>
      <c r="AY859" s="254" t="s">
        <v>185</v>
      </c>
    </row>
    <row r="860" s="13" customFormat="1">
      <c r="A860" s="13"/>
      <c r="B860" s="233"/>
      <c r="C860" s="234"/>
      <c r="D860" s="235" t="s">
        <v>195</v>
      </c>
      <c r="E860" s="236" t="s">
        <v>19</v>
      </c>
      <c r="F860" s="237" t="s">
        <v>3300</v>
      </c>
      <c r="G860" s="234"/>
      <c r="H860" s="236" t="s">
        <v>19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195</v>
      </c>
      <c r="AU860" s="243" t="s">
        <v>82</v>
      </c>
      <c r="AV860" s="13" t="s">
        <v>80</v>
      </c>
      <c r="AW860" s="13" t="s">
        <v>35</v>
      </c>
      <c r="AX860" s="13" t="s">
        <v>73</v>
      </c>
      <c r="AY860" s="243" t="s">
        <v>185</v>
      </c>
    </row>
    <row r="861" s="14" customFormat="1">
      <c r="A861" s="14"/>
      <c r="B861" s="244"/>
      <c r="C861" s="245"/>
      <c r="D861" s="235" t="s">
        <v>195</v>
      </c>
      <c r="E861" s="246" t="s">
        <v>19</v>
      </c>
      <c r="F861" s="247" t="s">
        <v>3572</v>
      </c>
      <c r="G861" s="245"/>
      <c r="H861" s="248">
        <v>55.137999999999998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195</v>
      </c>
      <c r="AU861" s="254" t="s">
        <v>82</v>
      </c>
      <c r="AV861" s="14" t="s">
        <v>82</v>
      </c>
      <c r="AW861" s="14" t="s">
        <v>35</v>
      </c>
      <c r="AX861" s="14" t="s">
        <v>73</v>
      </c>
      <c r="AY861" s="254" t="s">
        <v>185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3329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4" customFormat="1">
      <c r="A863" s="14"/>
      <c r="B863" s="244"/>
      <c r="C863" s="245"/>
      <c r="D863" s="235" t="s">
        <v>195</v>
      </c>
      <c r="E863" s="246" t="s">
        <v>19</v>
      </c>
      <c r="F863" s="247" t="s">
        <v>3573</v>
      </c>
      <c r="G863" s="245"/>
      <c r="H863" s="248">
        <v>85.183999999999998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195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185</v>
      </c>
    </row>
    <row r="864" s="14" customFormat="1">
      <c r="A864" s="14"/>
      <c r="B864" s="244"/>
      <c r="C864" s="245"/>
      <c r="D864" s="235" t="s">
        <v>195</v>
      </c>
      <c r="E864" s="246" t="s">
        <v>19</v>
      </c>
      <c r="F864" s="247" t="s">
        <v>3574</v>
      </c>
      <c r="G864" s="245"/>
      <c r="H864" s="248">
        <v>21.893000000000001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195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185</v>
      </c>
    </row>
    <row r="865" s="14" customFormat="1">
      <c r="A865" s="14"/>
      <c r="B865" s="244"/>
      <c r="C865" s="245"/>
      <c r="D865" s="235" t="s">
        <v>195</v>
      </c>
      <c r="E865" s="246" t="s">
        <v>19</v>
      </c>
      <c r="F865" s="247" t="s">
        <v>659</v>
      </c>
      <c r="G865" s="245"/>
      <c r="H865" s="248">
        <v>-3.391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195</v>
      </c>
      <c r="AU865" s="254" t="s">
        <v>82</v>
      </c>
      <c r="AV865" s="14" t="s">
        <v>82</v>
      </c>
      <c r="AW865" s="14" t="s">
        <v>35</v>
      </c>
      <c r="AX865" s="14" t="s">
        <v>73</v>
      </c>
      <c r="AY865" s="254" t="s">
        <v>185</v>
      </c>
    </row>
    <row r="866" s="14" customFormat="1">
      <c r="A866" s="14"/>
      <c r="B866" s="244"/>
      <c r="C866" s="245"/>
      <c r="D866" s="235" t="s">
        <v>195</v>
      </c>
      <c r="E866" s="246" t="s">
        <v>19</v>
      </c>
      <c r="F866" s="247" t="s">
        <v>660</v>
      </c>
      <c r="G866" s="245"/>
      <c r="H866" s="248">
        <v>-5.0869999999999997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195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185</v>
      </c>
    </row>
    <row r="867" s="14" customFormat="1">
      <c r="A867" s="14"/>
      <c r="B867" s="244"/>
      <c r="C867" s="245"/>
      <c r="D867" s="235" t="s">
        <v>195</v>
      </c>
      <c r="E867" s="246" t="s">
        <v>19</v>
      </c>
      <c r="F867" s="247" t="s">
        <v>661</v>
      </c>
      <c r="G867" s="245"/>
      <c r="H867" s="248">
        <v>-1.5700000000000001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195</v>
      </c>
      <c r="AU867" s="254" t="s">
        <v>82</v>
      </c>
      <c r="AV867" s="14" t="s">
        <v>82</v>
      </c>
      <c r="AW867" s="14" t="s">
        <v>35</v>
      </c>
      <c r="AX867" s="14" t="s">
        <v>73</v>
      </c>
      <c r="AY867" s="254" t="s">
        <v>185</v>
      </c>
    </row>
    <row r="868" s="14" customFormat="1">
      <c r="A868" s="14"/>
      <c r="B868" s="244"/>
      <c r="C868" s="245"/>
      <c r="D868" s="235" t="s">
        <v>195</v>
      </c>
      <c r="E868" s="246" t="s">
        <v>19</v>
      </c>
      <c r="F868" s="247" t="s">
        <v>3007</v>
      </c>
      <c r="G868" s="245"/>
      <c r="H868" s="248">
        <v>-2.0499999999999998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195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185</v>
      </c>
    </row>
    <row r="869" s="13" customFormat="1">
      <c r="A869" s="13"/>
      <c r="B869" s="233"/>
      <c r="C869" s="234"/>
      <c r="D869" s="235" t="s">
        <v>195</v>
      </c>
      <c r="E869" s="236" t="s">
        <v>19</v>
      </c>
      <c r="F869" s="237" t="s">
        <v>3335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195</v>
      </c>
      <c r="AU869" s="243" t="s">
        <v>82</v>
      </c>
      <c r="AV869" s="13" t="s">
        <v>80</v>
      </c>
      <c r="AW869" s="13" t="s">
        <v>35</v>
      </c>
      <c r="AX869" s="13" t="s">
        <v>73</v>
      </c>
      <c r="AY869" s="243" t="s">
        <v>185</v>
      </c>
    </row>
    <row r="870" s="14" customFormat="1">
      <c r="A870" s="14"/>
      <c r="B870" s="244"/>
      <c r="C870" s="245"/>
      <c r="D870" s="235" t="s">
        <v>195</v>
      </c>
      <c r="E870" s="246" t="s">
        <v>19</v>
      </c>
      <c r="F870" s="247" t="s">
        <v>3574</v>
      </c>
      <c r="G870" s="245"/>
      <c r="H870" s="248">
        <v>21.893000000000001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185</v>
      </c>
    </row>
    <row r="871" s="13" customFormat="1">
      <c r="A871" s="13"/>
      <c r="B871" s="233"/>
      <c r="C871" s="234"/>
      <c r="D871" s="235" t="s">
        <v>195</v>
      </c>
      <c r="E871" s="236" t="s">
        <v>19</v>
      </c>
      <c r="F871" s="237" t="s">
        <v>3575</v>
      </c>
      <c r="G871" s="234"/>
      <c r="H871" s="236" t="s">
        <v>19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195</v>
      </c>
      <c r="AU871" s="243" t="s">
        <v>82</v>
      </c>
      <c r="AV871" s="13" t="s">
        <v>80</v>
      </c>
      <c r="AW871" s="13" t="s">
        <v>35</v>
      </c>
      <c r="AX871" s="13" t="s">
        <v>73</v>
      </c>
      <c r="AY871" s="243" t="s">
        <v>185</v>
      </c>
    </row>
    <row r="872" s="14" customFormat="1">
      <c r="A872" s="14"/>
      <c r="B872" s="244"/>
      <c r="C872" s="245"/>
      <c r="D872" s="235" t="s">
        <v>195</v>
      </c>
      <c r="E872" s="246" t="s">
        <v>19</v>
      </c>
      <c r="F872" s="247" t="s">
        <v>3576</v>
      </c>
      <c r="G872" s="245"/>
      <c r="H872" s="248">
        <v>58.658000000000001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195</v>
      </c>
      <c r="AU872" s="254" t="s">
        <v>82</v>
      </c>
      <c r="AV872" s="14" t="s">
        <v>82</v>
      </c>
      <c r="AW872" s="14" t="s">
        <v>35</v>
      </c>
      <c r="AX872" s="14" t="s">
        <v>73</v>
      </c>
      <c r="AY872" s="254" t="s">
        <v>185</v>
      </c>
    </row>
    <row r="873" s="13" customFormat="1">
      <c r="A873" s="13"/>
      <c r="B873" s="233"/>
      <c r="C873" s="234"/>
      <c r="D873" s="235" t="s">
        <v>195</v>
      </c>
      <c r="E873" s="236" t="s">
        <v>19</v>
      </c>
      <c r="F873" s="237" t="s">
        <v>3577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195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185</v>
      </c>
    </row>
    <row r="874" s="14" customFormat="1">
      <c r="A874" s="14"/>
      <c r="B874" s="244"/>
      <c r="C874" s="245"/>
      <c r="D874" s="235" t="s">
        <v>195</v>
      </c>
      <c r="E874" s="246" t="s">
        <v>19</v>
      </c>
      <c r="F874" s="247" t="s">
        <v>3576</v>
      </c>
      <c r="G874" s="245"/>
      <c r="H874" s="248">
        <v>58.658000000000001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195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185</v>
      </c>
    </row>
    <row r="875" s="16" customFormat="1">
      <c r="A875" s="16"/>
      <c r="B875" s="282"/>
      <c r="C875" s="283"/>
      <c r="D875" s="235" t="s">
        <v>195</v>
      </c>
      <c r="E875" s="284" t="s">
        <v>19</v>
      </c>
      <c r="F875" s="285" t="s">
        <v>727</v>
      </c>
      <c r="G875" s="283"/>
      <c r="H875" s="286">
        <v>366.34300000000002</v>
      </c>
      <c r="I875" s="287"/>
      <c r="J875" s="283"/>
      <c r="K875" s="283"/>
      <c r="L875" s="288"/>
      <c r="M875" s="289"/>
      <c r="N875" s="290"/>
      <c r="O875" s="290"/>
      <c r="P875" s="290"/>
      <c r="Q875" s="290"/>
      <c r="R875" s="290"/>
      <c r="S875" s="290"/>
      <c r="T875" s="291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92" t="s">
        <v>195</v>
      </c>
      <c r="AU875" s="292" t="s">
        <v>82</v>
      </c>
      <c r="AV875" s="16" t="s">
        <v>129</v>
      </c>
      <c r="AW875" s="16" t="s">
        <v>35</v>
      </c>
      <c r="AX875" s="16" t="s">
        <v>73</v>
      </c>
      <c r="AY875" s="292" t="s">
        <v>185</v>
      </c>
    </row>
    <row r="876" s="13" customFormat="1">
      <c r="A876" s="13"/>
      <c r="B876" s="233"/>
      <c r="C876" s="234"/>
      <c r="D876" s="235" t="s">
        <v>195</v>
      </c>
      <c r="E876" s="236" t="s">
        <v>19</v>
      </c>
      <c r="F876" s="237" t="s">
        <v>3554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195</v>
      </c>
      <c r="AU876" s="243" t="s">
        <v>82</v>
      </c>
      <c r="AV876" s="13" t="s">
        <v>80</v>
      </c>
      <c r="AW876" s="13" t="s">
        <v>35</v>
      </c>
      <c r="AX876" s="13" t="s">
        <v>73</v>
      </c>
      <c r="AY876" s="243" t="s">
        <v>185</v>
      </c>
    </row>
    <row r="877" s="13" customFormat="1">
      <c r="A877" s="13"/>
      <c r="B877" s="233"/>
      <c r="C877" s="234"/>
      <c r="D877" s="235" t="s">
        <v>195</v>
      </c>
      <c r="E877" s="236" t="s">
        <v>19</v>
      </c>
      <c r="F877" s="237" t="s">
        <v>3300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195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185</v>
      </c>
    </row>
    <row r="878" s="14" customFormat="1">
      <c r="A878" s="14"/>
      <c r="B878" s="244"/>
      <c r="C878" s="245"/>
      <c r="D878" s="235" t="s">
        <v>195</v>
      </c>
      <c r="E878" s="246" t="s">
        <v>19</v>
      </c>
      <c r="F878" s="247" t="s">
        <v>3578</v>
      </c>
      <c r="G878" s="245"/>
      <c r="H878" s="248">
        <v>8.4499999999999993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195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185</v>
      </c>
    </row>
    <row r="879" s="14" customFormat="1">
      <c r="A879" s="14"/>
      <c r="B879" s="244"/>
      <c r="C879" s="245"/>
      <c r="D879" s="235" t="s">
        <v>195</v>
      </c>
      <c r="E879" s="246" t="s">
        <v>19</v>
      </c>
      <c r="F879" s="247" t="s">
        <v>3579</v>
      </c>
      <c r="G879" s="245"/>
      <c r="H879" s="248">
        <v>36.366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195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185</v>
      </c>
    </row>
    <row r="880" s="14" customFormat="1">
      <c r="A880" s="14"/>
      <c r="B880" s="244"/>
      <c r="C880" s="245"/>
      <c r="D880" s="235" t="s">
        <v>195</v>
      </c>
      <c r="E880" s="246" t="s">
        <v>19</v>
      </c>
      <c r="F880" s="247" t="s">
        <v>3580</v>
      </c>
      <c r="G880" s="245"/>
      <c r="H880" s="248">
        <v>-1.315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195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185</v>
      </c>
    </row>
    <row r="881" s="13" customFormat="1">
      <c r="A881" s="13"/>
      <c r="B881" s="233"/>
      <c r="C881" s="234"/>
      <c r="D881" s="235" t="s">
        <v>195</v>
      </c>
      <c r="E881" s="236" t="s">
        <v>19</v>
      </c>
      <c r="F881" s="237" t="s">
        <v>3317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195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185</v>
      </c>
    </row>
    <row r="882" s="14" customFormat="1">
      <c r="A882" s="14"/>
      <c r="B882" s="244"/>
      <c r="C882" s="245"/>
      <c r="D882" s="235" t="s">
        <v>195</v>
      </c>
      <c r="E882" s="246" t="s">
        <v>19</v>
      </c>
      <c r="F882" s="247" t="s">
        <v>3579</v>
      </c>
      <c r="G882" s="245"/>
      <c r="H882" s="248">
        <v>36.366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195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185</v>
      </c>
    </row>
    <row r="883" s="14" customFormat="1">
      <c r="A883" s="14"/>
      <c r="B883" s="244"/>
      <c r="C883" s="245"/>
      <c r="D883" s="235" t="s">
        <v>195</v>
      </c>
      <c r="E883" s="246" t="s">
        <v>19</v>
      </c>
      <c r="F883" s="247" t="s">
        <v>3578</v>
      </c>
      <c r="G883" s="245"/>
      <c r="H883" s="248">
        <v>8.4499999999999993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195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185</v>
      </c>
    </row>
    <row r="884" s="13" customFormat="1">
      <c r="A884" s="13"/>
      <c r="B884" s="233"/>
      <c r="C884" s="234"/>
      <c r="D884" s="235" t="s">
        <v>195</v>
      </c>
      <c r="E884" s="236" t="s">
        <v>19</v>
      </c>
      <c r="F884" s="237" t="s">
        <v>3335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195</v>
      </c>
      <c r="AU884" s="243" t="s">
        <v>82</v>
      </c>
      <c r="AV884" s="13" t="s">
        <v>80</v>
      </c>
      <c r="AW884" s="13" t="s">
        <v>35</v>
      </c>
      <c r="AX884" s="13" t="s">
        <v>73</v>
      </c>
      <c r="AY884" s="243" t="s">
        <v>185</v>
      </c>
    </row>
    <row r="885" s="14" customFormat="1">
      <c r="A885" s="14"/>
      <c r="B885" s="244"/>
      <c r="C885" s="245"/>
      <c r="D885" s="235" t="s">
        <v>195</v>
      </c>
      <c r="E885" s="246" t="s">
        <v>19</v>
      </c>
      <c r="F885" s="247" t="s">
        <v>3581</v>
      </c>
      <c r="G885" s="245"/>
      <c r="H885" s="248">
        <v>35.262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195</v>
      </c>
      <c r="AU885" s="254" t="s">
        <v>82</v>
      </c>
      <c r="AV885" s="14" t="s">
        <v>82</v>
      </c>
      <c r="AW885" s="14" t="s">
        <v>35</v>
      </c>
      <c r="AX885" s="14" t="s">
        <v>73</v>
      </c>
      <c r="AY885" s="254" t="s">
        <v>185</v>
      </c>
    </row>
    <row r="886" s="16" customFormat="1">
      <c r="A886" s="16"/>
      <c r="B886" s="282"/>
      <c r="C886" s="283"/>
      <c r="D886" s="235" t="s">
        <v>195</v>
      </c>
      <c r="E886" s="284" t="s">
        <v>19</v>
      </c>
      <c r="F886" s="285" t="s">
        <v>727</v>
      </c>
      <c r="G886" s="283"/>
      <c r="H886" s="286">
        <v>123.57900000000001</v>
      </c>
      <c r="I886" s="287"/>
      <c r="J886" s="283"/>
      <c r="K886" s="283"/>
      <c r="L886" s="288"/>
      <c r="M886" s="289"/>
      <c r="N886" s="290"/>
      <c r="O886" s="290"/>
      <c r="P886" s="290"/>
      <c r="Q886" s="290"/>
      <c r="R886" s="290"/>
      <c r="S886" s="290"/>
      <c r="T886" s="291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92" t="s">
        <v>195</v>
      </c>
      <c r="AU886" s="292" t="s">
        <v>82</v>
      </c>
      <c r="AV886" s="16" t="s">
        <v>129</v>
      </c>
      <c r="AW886" s="16" t="s">
        <v>35</v>
      </c>
      <c r="AX886" s="16" t="s">
        <v>73</v>
      </c>
      <c r="AY886" s="292" t="s">
        <v>185</v>
      </c>
    </row>
    <row r="887" s="15" customFormat="1">
      <c r="A887" s="15"/>
      <c r="B887" s="255"/>
      <c r="C887" s="256"/>
      <c r="D887" s="235" t="s">
        <v>195</v>
      </c>
      <c r="E887" s="257" t="s">
        <v>19</v>
      </c>
      <c r="F887" s="258" t="s">
        <v>226</v>
      </c>
      <c r="G887" s="256"/>
      <c r="H887" s="259">
        <v>489.92199999999997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195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185</v>
      </c>
    </row>
    <row r="888" s="14" customFormat="1">
      <c r="A888" s="14"/>
      <c r="B888" s="244"/>
      <c r="C888" s="245"/>
      <c r="D888" s="235" t="s">
        <v>195</v>
      </c>
      <c r="E888" s="245"/>
      <c r="F888" s="247" t="s">
        <v>3585</v>
      </c>
      <c r="G888" s="245"/>
      <c r="H888" s="248">
        <v>636.899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195</v>
      </c>
      <c r="AU888" s="254" t="s">
        <v>82</v>
      </c>
      <c r="AV888" s="14" t="s">
        <v>82</v>
      </c>
      <c r="AW888" s="14" t="s">
        <v>4</v>
      </c>
      <c r="AX888" s="14" t="s">
        <v>80</v>
      </c>
      <c r="AY888" s="254" t="s">
        <v>185</v>
      </c>
    </row>
    <row r="889" s="2" customFormat="1" ht="24.15" customHeight="1">
      <c r="A889" s="40"/>
      <c r="B889" s="41"/>
      <c r="C889" s="215" t="s">
        <v>984</v>
      </c>
      <c r="D889" s="215" t="s">
        <v>187</v>
      </c>
      <c r="E889" s="216" t="s">
        <v>1765</v>
      </c>
      <c r="F889" s="217" t="s">
        <v>1766</v>
      </c>
      <c r="G889" s="218" t="s">
        <v>457</v>
      </c>
      <c r="H889" s="266"/>
      <c r="I889" s="220"/>
      <c r="J889" s="221">
        <f>ROUND(I889*H889,2)</f>
        <v>0</v>
      </c>
      <c r="K889" s="217" t="s">
        <v>191</v>
      </c>
      <c r="L889" s="46"/>
      <c r="M889" s="222" t="s">
        <v>19</v>
      </c>
      <c r="N889" s="223" t="s">
        <v>44</v>
      </c>
      <c r="O889" s="86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339</v>
      </c>
      <c r="AT889" s="226" t="s">
        <v>187</v>
      </c>
      <c r="AU889" s="226" t="s">
        <v>82</v>
      </c>
      <c r="AY889" s="19" t="s">
        <v>185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80</v>
      </c>
      <c r="BK889" s="227">
        <f>ROUND(I889*H889,2)</f>
        <v>0</v>
      </c>
      <c r="BL889" s="19" t="s">
        <v>339</v>
      </c>
      <c r="BM889" s="226" t="s">
        <v>3586</v>
      </c>
    </row>
    <row r="890" s="2" customFormat="1">
      <c r="A890" s="40"/>
      <c r="B890" s="41"/>
      <c r="C890" s="42"/>
      <c r="D890" s="228" t="s">
        <v>193</v>
      </c>
      <c r="E890" s="42"/>
      <c r="F890" s="229" t="s">
        <v>1768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193</v>
      </c>
      <c r="AU890" s="19" t="s">
        <v>82</v>
      </c>
    </row>
    <row r="891" s="12" customFormat="1" ht="22.8" customHeight="1">
      <c r="A891" s="12"/>
      <c r="B891" s="199"/>
      <c r="C891" s="200"/>
      <c r="D891" s="201" t="s">
        <v>72</v>
      </c>
      <c r="E891" s="213" t="s">
        <v>2629</v>
      </c>
      <c r="F891" s="213" t="s">
        <v>2630</v>
      </c>
      <c r="G891" s="200"/>
      <c r="H891" s="200"/>
      <c r="I891" s="203"/>
      <c r="J891" s="214">
        <f>BK891</f>
        <v>0</v>
      </c>
      <c r="K891" s="200"/>
      <c r="L891" s="205"/>
      <c r="M891" s="206"/>
      <c r="N891" s="207"/>
      <c r="O891" s="207"/>
      <c r="P891" s="208">
        <f>SUM(P892:P970)</f>
        <v>0</v>
      </c>
      <c r="Q891" s="207"/>
      <c r="R891" s="208">
        <f>SUM(R892:R970)</f>
        <v>17.566907780000001</v>
      </c>
      <c r="S891" s="207"/>
      <c r="T891" s="209">
        <f>SUM(T892:T970)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10" t="s">
        <v>82</v>
      </c>
      <c r="AT891" s="211" t="s">
        <v>72</v>
      </c>
      <c r="AU891" s="211" t="s">
        <v>80</v>
      </c>
      <c r="AY891" s="210" t="s">
        <v>185</v>
      </c>
      <c r="BK891" s="212">
        <f>SUM(BK892:BK970)</f>
        <v>0</v>
      </c>
    </row>
    <row r="892" s="2" customFormat="1" ht="21.75" customHeight="1">
      <c r="A892" s="40"/>
      <c r="B892" s="41"/>
      <c r="C892" s="215" t="s">
        <v>987</v>
      </c>
      <c r="D892" s="215" t="s">
        <v>187</v>
      </c>
      <c r="E892" s="216" t="s">
        <v>3587</v>
      </c>
      <c r="F892" s="217" t="s">
        <v>3588</v>
      </c>
      <c r="G892" s="218" t="s">
        <v>240</v>
      </c>
      <c r="H892" s="219">
        <v>366.34300000000002</v>
      </c>
      <c r="I892" s="220"/>
      <c r="J892" s="221">
        <f>ROUND(I892*H892,2)</f>
        <v>0</v>
      </c>
      <c r="K892" s="217" t="s">
        <v>191</v>
      </c>
      <c r="L892" s="46"/>
      <c r="M892" s="222" t="s">
        <v>19</v>
      </c>
      <c r="N892" s="223" t="s">
        <v>44</v>
      </c>
      <c r="O892" s="86"/>
      <c r="P892" s="224">
        <f>O892*H892</f>
        <v>0</v>
      </c>
      <c r="Q892" s="224">
        <v>0.013429999999999999</v>
      </c>
      <c r="R892" s="224">
        <f>Q892*H892</f>
        <v>4.9199864900000003</v>
      </c>
      <c r="S892" s="224">
        <v>0</v>
      </c>
      <c r="T892" s="225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6" t="s">
        <v>339</v>
      </c>
      <c r="AT892" s="226" t="s">
        <v>187</v>
      </c>
      <c r="AU892" s="226" t="s">
        <v>82</v>
      </c>
      <c r="AY892" s="19" t="s">
        <v>185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19" t="s">
        <v>80</v>
      </c>
      <c r="BK892" s="227">
        <f>ROUND(I892*H892,2)</f>
        <v>0</v>
      </c>
      <c r="BL892" s="19" t="s">
        <v>339</v>
      </c>
      <c r="BM892" s="226" t="s">
        <v>3589</v>
      </c>
    </row>
    <row r="893" s="2" customFormat="1">
      <c r="A893" s="40"/>
      <c r="B893" s="41"/>
      <c r="C893" s="42"/>
      <c r="D893" s="228" t="s">
        <v>193</v>
      </c>
      <c r="E893" s="42"/>
      <c r="F893" s="229" t="s">
        <v>3590</v>
      </c>
      <c r="G893" s="42"/>
      <c r="H893" s="42"/>
      <c r="I893" s="230"/>
      <c r="J893" s="42"/>
      <c r="K893" s="42"/>
      <c r="L893" s="46"/>
      <c r="M893" s="231"/>
      <c r="N893" s="232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193</v>
      </c>
      <c r="AU893" s="19" t="s">
        <v>82</v>
      </c>
    </row>
    <row r="894" s="13" customFormat="1">
      <c r="A894" s="13"/>
      <c r="B894" s="233"/>
      <c r="C894" s="234"/>
      <c r="D894" s="235" t="s">
        <v>195</v>
      </c>
      <c r="E894" s="236" t="s">
        <v>19</v>
      </c>
      <c r="F894" s="237" t="s">
        <v>3552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195</v>
      </c>
      <c r="AU894" s="243" t="s">
        <v>82</v>
      </c>
      <c r="AV894" s="13" t="s">
        <v>80</v>
      </c>
      <c r="AW894" s="13" t="s">
        <v>35</v>
      </c>
      <c r="AX894" s="13" t="s">
        <v>73</v>
      </c>
      <c r="AY894" s="243" t="s">
        <v>185</v>
      </c>
    </row>
    <row r="895" s="13" customFormat="1">
      <c r="A895" s="13"/>
      <c r="B895" s="233"/>
      <c r="C895" s="234"/>
      <c r="D895" s="235" t="s">
        <v>195</v>
      </c>
      <c r="E895" s="236" t="s">
        <v>19</v>
      </c>
      <c r="F895" s="237" t="s">
        <v>3317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195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185</v>
      </c>
    </row>
    <row r="896" s="14" customFormat="1">
      <c r="A896" s="14"/>
      <c r="B896" s="244"/>
      <c r="C896" s="245"/>
      <c r="D896" s="235" t="s">
        <v>195</v>
      </c>
      <c r="E896" s="246" t="s">
        <v>19</v>
      </c>
      <c r="F896" s="247" t="s">
        <v>3571</v>
      </c>
      <c r="G896" s="245"/>
      <c r="H896" s="248">
        <v>77.016999999999996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185</v>
      </c>
    </row>
    <row r="897" s="13" customFormat="1">
      <c r="A897" s="13"/>
      <c r="B897" s="233"/>
      <c r="C897" s="234"/>
      <c r="D897" s="235" t="s">
        <v>195</v>
      </c>
      <c r="E897" s="236" t="s">
        <v>19</v>
      </c>
      <c r="F897" s="237" t="s">
        <v>3300</v>
      </c>
      <c r="G897" s="234"/>
      <c r="H897" s="236" t="s">
        <v>19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195</v>
      </c>
      <c r="AU897" s="243" t="s">
        <v>82</v>
      </c>
      <c r="AV897" s="13" t="s">
        <v>80</v>
      </c>
      <c r="AW897" s="13" t="s">
        <v>35</v>
      </c>
      <c r="AX897" s="13" t="s">
        <v>73</v>
      </c>
      <c r="AY897" s="243" t="s">
        <v>185</v>
      </c>
    </row>
    <row r="898" s="14" customFormat="1">
      <c r="A898" s="14"/>
      <c r="B898" s="244"/>
      <c r="C898" s="245"/>
      <c r="D898" s="235" t="s">
        <v>195</v>
      </c>
      <c r="E898" s="246" t="s">
        <v>19</v>
      </c>
      <c r="F898" s="247" t="s">
        <v>3572</v>
      </c>
      <c r="G898" s="245"/>
      <c r="H898" s="248">
        <v>55.137999999999998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195</v>
      </c>
      <c r="AU898" s="254" t="s">
        <v>82</v>
      </c>
      <c r="AV898" s="14" t="s">
        <v>82</v>
      </c>
      <c r="AW898" s="14" t="s">
        <v>35</v>
      </c>
      <c r="AX898" s="14" t="s">
        <v>73</v>
      </c>
      <c r="AY898" s="254" t="s">
        <v>185</v>
      </c>
    </row>
    <row r="899" s="13" customFormat="1">
      <c r="A899" s="13"/>
      <c r="B899" s="233"/>
      <c r="C899" s="234"/>
      <c r="D899" s="235" t="s">
        <v>195</v>
      </c>
      <c r="E899" s="236" t="s">
        <v>19</v>
      </c>
      <c r="F899" s="237" t="s">
        <v>3329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195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3573</v>
      </c>
      <c r="G900" s="245"/>
      <c r="H900" s="248">
        <v>85.183999999999998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4" customFormat="1">
      <c r="A901" s="14"/>
      <c r="B901" s="244"/>
      <c r="C901" s="245"/>
      <c r="D901" s="235" t="s">
        <v>195</v>
      </c>
      <c r="E901" s="246" t="s">
        <v>19</v>
      </c>
      <c r="F901" s="247" t="s">
        <v>3574</v>
      </c>
      <c r="G901" s="245"/>
      <c r="H901" s="248">
        <v>21.893000000000001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195</v>
      </c>
      <c r="AU901" s="254" t="s">
        <v>82</v>
      </c>
      <c r="AV901" s="14" t="s">
        <v>82</v>
      </c>
      <c r="AW901" s="14" t="s">
        <v>35</v>
      </c>
      <c r="AX901" s="14" t="s">
        <v>73</v>
      </c>
      <c r="AY901" s="254" t="s">
        <v>185</v>
      </c>
    </row>
    <row r="902" s="14" customFormat="1">
      <c r="A902" s="14"/>
      <c r="B902" s="244"/>
      <c r="C902" s="245"/>
      <c r="D902" s="235" t="s">
        <v>195</v>
      </c>
      <c r="E902" s="246" t="s">
        <v>19</v>
      </c>
      <c r="F902" s="247" t="s">
        <v>659</v>
      </c>
      <c r="G902" s="245"/>
      <c r="H902" s="248">
        <v>-3.391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195</v>
      </c>
      <c r="AU902" s="254" t="s">
        <v>82</v>
      </c>
      <c r="AV902" s="14" t="s">
        <v>82</v>
      </c>
      <c r="AW902" s="14" t="s">
        <v>35</v>
      </c>
      <c r="AX902" s="14" t="s">
        <v>73</v>
      </c>
      <c r="AY902" s="254" t="s">
        <v>185</v>
      </c>
    </row>
    <row r="903" s="14" customFormat="1">
      <c r="A903" s="14"/>
      <c r="B903" s="244"/>
      <c r="C903" s="245"/>
      <c r="D903" s="235" t="s">
        <v>195</v>
      </c>
      <c r="E903" s="246" t="s">
        <v>19</v>
      </c>
      <c r="F903" s="247" t="s">
        <v>660</v>
      </c>
      <c r="G903" s="245"/>
      <c r="H903" s="248">
        <v>-5.0869999999999997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195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185</v>
      </c>
    </row>
    <row r="904" s="14" customFormat="1">
      <c r="A904" s="14"/>
      <c r="B904" s="244"/>
      <c r="C904" s="245"/>
      <c r="D904" s="235" t="s">
        <v>195</v>
      </c>
      <c r="E904" s="246" t="s">
        <v>19</v>
      </c>
      <c r="F904" s="247" t="s">
        <v>661</v>
      </c>
      <c r="G904" s="245"/>
      <c r="H904" s="248">
        <v>-1.5700000000000001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195</v>
      </c>
      <c r="AU904" s="254" t="s">
        <v>82</v>
      </c>
      <c r="AV904" s="14" t="s">
        <v>82</v>
      </c>
      <c r="AW904" s="14" t="s">
        <v>35</v>
      </c>
      <c r="AX904" s="14" t="s">
        <v>73</v>
      </c>
      <c r="AY904" s="254" t="s">
        <v>185</v>
      </c>
    </row>
    <row r="905" s="14" customFormat="1">
      <c r="A905" s="14"/>
      <c r="B905" s="244"/>
      <c r="C905" s="245"/>
      <c r="D905" s="235" t="s">
        <v>195</v>
      </c>
      <c r="E905" s="246" t="s">
        <v>19</v>
      </c>
      <c r="F905" s="247" t="s">
        <v>3007</v>
      </c>
      <c r="G905" s="245"/>
      <c r="H905" s="248">
        <v>-2.0499999999999998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195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185</v>
      </c>
    </row>
    <row r="906" s="13" customFormat="1">
      <c r="A906" s="13"/>
      <c r="B906" s="233"/>
      <c r="C906" s="234"/>
      <c r="D906" s="235" t="s">
        <v>195</v>
      </c>
      <c r="E906" s="236" t="s">
        <v>19</v>
      </c>
      <c r="F906" s="237" t="s">
        <v>3335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195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185</v>
      </c>
    </row>
    <row r="907" s="14" customFormat="1">
      <c r="A907" s="14"/>
      <c r="B907" s="244"/>
      <c r="C907" s="245"/>
      <c r="D907" s="235" t="s">
        <v>195</v>
      </c>
      <c r="E907" s="246" t="s">
        <v>19</v>
      </c>
      <c r="F907" s="247" t="s">
        <v>3574</v>
      </c>
      <c r="G907" s="245"/>
      <c r="H907" s="248">
        <v>21.893000000000001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195</v>
      </c>
      <c r="AU907" s="254" t="s">
        <v>82</v>
      </c>
      <c r="AV907" s="14" t="s">
        <v>82</v>
      </c>
      <c r="AW907" s="14" t="s">
        <v>35</v>
      </c>
      <c r="AX907" s="14" t="s">
        <v>73</v>
      </c>
      <c r="AY907" s="254" t="s">
        <v>185</v>
      </c>
    </row>
    <row r="908" s="13" customFormat="1">
      <c r="A908" s="13"/>
      <c r="B908" s="233"/>
      <c r="C908" s="234"/>
      <c r="D908" s="235" t="s">
        <v>195</v>
      </c>
      <c r="E908" s="236" t="s">
        <v>19</v>
      </c>
      <c r="F908" s="237" t="s">
        <v>3575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195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185</v>
      </c>
    </row>
    <row r="909" s="14" customFormat="1">
      <c r="A909" s="14"/>
      <c r="B909" s="244"/>
      <c r="C909" s="245"/>
      <c r="D909" s="235" t="s">
        <v>195</v>
      </c>
      <c r="E909" s="246" t="s">
        <v>19</v>
      </c>
      <c r="F909" s="247" t="s">
        <v>3576</v>
      </c>
      <c r="G909" s="245"/>
      <c r="H909" s="248">
        <v>58.658000000000001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195</v>
      </c>
      <c r="AU909" s="254" t="s">
        <v>82</v>
      </c>
      <c r="AV909" s="14" t="s">
        <v>82</v>
      </c>
      <c r="AW909" s="14" t="s">
        <v>35</v>
      </c>
      <c r="AX909" s="14" t="s">
        <v>73</v>
      </c>
      <c r="AY909" s="254" t="s">
        <v>185</v>
      </c>
    </row>
    <row r="910" s="13" customFormat="1">
      <c r="A910" s="13"/>
      <c r="B910" s="233"/>
      <c r="C910" s="234"/>
      <c r="D910" s="235" t="s">
        <v>195</v>
      </c>
      <c r="E910" s="236" t="s">
        <v>19</v>
      </c>
      <c r="F910" s="237" t="s">
        <v>3577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195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185</v>
      </c>
    </row>
    <row r="911" s="14" customFormat="1">
      <c r="A911" s="14"/>
      <c r="B911" s="244"/>
      <c r="C911" s="245"/>
      <c r="D911" s="235" t="s">
        <v>195</v>
      </c>
      <c r="E911" s="246" t="s">
        <v>19</v>
      </c>
      <c r="F911" s="247" t="s">
        <v>3576</v>
      </c>
      <c r="G911" s="245"/>
      <c r="H911" s="248">
        <v>58.658000000000001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195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185</v>
      </c>
    </row>
    <row r="912" s="15" customFormat="1">
      <c r="A912" s="15"/>
      <c r="B912" s="255"/>
      <c r="C912" s="256"/>
      <c r="D912" s="235" t="s">
        <v>195</v>
      </c>
      <c r="E912" s="257" t="s">
        <v>19</v>
      </c>
      <c r="F912" s="258" t="s">
        <v>226</v>
      </c>
      <c r="G912" s="256"/>
      <c r="H912" s="259">
        <v>366.34300000000002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195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185</v>
      </c>
    </row>
    <row r="913" s="2" customFormat="1" ht="16.5" customHeight="1">
      <c r="A913" s="40"/>
      <c r="B913" s="41"/>
      <c r="C913" s="215" t="s">
        <v>989</v>
      </c>
      <c r="D913" s="215" t="s">
        <v>187</v>
      </c>
      <c r="E913" s="216" t="s">
        <v>3591</v>
      </c>
      <c r="F913" s="217" t="s">
        <v>3592</v>
      </c>
      <c r="G913" s="218" t="s">
        <v>499</v>
      </c>
      <c r="H913" s="219">
        <v>3310.2689999999998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1.0000000000000001E-05</v>
      </c>
      <c r="R913" s="224">
        <f>Q913*H913</f>
        <v>0.033102689999999997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3593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3594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3552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3" customFormat="1">
      <c r="A916" s="13"/>
      <c r="B916" s="233"/>
      <c r="C916" s="234"/>
      <c r="D916" s="235" t="s">
        <v>195</v>
      </c>
      <c r="E916" s="236" t="s">
        <v>19</v>
      </c>
      <c r="F916" s="237" t="s">
        <v>3595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195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185</v>
      </c>
    </row>
    <row r="917" s="14" customFormat="1">
      <c r="A917" s="14"/>
      <c r="B917" s="244"/>
      <c r="C917" s="245"/>
      <c r="D917" s="235" t="s">
        <v>195</v>
      </c>
      <c r="E917" s="246" t="s">
        <v>19</v>
      </c>
      <c r="F917" s="247" t="s">
        <v>3596</v>
      </c>
      <c r="G917" s="245"/>
      <c r="H917" s="248">
        <v>1099.029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195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185</v>
      </c>
    </row>
    <row r="918" s="13" customFormat="1">
      <c r="A918" s="13"/>
      <c r="B918" s="233"/>
      <c r="C918" s="234"/>
      <c r="D918" s="235" t="s">
        <v>195</v>
      </c>
      <c r="E918" s="236" t="s">
        <v>19</v>
      </c>
      <c r="F918" s="237" t="s">
        <v>3597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195</v>
      </c>
      <c r="AU918" s="243" t="s">
        <v>82</v>
      </c>
      <c r="AV918" s="13" t="s">
        <v>80</v>
      </c>
      <c r="AW918" s="13" t="s">
        <v>35</v>
      </c>
      <c r="AX918" s="13" t="s">
        <v>73</v>
      </c>
      <c r="AY918" s="243" t="s">
        <v>185</v>
      </c>
    </row>
    <row r="919" s="14" customFormat="1">
      <c r="A919" s="14"/>
      <c r="B919" s="244"/>
      <c r="C919" s="245"/>
      <c r="D919" s="235" t="s">
        <v>195</v>
      </c>
      <c r="E919" s="246" t="s">
        <v>19</v>
      </c>
      <c r="F919" s="247" t="s">
        <v>3596</v>
      </c>
      <c r="G919" s="245"/>
      <c r="H919" s="248">
        <v>1099.029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195</v>
      </c>
      <c r="AU919" s="254" t="s">
        <v>82</v>
      </c>
      <c r="AV919" s="14" t="s">
        <v>82</v>
      </c>
      <c r="AW919" s="14" t="s">
        <v>35</v>
      </c>
      <c r="AX919" s="14" t="s">
        <v>73</v>
      </c>
      <c r="AY919" s="254" t="s">
        <v>185</v>
      </c>
    </row>
    <row r="920" s="13" customFormat="1">
      <c r="A920" s="13"/>
      <c r="B920" s="233"/>
      <c r="C920" s="234"/>
      <c r="D920" s="235" t="s">
        <v>195</v>
      </c>
      <c r="E920" s="236" t="s">
        <v>19</v>
      </c>
      <c r="F920" s="237" t="s">
        <v>3554</v>
      </c>
      <c r="G920" s="234"/>
      <c r="H920" s="236" t="s">
        <v>19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195</v>
      </c>
      <c r="AU920" s="243" t="s">
        <v>82</v>
      </c>
      <c r="AV920" s="13" t="s">
        <v>80</v>
      </c>
      <c r="AW920" s="13" t="s">
        <v>35</v>
      </c>
      <c r="AX920" s="13" t="s">
        <v>73</v>
      </c>
      <c r="AY920" s="243" t="s">
        <v>185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3598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4" customFormat="1">
      <c r="A922" s="14"/>
      <c r="B922" s="244"/>
      <c r="C922" s="245"/>
      <c r="D922" s="235" t="s">
        <v>195</v>
      </c>
      <c r="E922" s="246" t="s">
        <v>19</v>
      </c>
      <c r="F922" s="247" t="s">
        <v>3599</v>
      </c>
      <c r="G922" s="245"/>
      <c r="H922" s="248">
        <v>370.73700000000002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195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185</v>
      </c>
    </row>
    <row r="923" s="13" customFormat="1">
      <c r="A923" s="13"/>
      <c r="B923" s="233"/>
      <c r="C923" s="234"/>
      <c r="D923" s="235" t="s">
        <v>195</v>
      </c>
      <c r="E923" s="236" t="s">
        <v>19</v>
      </c>
      <c r="F923" s="237" t="s">
        <v>3595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195</v>
      </c>
      <c r="AU923" s="243" t="s">
        <v>82</v>
      </c>
      <c r="AV923" s="13" t="s">
        <v>80</v>
      </c>
      <c r="AW923" s="13" t="s">
        <v>35</v>
      </c>
      <c r="AX923" s="13" t="s">
        <v>73</v>
      </c>
      <c r="AY923" s="243" t="s">
        <v>185</v>
      </c>
    </row>
    <row r="924" s="14" customFormat="1">
      <c r="A924" s="14"/>
      <c r="B924" s="244"/>
      <c r="C924" s="245"/>
      <c r="D924" s="235" t="s">
        <v>195</v>
      </c>
      <c r="E924" s="246" t="s">
        <v>19</v>
      </c>
      <c r="F924" s="247" t="s">
        <v>3599</v>
      </c>
      <c r="G924" s="245"/>
      <c r="H924" s="248">
        <v>370.73700000000002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185</v>
      </c>
    </row>
    <row r="925" s="13" customFormat="1">
      <c r="A925" s="13"/>
      <c r="B925" s="233"/>
      <c r="C925" s="234"/>
      <c r="D925" s="235" t="s">
        <v>195</v>
      </c>
      <c r="E925" s="236" t="s">
        <v>19</v>
      </c>
      <c r="F925" s="237" t="s">
        <v>3600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195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185</v>
      </c>
    </row>
    <row r="926" s="14" customFormat="1">
      <c r="A926" s="14"/>
      <c r="B926" s="244"/>
      <c r="C926" s="245"/>
      <c r="D926" s="235" t="s">
        <v>195</v>
      </c>
      <c r="E926" s="246" t="s">
        <v>19</v>
      </c>
      <c r="F926" s="247" t="s">
        <v>3599</v>
      </c>
      <c r="G926" s="245"/>
      <c r="H926" s="248">
        <v>370.73700000000002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195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185</v>
      </c>
    </row>
    <row r="927" s="15" customFormat="1">
      <c r="A927" s="15"/>
      <c r="B927" s="255"/>
      <c r="C927" s="256"/>
      <c r="D927" s="235" t="s">
        <v>195</v>
      </c>
      <c r="E927" s="257" t="s">
        <v>19</v>
      </c>
      <c r="F927" s="258" t="s">
        <v>226</v>
      </c>
      <c r="G927" s="256"/>
      <c r="H927" s="259">
        <v>3310.2690000000002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5" t="s">
        <v>195</v>
      </c>
      <c r="AU927" s="265" t="s">
        <v>82</v>
      </c>
      <c r="AV927" s="15" t="s">
        <v>135</v>
      </c>
      <c r="AW927" s="15" t="s">
        <v>35</v>
      </c>
      <c r="AX927" s="15" t="s">
        <v>80</v>
      </c>
      <c r="AY927" s="265" t="s">
        <v>185</v>
      </c>
    </row>
    <row r="928" s="2" customFormat="1" ht="16.5" customHeight="1">
      <c r="A928" s="40"/>
      <c r="B928" s="41"/>
      <c r="C928" s="272" t="s">
        <v>996</v>
      </c>
      <c r="D928" s="272" t="s">
        <v>520</v>
      </c>
      <c r="E928" s="273" t="s">
        <v>3601</v>
      </c>
      <c r="F928" s="274" t="s">
        <v>3602</v>
      </c>
      <c r="G928" s="275" t="s">
        <v>190</v>
      </c>
      <c r="H928" s="276">
        <v>2.871</v>
      </c>
      <c r="I928" s="277"/>
      <c r="J928" s="278">
        <f>ROUND(I928*H928,2)</f>
        <v>0</v>
      </c>
      <c r="K928" s="274" t="s">
        <v>191</v>
      </c>
      <c r="L928" s="279"/>
      <c r="M928" s="280" t="s">
        <v>19</v>
      </c>
      <c r="N928" s="281" t="s">
        <v>44</v>
      </c>
      <c r="O928" s="86"/>
      <c r="P928" s="224">
        <f>O928*H928</f>
        <v>0</v>
      </c>
      <c r="Q928" s="224">
        <v>0.55000000000000004</v>
      </c>
      <c r="R928" s="224">
        <f>Q928*H928</f>
        <v>1.5790500000000001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627</v>
      </c>
      <c r="AT928" s="226" t="s">
        <v>520</v>
      </c>
      <c r="AU928" s="226" t="s">
        <v>82</v>
      </c>
      <c r="AY928" s="19" t="s">
        <v>185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80</v>
      </c>
      <c r="BK928" s="227">
        <f>ROUND(I928*H928,2)</f>
        <v>0</v>
      </c>
      <c r="BL928" s="19" t="s">
        <v>339</v>
      </c>
      <c r="BM928" s="226" t="s">
        <v>3603</v>
      </c>
    </row>
    <row r="929" s="13" customFormat="1">
      <c r="A929" s="13"/>
      <c r="B929" s="233"/>
      <c r="C929" s="234"/>
      <c r="D929" s="235" t="s">
        <v>195</v>
      </c>
      <c r="E929" s="236" t="s">
        <v>19</v>
      </c>
      <c r="F929" s="237" t="s">
        <v>3552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195</v>
      </c>
      <c r="AU929" s="243" t="s">
        <v>82</v>
      </c>
      <c r="AV929" s="13" t="s">
        <v>80</v>
      </c>
      <c r="AW929" s="13" t="s">
        <v>35</v>
      </c>
      <c r="AX929" s="13" t="s">
        <v>73</v>
      </c>
      <c r="AY929" s="243" t="s">
        <v>185</v>
      </c>
    </row>
    <row r="930" s="13" customFormat="1">
      <c r="A930" s="13"/>
      <c r="B930" s="233"/>
      <c r="C930" s="234"/>
      <c r="D930" s="235" t="s">
        <v>195</v>
      </c>
      <c r="E930" s="236" t="s">
        <v>19</v>
      </c>
      <c r="F930" s="237" t="s">
        <v>3595</v>
      </c>
      <c r="G930" s="234"/>
      <c r="H930" s="236" t="s">
        <v>19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195</v>
      </c>
      <c r="AU930" s="243" t="s">
        <v>82</v>
      </c>
      <c r="AV930" s="13" t="s">
        <v>80</v>
      </c>
      <c r="AW930" s="13" t="s">
        <v>35</v>
      </c>
      <c r="AX930" s="13" t="s">
        <v>73</v>
      </c>
      <c r="AY930" s="243" t="s">
        <v>185</v>
      </c>
    </row>
    <row r="931" s="14" customFormat="1">
      <c r="A931" s="14"/>
      <c r="B931" s="244"/>
      <c r="C931" s="245"/>
      <c r="D931" s="235" t="s">
        <v>195</v>
      </c>
      <c r="E931" s="246" t="s">
        <v>19</v>
      </c>
      <c r="F931" s="247" t="s">
        <v>3604</v>
      </c>
      <c r="G931" s="245"/>
      <c r="H931" s="248">
        <v>1.649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195</v>
      </c>
      <c r="AU931" s="254" t="s">
        <v>82</v>
      </c>
      <c r="AV931" s="14" t="s">
        <v>82</v>
      </c>
      <c r="AW931" s="14" t="s">
        <v>35</v>
      </c>
      <c r="AX931" s="14" t="s">
        <v>73</v>
      </c>
      <c r="AY931" s="254" t="s">
        <v>185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3554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3" customFormat="1">
      <c r="A933" s="13"/>
      <c r="B933" s="233"/>
      <c r="C933" s="234"/>
      <c r="D933" s="235" t="s">
        <v>195</v>
      </c>
      <c r="E933" s="236" t="s">
        <v>19</v>
      </c>
      <c r="F933" s="237" t="s">
        <v>3598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195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185</v>
      </c>
    </row>
    <row r="934" s="14" customFormat="1">
      <c r="A934" s="14"/>
      <c r="B934" s="244"/>
      <c r="C934" s="245"/>
      <c r="D934" s="235" t="s">
        <v>195</v>
      </c>
      <c r="E934" s="246" t="s">
        <v>19</v>
      </c>
      <c r="F934" s="247" t="s">
        <v>3605</v>
      </c>
      <c r="G934" s="245"/>
      <c r="H934" s="248">
        <v>0.55600000000000005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195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185</v>
      </c>
    </row>
    <row r="935" s="13" customFormat="1">
      <c r="A935" s="13"/>
      <c r="B935" s="233"/>
      <c r="C935" s="234"/>
      <c r="D935" s="235" t="s">
        <v>195</v>
      </c>
      <c r="E935" s="236" t="s">
        <v>19</v>
      </c>
      <c r="F935" s="237" t="s">
        <v>3595</v>
      </c>
      <c r="G935" s="234"/>
      <c r="H935" s="236" t="s">
        <v>19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195</v>
      </c>
      <c r="AU935" s="243" t="s">
        <v>82</v>
      </c>
      <c r="AV935" s="13" t="s">
        <v>80</v>
      </c>
      <c r="AW935" s="13" t="s">
        <v>35</v>
      </c>
      <c r="AX935" s="13" t="s">
        <v>73</v>
      </c>
      <c r="AY935" s="243" t="s">
        <v>185</v>
      </c>
    </row>
    <row r="936" s="14" customFormat="1">
      <c r="A936" s="14"/>
      <c r="B936" s="244"/>
      <c r="C936" s="245"/>
      <c r="D936" s="235" t="s">
        <v>195</v>
      </c>
      <c r="E936" s="246" t="s">
        <v>19</v>
      </c>
      <c r="F936" s="247" t="s">
        <v>3605</v>
      </c>
      <c r="G936" s="245"/>
      <c r="H936" s="248">
        <v>0.55600000000000005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195</v>
      </c>
      <c r="AU936" s="254" t="s">
        <v>82</v>
      </c>
      <c r="AV936" s="14" t="s">
        <v>82</v>
      </c>
      <c r="AW936" s="14" t="s">
        <v>35</v>
      </c>
      <c r="AX936" s="14" t="s">
        <v>73</v>
      </c>
      <c r="AY936" s="254" t="s">
        <v>185</v>
      </c>
    </row>
    <row r="937" s="15" customFormat="1">
      <c r="A937" s="15"/>
      <c r="B937" s="255"/>
      <c r="C937" s="256"/>
      <c r="D937" s="235" t="s">
        <v>195</v>
      </c>
      <c r="E937" s="257" t="s">
        <v>19</v>
      </c>
      <c r="F937" s="258" t="s">
        <v>226</v>
      </c>
      <c r="G937" s="256"/>
      <c r="H937" s="259">
        <v>2.7610000000000001</v>
      </c>
      <c r="I937" s="260"/>
      <c r="J937" s="256"/>
      <c r="K937" s="256"/>
      <c r="L937" s="261"/>
      <c r="M937" s="262"/>
      <c r="N937" s="263"/>
      <c r="O937" s="263"/>
      <c r="P937" s="263"/>
      <c r="Q937" s="263"/>
      <c r="R937" s="263"/>
      <c r="S937" s="263"/>
      <c r="T937" s="264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5" t="s">
        <v>195</v>
      </c>
      <c r="AU937" s="265" t="s">
        <v>82</v>
      </c>
      <c r="AV937" s="15" t="s">
        <v>135</v>
      </c>
      <c r="AW937" s="15" t="s">
        <v>35</v>
      </c>
      <c r="AX937" s="15" t="s">
        <v>80</v>
      </c>
      <c r="AY937" s="265" t="s">
        <v>185</v>
      </c>
    </row>
    <row r="938" s="14" customFormat="1">
      <c r="A938" s="14"/>
      <c r="B938" s="244"/>
      <c r="C938" s="245"/>
      <c r="D938" s="235" t="s">
        <v>195</v>
      </c>
      <c r="E938" s="245"/>
      <c r="F938" s="247" t="s">
        <v>3606</v>
      </c>
      <c r="G938" s="245"/>
      <c r="H938" s="248">
        <v>2.871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195</v>
      </c>
      <c r="AU938" s="254" t="s">
        <v>82</v>
      </c>
      <c r="AV938" s="14" t="s">
        <v>82</v>
      </c>
      <c r="AW938" s="14" t="s">
        <v>4</v>
      </c>
      <c r="AX938" s="14" t="s">
        <v>80</v>
      </c>
      <c r="AY938" s="254" t="s">
        <v>185</v>
      </c>
    </row>
    <row r="939" s="2" customFormat="1" ht="16.5" customHeight="1">
      <c r="A939" s="40"/>
      <c r="B939" s="41"/>
      <c r="C939" s="272" t="s">
        <v>1002</v>
      </c>
      <c r="D939" s="272" t="s">
        <v>520</v>
      </c>
      <c r="E939" s="273" t="s">
        <v>3607</v>
      </c>
      <c r="F939" s="274" t="s">
        <v>3608</v>
      </c>
      <c r="G939" s="275" t="s">
        <v>190</v>
      </c>
      <c r="H939" s="276">
        <v>19.93</v>
      </c>
      <c r="I939" s="277"/>
      <c r="J939" s="278">
        <f>ROUND(I939*H939,2)</f>
        <v>0</v>
      </c>
      <c r="K939" s="274" t="s">
        <v>191</v>
      </c>
      <c r="L939" s="279"/>
      <c r="M939" s="280" t="s">
        <v>19</v>
      </c>
      <c r="N939" s="281" t="s">
        <v>44</v>
      </c>
      <c r="O939" s="86"/>
      <c r="P939" s="224">
        <f>O939*H939</f>
        <v>0</v>
      </c>
      <c r="Q939" s="224">
        <v>0.55000000000000004</v>
      </c>
      <c r="R939" s="224">
        <f>Q939*H939</f>
        <v>10.961500000000001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627</v>
      </c>
      <c r="AT939" s="226" t="s">
        <v>520</v>
      </c>
      <c r="AU939" s="226" t="s">
        <v>82</v>
      </c>
      <c r="AY939" s="19" t="s">
        <v>185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80</v>
      </c>
      <c r="BK939" s="227">
        <f>ROUND(I939*H939,2)</f>
        <v>0</v>
      </c>
      <c r="BL939" s="19" t="s">
        <v>339</v>
      </c>
      <c r="BM939" s="226" t="s">
        <v>3609</v>
      </c>
    </row>
    <row r="940" s="13" customFormat="1">
      <c r="A940" s="13"/>
      <c r="B940" s="233"/>
      <c r="C940" s="234"/>
      <c r="D940" s="235" t="s">
        <v>195</v>
      </c>
      <c r="E940" s="236" t="s">
        <v>19</v>
      </c>
      <c r="F940" s="237" t="s">
        <v>3552</v>
      </c>
      <c r="G940" s="234"/>
      <c r="H940" s="236" t="s">
        <v>19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195</v>
      </c>
      <c r="AU940" s="243" t="s">
        <v>82</v>
      </c>
      <c r="AV940" s="13" t="s">
        <v>80</v>
      </c>
      <c r="AW940" s="13" t="s">
        <v>35</v>
      </c>
      <c r="AX940" s="13" t="s">
        <v>73</v>
      </c>
      <c r="AY940" s="243" t="s">
        <v>185</v>
      </c>
    </row>
    <row r="941" s="13" customFormat="1">
      <c r="A941" s="13"/>
      <c r="B941" s="233"/>
      <c r="C941" s="234"/>
      <c r="D941" s="235" t="s">
        <v>195</v>
      </c>
      <c r="E941" s="236" t="s">
        <v>19</v>
      </c>
      <c r="F941" s="237" t="s">
        <v>3610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195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185</v>
      </c>
    </row>
    <row r="942" s="14" customFormat="1">
      <c r="A942" s="14"/>
      <c r="B942" s="244"/>
      <c r="C942" s="245"/>
      <c r="D942" s="235" t="s">
        <v>195</v>
      </c>
      <c r="E942" s="246" t="s">
        <v>19</v>
      </c>
      <c r="F942" s="247" t="s">
        <v>3611</v>
      </c>
      <c r="G942" s="245"/>
      <c r="H942" s="248">
        <v>15.826000000000001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195</v>
      </c>
      <c r="AU942" s="254" t="s">
        <v>82</v>
      </c>
      <c r="AV942" s="14" t="s">
        <v>82</v>
      </c>
      <c r="AW942" s="14" t="s">
        <v>35</v>
      </c>
      <c r="AX942" s="14" t="s">
        <v>73</v>
      </c>
      <c r="AY942" s="254" t="s">
        <v>185</v>
      </c>
    </row>
    <row r="943" s="13" customFormat="1">
      <c r="A943" s="13"/>
      <c r="B943" s="233"/>
      <c r="C943" s="234"/>
      <c r="D943" s="235" t="s">
        <v>195</v>
      </c>
      <c r="E943" s="236" t="s">
        <v>19</v>
      </c>
      <c r="F943" s="237" t="s">
        <v>3554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195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185</v>
      </c>
    </row>
    <row r="944" s="13" customFormat="1">
      <c r="A944" s="13"/>
      <c r="B944" s="233"/>
      <c r="C944" s="234"/>
      <c r="D944" s="235" t="s">
        <v>195</v>
      </c>
      <c r="E944" s="236" t="s">
        <v>19</v>
      </c>
      <c r="F944" s="237" t="s">
        <v>3600</v>
      </c>
      <c r="G944" s="234"/>
      <c r="H944" s="236" t="s">
        <v>19</v>
      </c>
      <c r="I944" s="238"/>
      <c r="J944" s="234"/>
      <c r="K944" s="234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195</v>
      </c>
      <c r="AU944" s="243" t="s">
        <v>82</v>
      </c>
      <c r="AV944" s="13" t="s">
        <v>80</v>
      </c>
      <c r="AW944" s="13" t="s">
        <v>35</v>
      </c>
      <c r="AX944" s="13" t="s">
        <v>73</v>
      </c>
      <c r="AY944" s="243" t="s">
        <v>185</v>
      </c>
    </row>
    <row r="945" s="14" customFormat="1">
      <c r="A945" s="14"/>
      <c r="B945" s="244"/>
      <c r="C945" s="245"/>
      <c r="D945" s="235" t="s">
        <v>195</v>
      </c>
      <c r="E945" s="246" t="s">
        <v>19</v>
      </c>
      <c r="F945" s="247" t="s">
        <v>3612</v>
      </c>
      <c r="G945" s="245"/>
      <c r="H945" s="248">
        <v>3.3370000000000002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195</v>
      </c>
      <c r="AU945" s="254" t="s">
        <v>82</v>
      </c>
      <c r="AV945" s="14" t="s">
        <v>82</v>
      </c>
      <c r="AW945" s="14" t="s">
        <v>35</v>
      </c>
      <c r="AX945" s="14" t="s">
        <v>73</v>
      </c>
      <c r="AY945" s="254" t="s">
        <v>185</v>
      </c>
    </row>
    <row r="946" s="15" customFormat="1">
      <c r="A946" s="15"/>
      <c r="B946" s="255"/>
      <c r="C946" s="256"/>
      <c r="D946" s="235" t="s">
        <v>195</v>
      </c>
      <c r="E946" s="257" t="s">
        <v>19</v>
      </c>
      <c r="F946" s="258" t="s">
        <v>226</v>
      </c>
      <c r="G946" s="256"/>
      <c r="H946" s="259">
        <v>19.163</v>
      </c>
      <c r="I946" s="260"/>
      <c r="J946" s="256"/>
      <c r="K946" s="256"/>
      <c r="L946" s="261"/>
      <c r="M946" s="262"/>
      <c r="N946" s="263"/>
      <c r="O946" s="263"/>
      <c r="P946" s="263"/>
      <c r="Q946" s="263"/>
      <c r="R946" s="263"/>
      <c r="S946" s="263"/>
      <c r="T946" s="264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5" t="s">
        <v>195</v>
      </c>
      <c r="AU946" s="265" t="s">
        <v>82</v>
      </c>
      <c r="AV946" s="15" t="s">
        <v>135</v>
      </c>
      <c r="AW946" s="15" t="s">
        <v>35</v>
      </c>
      <c r="AX946" s="15" t="s">
        <v>80</v>
      </c>
      <c r="AY946" s="265" t="s">
        <v>185</v>
      </c>
    </row>
    <row r="947" s="14" customFormat="1">
      <c r="A947" s="14"/>
      <c r="B947" s="244"/>
      <c r="C947" s="245"/>
      <c r="D947" s="235" t="s">
        <v>195</v>
      </c>
      <c r="E947" s="245"/>
      <c r="F947" s="247" t="s">
        <v>3613</v>
      </c>
      <c r="G947" s="245"/>
      <c r="H947" s="248">
        <v>19.93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195</v>
      </c>
      <c r="AU947" s="254" t="s">
        <v>82</v>
      </c>
      <c r="AV947" s="14" t="s">
        <v>82</v>
      </c>
      <c r="AW947" s="14" t="s">
        <v>4</v>
      </c>
      <c r="AX947" s="14" t="s">
        <v>80</v>
      </c>
      <c r="AY947" s="254" t="s">
        <v>185</v>
      </c>
    </row>
    <row r="948" s="2" customFormat="1" ht="16.5" customHeight="1">
      <c r="A948" s="40"/>
      <c r="B948" s="41"/>
      <c r="C948" s="215" t="s">
        <v>1007</v>
      </c>
      <c r="D948" s="215" t="s">
        <v>187</v>
      </c>
      <c r="E948" s="216" t="s">
        <v>3614</v>
      </c>
      <c r="F948" s="217" t="s">
        <v>3615</v>
      </c>
      <c r="G948" s="218" t="s">
        <v>240</v>
      </c>
      <c r="H948" s="219">
        <v>366.34300000000002</v>
      </c>
      <c r="I948" s="220"/>
      <c r="J948" s="221">
        <f>ROUND(I948*H948,2)</f>
        <v>0</v>
      </c>
      <c r="K948" s="217" t="s">
        <v>191</v>
      </c>
      <c r="L948" s="46"/>
      <c r="M948" s="222" t="s">
        <v>19</v>
      </c>
      <c r="N948" s="223" t="s">
        <v>44</v>
      </c>
      <c r="O948" s="86"/>
      <c r="P948" s="224">
        <f>O948*H948</f>
        <v>0</v>
      </c>
      <c r="Q948" s="224">
        <v>0.00020000000000000001</v>
      </c>
      <c r="R948" s="224">
        <f>Q948*H948</f>
        <v>0.073268600000000003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339</v>
      </c>
      <c r="AT948" s="226" t="s">
        <v>187</v>
      </c>
      <c r="AU948" s="226" t="s">
        <v>82</v>
      </c>
      <c r="AY948" s="19" t="s">
        <v>185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80</v>
      </c>
      <c r="BK948" s="227">
        <f>ROUND(I948*H948,2)</f>
        <v>0</v>
      </c>
      <c r="BL948" s="19" t="s">
        <v>339</v>
      </c>
      <c r="BM948" s="226" t="s">
        <v>3616</v>
      </c>
    </row>
    <row r="949" s="2" customFormat="1">
      <c r="A949" s="40"/>
      <c r="B949" s="41"/>
      <c r="C949" s="42"/>
      <c r="D949" s="228" t="s">
        <v>193</v>
      </c>
      <c r="E949" s="42"/>
      <c r="F949" s="229" t="s">
        <v>3617</v>
      </c>
      <c r="G949" s="42"/>
      <c r="H949" s="42"/>
      <c r="I949" s="230"/>
      <c r="J949" s="42"/>
      <c r="K949" s="42"/>
      <c r="L949" s="46"/>
      <c r="M949" s="231"/>
      <c r="N949" s="232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193</v>
      </c>
      <c r="AU949" s="19" t="s">
        <v>82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3552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3" customFormat="1">
      <c r="A951" s="13"/>
      <c r="B951" s="233"/>
      <c r="C951" s="234"/>
      <c r="D951" s="235" t="s">
        <v>195</v>
      </c>
      <c r="E951" s="236" t="s">
        <v>19</v>
      </c>
      <c r="F951" s="237" t="s">
        <v>3317</v>
      </c>
      <c r="G951" s="234"/>
      <c r="H951" s="236" t="s">
        <v>19</v>
      </c>
      <c r="I951" s="238"/>
      <c r="J951" s="234"/>
      <c r="K951" s="234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195</v>
      </c>
      <c r="AU951" s="243" t="s">
        <v>82</v>
      </c>
      <c r="AV951" s="13" t="s">
        <v>80</v>
      </c>
      <c r="AW951" s="13" t="s">
        <v>35</v>
      </c>
      <c r="AX951" s="13" t="s">
        <v>73</v>
      </c>
      <c r="AY951" s="243" t="s">
        <v>185</v>
      </c>
    </row>
    <row r="952" s="14" customFormat="1">
      <c r="A952" s="14"/>
      <c r="B952" s="244"/>
      <c r="C952" s="245"/>
      <c r="D952" s="235" t="s">
        <v>195</v>
      </c>
      <c r="E952" s="246" t="s">
        <v>19</v>
      </c>
      <c r="F952" s="247" t="s">
        <v>3571</v>
      </c>
      <c r="G952" s="245"/>
      <c r="H952" s="248">
        <v>77.016999999999996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195</v>
      </c>
      <c r="AU952" s="254" t="s">
        <v>82</v>
      </c>
      <c r="AV952" s="14" t="s">
        <v>82</v>
      </c>
      <c r="AW952" s="14" t="s">
        <v>35</v>
      </c>
      <c r="AX952" s="14" t="s">
        <v>73</v>
      </c>
      <c r="AY952" s="254" t="s">
        <v>185</v>
      </c>
    </row>
    <row r="953" s="13" customFormat="1">
      <c r="A953" s="13"/>
      <c r="B953" s="233"/>
      <c r="C953" s="234"/>
      <c r="D953" s="235" t="s">
        <v>195</v>
      </c>
      <c r="E953" s="236" t="s">
        <v>19</v>
      </c>
      <c r="F953" s="237" t="s">
        <v>3300</v>
      </c>
      <c r="G953" s="234"/>
      <c r="H953" s="236" t="s">
        <v>19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195</v>
      </c>
      <c r="AU953" s="243" t="s">
        <v>82</v>
      </c>
      <c r="AV953" s="13" t="s">
        <v>80</v>
      </c>
      <c r="AW953" s="13" t="s">
        <v>35</v>
      </c>
      <c r="AX953" s="13" t="s">
        <v>73</v>
      </c>
      <c r="AY953" s="243" t="s">
        <v>185</v>
      </c>
    </row>
    <row r="954" s="14" customFormat="1">
      <c r="A954" s="14"/>
      <c r="B954" s="244"/>
      <c r="C954" s="245"/>
      <c r="D954" s="235" t="s">
        <v>195</v>
      </c>
      <c r="E954" s="246" t="s">
        <v>19</v>
      </c>
      <c r="F954" s="247" t="s">
        <v>3572</v>
      </c>
      <c r="G954" s="245"/>
      <c r="H954" s="248">
        <v>55.137999999999998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195</v>
      </c>
      <c r="AU954" s="254" t="s">
        <v>82</v>
      </c>
      <c r="AV954" s="14" t="s">
        <v>82</v>
      </c>
      <c r="AW954" s="14" t="s">
        <v>35</v>
      </c>
      <c r="AX954" s="14" t="s">
        <v>73</v>
      </c>
      <c r="AY954" s="254" t="s">
        <v>185</v>
      </c>
    </row>
    <row r="955" s="13" customFormat="1">
      <c r="A955" s="13"/>
      <c r="B955" s="233"/>
      <c r="C955" s="234"/>
      <c r="D955" s="235" t="s">
        <v>195</v>
      </c>
      <c r="E955" s="236" t="s">
        <v>19</v>
      </c>
      <c r="F955" s="237" t="s">
        <v>3329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195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185</v>
      </c>
    </row>
    <row r="956" s="14" customFormat="1">
      <c r="A956" s="14"/>
      <c r="B956" s="244"/>
      <c r="C956" s="245"/>
      <c r="D956" s="235" t="s">
        <v>195</v>
      </c>
      <c r="E956" s="246" t="s">
        <v>19</v>
      </c>
      <c r="F956" s="247" t="s">
        <v>3573</v>
      </c>
      <c r="G956" s="245"/>
      <c r="H956" s="248">
        <v>85.183999999999998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195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185</v>
      </c>
    </row>
    <row r="957" s="14" customFormat="1">
      <c r="A957" s="14"/>
      <c r="B957" s="244"/>
      <c r="C957" s="245"/>
      <c r="D957" s="235" t="s">
        <v>195</v>
      </c>
      <c r="E957" s="246" t="s">
        <v>19</v>
      </c>
      <c r="F957" s="247" t="s">
        <v>3574</v>
      </c>
      <c r="G957" s="245"/>
      <c r="H957" s="248">
        <v>21.893000000000001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195</v>
      </c>
      <c r="AU957" s="254" t="s">
        <v>82</v>
      </c>
      <c r="AV957" s="14" t="s">
        <v>82</v>
      </c>
      <c r="AW957" s="14" t="s">
        <v>35</v>
      </c>
      <c r="AX957" s="14" t="s">
        <v>73</v>
      </c>
      <c r="AY957" s="254" t="s">
        <v>185</v>
      </c>
    </row>
    <row r="958" s="14" customFormat="1">
      <c r="A958" s="14"/>
      <c r="B958" s="244"/>
      <c r="C958" s="245"/>
      <c r="D958" s="235" t="s">
        <v>195</v>
      </c>
      <c r="E958" s="246" t="s">
        <v>19</v>
      </c>
      <c r="F958" s="247" t="s">
        <v>659</v>
      </c>
      <c r="G958" s="245"/>
      <c r="H958" s="248">
        <v>-3.391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195</v>
      </c>
      <c r="AU958" s="254" t="s">
        <v>82</v>
      </c>
      <c r="AV958" s="14" t="s">
        <v>82</v>
      </c>
      <c r="AW958" s="14" t="s">
        <v>35</v>
      </c>
      <c r="AX958" s="14" t="s">
        <v>73</v>
      </c>
      <c r="AY958" s="254" t="s">
        <v>185</v>
      </c>
    </row>
    <row r="959" s="14" customFormat="1">
      <c r="A959" s="14"/>
      <c r="B959" s="244"/>
      <c r="C959" s="245"/>
      <c r="D959" s="235" t="s">
        <v>195</v>
      </c>
      <c r="E959" s="246" t="s">
        <v>19</v>
      </c>
      <c r="F959" s="247" t="s">
        <v>660</v>
      </c>
      <c r="G959" s="245"/>
      <c r="H959" s="248">
        <v>-5.0869999999999997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195</v>
      </c>
      <c r="AU959" s="254" t="s">
        <v>82</v>
      </c>
      <c r="AV959" s="14" t="s">
        <v>82</v>
      </c>
      <c r="AW959" s="14" t="s">
        <v>35</v>
      </c>
      <c r="AX959" s="14" t="s">
        <v>73</v>
      </c>
      <c r="AY959" s="254" t="s">
        <v>185</v>
      </c>
    </row>
    <row r="960" s="14" customFormat="1">
      <c r="A960" s="14"/>
      <c r="B960" s="244"/>
      <c r="C960" s="245"/>
      <c r="D960" s="235" t="s">
        <v>195</v>
      </c>
      <c r="E960" s="246" t="s">
        <v>19</v>
      </c>
      <c r="F960" s="247" t="s">
        <v>661</v>
      </c>
      <c r="G960" s="245"/>
      <c r="H960" s="248">
        <v>-1.5700000000000001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195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185</v>
      </c>
    </row>
    <row r="961" s="14" customFormat="1">
      <c r="A961" s="14"/>
      <c r="B961" s="244"/>
      <c r="C961" s="245"/>
      <c r="D961" s="235" t="s">
        <v>195</v>
      </c>
      <c r="E961" s="246" t="s">
        <v>19</v>
      </c>
      <c r="F961" s="247" t="s">
        <v>3007</v>
      </c>
      <c r="G961" s="245"/>
      <c r="H961" s="248">
        <v>-2.0499999999999998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195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185</v>
      </c>
    </row>
    <row r="962" s="13" customFormat="1">
      <c r="A962" s="13"/>
      <c r="B962" s="233"/>
      <c r="C962" s="234"/>
      <c r="D962" s="235" t="s">
        <v>195</v>
      </c>
      <c r="E962" s="236" t="s">
        <v>19</v>
      </c>
      <c r="F962" s="237" t="s">
        <v>3335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195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185</v>
      </c>
    </row>
    <row r="963" s="14" customFormat="1">
      <c r="A963" s="14"/>
      <c r="B963" s="244"/>
      <c r="C963" s="245"/>
      <c r="D963" s="235" t="s">
        <v>195</v>
      </c>
      <c r="E963" s="246" t="s">
        <v>19</v>
      </c>
      <c r="F963" s="247" t="s">
        <v>3574</v>
      </c>
      <c r="G963" s="245"/>
      <c r="H963" s="248">
        <v>21.893000000000001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195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185</v>
      </c>
    </row>
    <row r="964" s="13" customFormat="1">
      <c r="A964" s="13"/>
      <c r="B964" s="233"/>
      <c r="C964" s="234"/>
      <c r="D964" s="235" t="s">
        <v>195</v>
      </c>
      <c r="E964" s="236" t="s">
        <v>19</v>
      </c>
      <c r="F964" s="237" t="s">
        <v>3575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195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185</v>
      </c>
    </row>
    <row r="965" s="14" customFormat="1">
      <c r="A965" s="14"/>
      <c r="B965" s="244"/>
      <c r="C965" s="245"/>
      <c r="D965" s="235" t="s">
        <v>195</v>
      </c>
      <c r="E965" s="246" t="s">
        <v>19</v>
      </c>
      <c r="F965" s="247" t="s">
        <v>3576</v>
      </c>
      <c r="G965" s="245"/>
      <c r="H965" s="248">
        <v>58.658000000000001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195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185</v>
      </c>
    </row>
    <row r="966" s="13" customFormat="1">
      <c r="A966" s="13"/>
      <c r="B966" s="233"/>
      <c r="C966" s="234"/>
      <c r="D966" s="235" t="s">
        <v>195</v>
      </c>
      <c r="E966" s="236" t="s">
        <v>19</v>
      </c>
      <c r="F966" s="237" t="s">
        <v>3577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195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185</v>
      </c>
    </row>
    <row r="967" s="14" customFormat="1">
      <c r="A967" s="14"/>
      <c r="B967" s="244"/>
      <c r="C967" s="245"/>
      <c r="D967" s="235" t="s">
        <v>195</v>
      </c>
      <c r="E967" s="246" t="s">
        <v>19</v>
      </c>
      <c r="F967" s="247" t="s">
        <v>3576</v>
      </c>
      <c r="G967" s="245"/>
      <c r="H967" s="248">
        <v>58.658000000000001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195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185</v>
      </c>
    </row>
    <row r="968" s="15" customFormat="1">
      <c r="A968" s="15"/>
      <c r="B968" s="255"/>
      <c r="C968" s="256"/>
      <c r="D968" s="235" t="s">
        <v>195</v>
      </c>
      <c r="E968" s="257" t="s">
        <v>19</v>
      </c>
      <c r="F968" s="258" t="s">
        <v>226</v>
      </c>
      <c r="G968" s="256"/>
      <c r="H968" s="259">
        <v>366.34300000000002</v>
      </c>
      <c r="I968" s="260"/>
      <c r="J968" s="256"/>
      <c r="K968" s="256"/>
      <c r="L968" s="261"/>
      <c r="M968" s="262"/>
      <c r="N968" s="263"/>
      <c r="O968" s="263"/>
      <c r="P968" s="263"/>
      <c r="Q968" s="263"/>
      <c r="R968" s="263"/>
      <c r="S968" s="263"/>
      <c r="T968" s="264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5" t="s">
        <v>195</v>
      </c>
      <c r="AU968" s="265" t="s">
        <v>82</v>
      </c>
      <c r="AV968" s="15" t="s">
        <v>135</v>
      </c>
      <c r="AW968" s="15" t="s">
        <v>35</v>
      </c>
      <c r="AX968" s="15" t="s">
        <v>80</v>
      </c>
      <c r="AY968" s="265" t="s">
        <v>185</v>
      </c>
    </row>
    <row r="969" s="2" customFormat="1" ht="24.15" customHeight="1">
      <c r="A969" s="40"/>
      <c r="B969" s="41"/>
      <c r="C969" s="215" t="s">
        <v>1009</v>
      </c>
      <c r="D969" s="215" t="s">
        <v>187</v>
      </c>
      <c r="E969" s="216" t="s">
        <v>2648</v>
      </c>
      <c r="F969" s="217" t="s">
        <v>2649</v>
      </c>
      <c r="G969" s="218" t="s">
        <v>457</v>
      </c>
      <c r="H969" s="266"/>
      <c r="I969" s="220"/>
      <c r="J969" s="221">
        <f>ROUND(I969*H969,2)</f>
        <v>0</v>
      </c>
      <c r="K969" s="217" t="s">
        <v>191</v>
      </c>
      <c r="L969" s="46"/>
      <c r="M969" s="222" t="s">
        <v>19</v>
      </c>
      <c r="N969" s="223" t="s">
        <v>44</v>
      </c>
      <c r="O969" s="86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6" t="s">
        <v>339</v>
      </c>
      <c r="AT969" s="226" t="s">
        <v>187</v>
      </c>
      <c r="AU969" s="226" t="s">
        <v>82</v>
      </c>
      <c r="AY969" s="19" t="s">
        <v>185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19" t="s">
        <v>80</v>
      </c>
      <c r="BK969" s="227">
        <f>ROUND(I969*H969,2)</f>
        <v>0</v>
      </c>
      <c r="BL969" s="19" t="s">
        <v>339</v>
      </c>
      <c r="BM969" s="226" t="s">
        <v>3618</v>
      </c>
    </row>
    <row r="970" s="2" customFormat="1">
      <c r="A970" s="40"/>
      <c r="B970" s="41"/>
      <c r="C970" s="42"/>
      <c r="D970" s="228" t="s">
        <v>193</v>
      </c>
      <c r="E970" s="42"/>
      <c r="F970" s="229" t="s">
        <v>3195</v>
      </c>
      <c r="G970" s="42"/>
      <c r="H970" s="42"/>
      <c r="I970" s="230"/>
      <c r="J970" s="42"/>
      <c r="K970" s="42"/>
      <c r="L970" s="46"/>
      <c r="M970" s="231"/>
      <c r="N970" s="232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193</v>
      </c>
      <c r="AU970" s="19" t="s">
        <v>82</v>
      </c>
    </row>
    <row r="971" s="12" customFormat="1" ht="25.92" customHeight="1">
      <c r="A971" s="12"/>
      <c r="B971" s="199"/>
      <c r="C971" s="200"/>
      <c r="D971" s="201" t="s">
        <v>72</v>
      </c>
      <c r="E971" s="202" t="s">
        <v>443</v>
      </c>
      <c r="F971" s="202" t="s">
        <v>444</v>
      </c>
      <c r="G971" s="200"/>
      <c r="H971" s="200"/>
      <c r="I971" s="203"/>
      <c r="J971" s="204">
        <f>BK971</f>
        <v>0</v>
      </c>
      <c r="K971" s="200"/>
      <c r="L971" s="205"/>
      <c r="M971" s="206"/>
      <c r="N971" s="207"/>
      <c r="O971" s="207"/>
      <c r="P971" s="208">
        <f>SUM(P972:P975)</f>
        <v>0</v>
      </c>
      <c r="Q971" s="207"/>
      <c r="R971" s="208">
        <f>SUM(R972:R975)</f>
        <v>0</v>
      </c>
      <c r="S971" s="207"/>
      <c r="T971" s="209">
        <f>SUM(T972:T975)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10" t="s">
        <v>135</v>
      </c>
      <c r="AT971" s="211" t="s">
        <v>72</v>
      </c>
      <c r="AU971" s="211" t="s">
        <v>73</v>
      </c>
      <c r="AY971" s="210" t="s">
        <v>185</v>
      </c>
      <c r="BK971" s="212">
        <f>SUM(BK972:BK975)</f>
        <v>0</v>
      </c>
    </row>
    <row r="972" s="2" customFormat="1" ht="33" customHeight="1">
      <c r="A972" s="40"/>
      <c r="B972" s="41"/>
      <c r="C972" s="215" t="s">
        <v>1012</v>
      </c>
      <c r="D972" s="215" t="s">
        <v>187</v>
      </c>
      <c r="E972" s="216" t="s">
        <v>3619</v>
      </c>
      <c r="F972" s="217" t="s">
        <v>3620</v>
      </c>
      <c r="G972" s="218" t="s">
        <v>1314</v>
      </c>
      <c r="H972" s="219">
        <v>2</v>
      </c>
      <c r="I972" s="220"/>
      <c r="J972" s="221">
        <f>ROUND(I972*H972,2)</f>
        <v>0</v>
      </c>
      <c r="K972" s="217" t="s">
        <v>449</v>
      </c>
      <c r="L972" s="46"/>
      <c r="M972" s="222" t="s">
        <v>19</v>
      </c>
      <c r="N972" s="223" t="s">
        <v>44</v>
      </c>
      <c r="O972" s="86"/>
      <c r="P972" s="224">
        <f>O972*H972</f>
        <v>0</v>
      </c>
      <c r="Q972" s="224">
        <v>0</v>
      </c>
      <c r="R972" s="224">
        <f>Q972*H972</f>
        <v>0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450</v>
      </c>
      <c r="AT972" s="226" t="s">
        <v>187</v>
      </c>
      <c r="AU972" s="226" t="s">
        <v>80</v>
      </c>
      <c r="AY972" s="19" t="s">
        <v>185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80</v>
      </c>
      <c r="BK972" s="227">
        <f>ROUND(I972*H972,2)</f>
        <v>0</v>
      </c>
      <c r="BL972" s="19" t="s">
        <v>450</v>
      </c>
      <c r="BM972" s="226" t="s">
        <v>3621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3622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80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1707</v>
      </c>
      <c r="G974" s="245"/>
      <c r="H974" s="248">
        <v>2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80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2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80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12" customFormat="1" ht="25.92" customHeight="1">
      <c r="A976" s="12"/>
      <c r="B976" s="199"/>
      <c r="C976" s="200"/>
      <c r="D976" s="201" t="s">
        <v>72</v>
      </c>
      <c r="E976" s="202" t="s">
        <v>452</v>
      </c>
      <c r="F976" s="202" t="s">
        <v>453</v>
      </c>
      <c r="G976" s="200"/>
      <c r="H976" s="200"/>
      <c r="I976" s="203"/>
      <c r="J976" s="204">
        <f>BK976</f>
        <v>0</v>
      </c>
      <c r="K976" s="200"/>
      <c r="L976" s="205"/>
      <c r="M976" s="206"/>
      <c r="N976" s="207"/>
      <c r="O976" s="207"/>
      <c r="P976" s="208">
        <f>P977</f>
        <v>0</v>
      </c>
      <c r="Q976" s="207"/>
      <c r="R976" s="208">
        <f>R977</f>
        <v>0</v>
      </c>
      <c r="S976" s="207"/>
      <c r="T976" s="209">
        <f>T977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10" t="s">
        <v>250</v>
      </c>
      <c r="AT976" s="211" t="s">
        <v>72</v>
      </c>
      <c r="AU976" s="211" t="s">
        <v>73</v>
      </c>
      <c r="AY976" s="210" t="s">
        <v>185</v>
      </c>
      <c r="BK976" s="212">
        <f>BK977</f>
        <v>0</v>
      </c>
    </row>
    <row r="977" s="2" customFormat="1" ht="16.5" customHeight="1">
      <c r="A977" s="40"/>
      <c r="B977" s="41"/>
      <c r="C977" s="215" t="s">
        <v>1014</v>
      </c>
      <c r="D977" s="215" t="s">
        <v>187</v>
      </c>
      <c r="E977" s="216" t="s">
        <v>455</v>
      </c>
      <c r="F977" s="217" t="s">
        <v>456</v>
      </c>
      <c r="G977" s="218" t="s">
        <v>457</v>
      </c>
      <c r="H977" s="266"/>
      <c r="I977" s="220"/>
      <c r="J977" s="221">
        <f>ROUND(I977*H977,2)</f>
        <v>0</v>
      </c>
      <c r="K977" s="217" t="s">
        <v>19</v>
      </c>
      <c r="L977" s="46"/>
      <c r="M977" s="267" t="s">
        <v>19</v>
      </c>
      <c r="N977" s="268" t="s">
        <v>44</v>
      </c>
      <c r="O977" s="269"/>
      <c r="P977" s="270">
        <f>O977*H977</f>
        <v>0</v>
      </c>
      <c r="Q977" s="270">
        <v>0</v>
      </c>
      <c r="R977" s="270">
        <f>Q977*H977</f>
        <v>0</v>
      </c>
      <c r="S977" s="270">
        <v>0</v>
      </c>
      <c r="T977" s="271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135</v>
      </c>
      <c r="AT977" s="226" t="s">
        <v>187</v>
      </c>
      <c r="AU977" s="226" t="s">
        <v>80</v>
      </c>
      <c r="AY977" s="19" t="s">
        <v>185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80</v>
      </c>
      <c r="BK977" s="227">
        <f>ROUND(I977*H977,2)</f>
        <v>0</v>
      </c>
      <c r="BL977" s="19" t="s">
        <v>135</v>
      </c>
      <c r="BM977" s="226" t="s">
        <v>3623</v>
      </c>
    </row>
    <row r="978" s="2" customFormat="1" ht="6.96" customHeight="1">
      <c r="A978" s="40"/>
      <c r="B978" s="61"/>
      <c r="C978" s="62"/>
      <c r="D978" s="62"/>
      <c r="E978" s="62"/>
      <c r="F978" s="62"/>
      <c r="G978" s="62"/>
      <c r="H978" s="62"/>
      <c r="I978" s="62"/>
      <c r="J978" s="62"/>
      <c r="K978" s="62"/>
      <c r="L978" s="46"/>
      <c r="M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</sheetData>
  <sheetProtection sheet="1" autoFilter="0" formatColumns="0" formatRows="0" objects="1" scenarios="1" spinCount="100000" saltValue="DmrG5fhfsohkrGinMnNoapXBgHQIB8eZ8M7v5pJJ3XRr3uCweqLxbN7tL+IMFMQI7E3I68L6MtmIr7LTUV94zw==" hashValue="ODXQw9fhKwHPNmLwoaDxd4KhAutXd7fo8Pu5Tfuoy6nxy286RI4JXG/tS1YFOQAoX3ePAn15zbjFTpk8+amcfQ==" algorithmName="SHA-512" password="CC35"/>
  <autoFilter ref="C95:K9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29" r:id="rId1" display="https://podminky.urs.cz/item/CS_URS_2021_02/621111001"/>
    <hyperlink ref="F135" r:id="rId2" display="https://podminky.urs.cz/item/CS_URS_2021_02/621131121"/>
    <hyperlink ref="F141" r:id="rId3" display="https://podminky.urs.cz/item/CS_URS_2021_02/621221031"/>
    <hyperlink ref="F153" r:id="rId4" display="https://podminky.urs.cz/item/CS_URS_2021_02/622111001"/>
    <hyperlink ref="F190" r:id="rId5" display="https://podminky.urs.cz/item/CS_URS_2021_02/622131121"/>
    <hyperlink ref="F222" r:id="rId6" display="https://podminky.urs.cz/item/CS_URS_2021_02/622142001"/>
    <hyperlink ref="F230" r:id="rId7" display="https://podminky.urs.cz/item/CS_URS_2021_02/622151011"/>
    <hyperlink ref="F297" r:id="rId8" display="https://podminky.urs.cz/item/CS_URS_2021_02/622151021"/>
    <hyperlink ref="F311" r:id="rId9" display="https://podminky.urs.cz/item/CS_URS_2021_02/622221031"/>
    <hyperlink ref="F341" r:id="rId10" display="https://podminky.urs.cz/item/CS_URS_2021_02/622221041"/>
    <hyperlink ref="F403" r:id="rId11" display="https://podminky.urs.cz/item/CS_URS_2021_02/622222001"/>
    <hyperlink ref="F473" r:id="rId12" display="https://podminky.urs.cz/item/CS_URS_2021_02/622252001"/>
    <hyperlink ref="F485" r:id="rId13" display="https://podminky.urs.cz/item/CS_URS_2021_02/622252002"/>
    <hyperlink ref="F595" r:id="rId14" display="https://podminky.urs.cz/item/CS_URS_2021_02/622511112"/>
    <hyperlink ref="F609" r:id="rId15" display="https://podminky.urs.cz/item/CS_URS_2021_02/622531022"/>
    <hyperlink ref="F676" r:id="rId16" display="https://podminky.urs.cz/item/CS_URS_2021_02/629991012"/>
    <hyperlink ref="F711" r:id="rId17" display="https://podminky.urs.cz/item/CS_URS_2021_02/941211112"/>
    <hyperlink ref="F720" r:id="rId18" display="https://podminky.urs.cz/item/CS_URS_2021_02/941211211"/>
    <hyperlink ref="F726" r:id="rId19" display="https://podminky.urs.cz/item/CS_URS_2021_02/941211812"/>
    <hyperlink ref="F735" r:id="rId20" display="https://podminky.urs.cz/item/CS_URS_2021_02/944611111"/>
    <hyperlink ref="F744" r:id="rId21" display="https://podminky.urs.cz/item/CS_URS_2021_02/944611211"/>
    <hyperlink ref="F750" r:id="rId22" display="https://podminky.urs.cz/item/CS_URS_2021_02/944611811"/>
    <hyperlink ref="F760" r:id="rId23" display="https://podminky.urs.cz/item/CS_URS_2021_02/998012103"/>
    <hyperlink ref="F764" r:id="rId24" display="https://podminky.urs.cz/item/CS_URS_2021_02/711112001"/>
    <hyperlink ref="F780" r:id="rId25" display="https://podminky.urs.cz/item/CS_URS_2021_02/998711203"/>
    <hyperlink ref="F783" r:id="rId26" display="https://podminky.urs.cz/item/CS_URS_2021_02/713131141"/>
    <hyperlink ref="F799" r:id="rId27" display="https://podminky.urs.cz/item/CS_URS_2021_02/713131151"/>
    <hyperlink ref="F824" r:id="rId28" display="https://podminky.urs.cz/item/CS_URS_2021_02/713291222"/>
    <hyperlink ref="F890" r:id="rId29" display="https://podminky.urs.cz/item/CS_URS_2021_02/998713203"/>
    <hyperlink ref="F893" r:id="rId30" display="https://podminky.urs.cz/item/CS_URS_2021_02/762431036"/>
    <hyperlink ref="F914" r:id="rId31" display="https://podminky.urs.cz/item/CS_URS_2021_02/762439001"/>
    <hyperlink ref="F949" r:id="rId32" display="https://podminky.urs.cz/item/CS_URS_2021_02/762495000"/>
    <hyperlink ref="F970" r:id="rId33" display="https://podminky.urs.cz/item/CS_URS_2021_02/998762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3624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ROUND((SUM(BE92:BE296)),  2)</f>
        <v>0</v>
      </c>
      <c r="G35" s="40"/>
      <c r="H35" s="40"/>
      <c r="I35" s="160">
        <v>0.20999999999999999</v>
      </c>
      <c r="J35" s="159">
        <f>ROUND(((SUM(BE92:BE296))*I35),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ROUND((SUM(BF92:BF296)),  2)</f>
        <v>0</v>
      </c>
      <c r="G36" s="40"/>
      <c r="H36" s="40"/>
      <c r="I36" s="160">
        <v>0.14999999999999999</v>
      </c>
      <c r="J36" s="159">
        <f>ROUND(((SUM(BF92:BF296))*I36),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ROUND((SUM(BG92:BG296)),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ROUND((SUM(BH92:BH296)),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ROUND((SUM(BI92:BI296)),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011 -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3625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3626</v>
      </c>
      <c r="E65" s="180"/>
      <c r="F65" s="180"/>
      <c r="G65" s="180"/>
      <c r="H65" s="180"/>
      <c r="I65" s="180"/>
      <c r="J65" s="181">
        <f>J135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3627</v>
      </c>
      <c r="E66" s="180"/>
      <c r="F66" s="180"/>
      <c r="G66" s="180"/>
      <c r="H66" s="180"/>
      <c r="I66" s="180"/>
      <c r="J66" s="181">
        <f>J165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3628</v>
      </c>
      <c r="E67" s="180"/>
      <c r="F67" s="180"/>
      <c r="G67" s="180"/>
      <c r="H67" s="180"/>
      <c r="I67" s="180"/>
      <c r="J67" s="181">
        <f>J201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3629</v>
      </c>
      <c r="E68" s="180"/>
      <c r="F68" s="180"/>
      <c r="G68" s="180"/>
      <c r="H68" s="180"/>
      <c r="I68" s="180"/>
      <c r="J68" s="181">
        <f>J228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3630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168</v>
      </c>
      <c r="E70" s="180"/>
      <c r="F70" s="180"/>
      <c r="G70" s="180"/>
      <c r="H70" s="180"/>
      <c r="I70" s="180"/>
      <c r="J70" s="181">
        <f>J295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170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151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152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011 - Vytápění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>Ostravská univerzita, Dvořákova 138/7, Ostrava</v>
      </c>
      <c r="G88" s="42"/>
      <c r="H88" s="42"/>
      <c r="I88" s="34" t="s">
        <v>32</v>
      </c>
      <c r="J88" s="38" t="str">
        <f>E23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P93+P135+P165+P201+P228+P285+P295</f>
        <v>0</v>
      </c>
      <c r="Q92" s="98"/>
      <c r="R92" s="196">
        <f>R93+R135+R165+R201+R228+R285+R295</f>
        <v>0</v>
      </c>
      <c r="S92" s="98"/>
      <c r="T92" s="197">
        <f>T93+T135+T165+T201+T228+T285+T295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BK93+BK135+BK165+BK201+BK228+BK285+BK295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80</v>
      </c>
      <c r="F93" s="202" t="s">
        <v>3631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SUM(P94:P134)</f>
        <v>0</v>
      </c>
      <c r="Q93" s="207"/>
      <c r="R93" s="208">
        <f>SUM(R94:R134)</f>
        <v>0</v>
      </c>
      <c r="S93" s="207"/>
      <c r="T93" s="209">
        <f>SUM(T94:T134)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185</v>
      </c>
      <c r="BK93" s="212">
        <f>SUM(BK94:BK134)</f>
        <v>0</v>
      </c>
    </row>
    <row r="94" s="2" customFormat="1" ht="24.15" customHeight="1">
      <c r="A94" s="40"/>
      <c r="B94" s="41"/>
      <c r="C94" s="215" t="s">
        <v>73</v>
      </c>
      <c r="D94" s="215" t="s">
        <v>187</v>
      </c>
      <c r="E94" s="216" t="s">
        <v>3632</v>
      </c>
      <c r="F94" s="217" t="s">
        <v>3633</v>
      </c>
      <c r="G94" s="218" t="s">
        <v>1314</v>
      </c>
      <c r="H94" s="219">
        <v>2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187</v>
      </c>
      <c r="E95" s="216" t="s">
        <v>3634</v>
      </c>
      <c r="F95" s="217" t="s">
        <v>3635</v>
      </c>
      <c r="G95" s="218" t="s">
        <v>1314</v>
      </c>
      <c r="H95" s="219">
        <v>10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187</v>
      </c>
      <c r="E96" s="216" t="s">
        <v>3636</v>
      </c>
      <c r="F96" s="217" t="s">
        <v>3637</v>
      </c>
      <c r="G96" s="218" t="s">
        <v>1314</v>
      </c>
      <c r="H96" s="219">
        <v>10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255</v>
      </c>
    </row>
    <row r="97" s="2" customFormat="1" ht="16.5" customHeight="1">
      <c r="A97" s="40"/>
      <c r="B97" s="41"/>
      <c r="C97" s="215" t="s">
        <v>73</v>
      </c>
      <c r="D97" s="215" t="s">
        <v>187</v>
      </c>
      <c r="E97" s="216" t="s">
        <v>3638</v>
      </c>
      <c r="F97" s="217" t="s">
        <v>3639</v>
      </c>
      <c r="G97" s="218" t="s">
        <v>1314</v>
      </c>
      <c r="H97" s="219">
        <v>2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265</v>
      </c>
    </row>
    <row r="98" s="2" customFormat="1" ht="16.5" customHeight="1">
      <c r="A98" s="40"/>
      <c r="B98" s="41"/>
      <c r="C98" s="215" t="s">
        <v>73</v>
      </c>
      <c r="D98" s="215" t="s">
        <v>187</v>
      </c>
      <c r="E98" s="216" t="s">
        <v>3640</v>
      </c>
      <c r="F98" s="217" t="s">
        <v>3641</v>
      </c>
      <c r="G98" s="218" t="s">
        <v>1314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283</v>
      </c>
    </row>
    <row r="99" s="2" customFormat="1" ht="16.5" customHeight="1">
      <c r="A99" s="40"/>
      <c r="B99" s="41"/>
      <c r="C99" s="215" t="s">
        <v>73</v>
      </c>
      <c r="D99" s="215" t="s">
        <v>187</v>
      </c>
      <c r="E99" s="216" t="s">
        <v>3642</v>
      </c>
      <c r="F99" s="217" t="s">
        <v>3643</v>
      </c>
      <c r="G99" s="218" t="s">
        <v>1314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302</v>
      </c>
    </row>
    <row r="100" s="2" customFormat="1" ht="16.5" customHeight="1">
      <c r="A100" s="40"/>
      <c r="B100" s="41"/>
      <c r="C100" s="215" t="s">
        <v>73</v>
      </c>
      <c r="D100" s="215" t="s">
        <v>187</v>
      </c>
      <c r="E100" s="216" t="s">
        <v>3644</v>
      </c>
      <c r="F100" s="217" t="s">
        <v>3645</v>
      </c>
      <c r="G100" s="218" t="s">
        <v>1314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318</v>
      </c>
    </row>
    <row r="101" s="2" customFormat="1" ht="16.5" customHeight="1">
      <c r="A101" s="40"/>
      <c r="B101" s="41"/>
      <c r="C101" s="215" t="s">
        <v>73</v>
      </c>
      <c r="D101" s="215" t="s">
        <v>187</v>
      </c>
      <c r="E101" s="216" t="s">
        <v>3646</v>
      </c>
      <c r="F101" s="217" t="s">
        <v>3647</v>
      </c>
      <c r="G101" s="218" t="s">
        <v>1314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339</v>
      </c>
    </row>
    <row r="102" s="2" customFormat="1" ht="16.5" customHeight="1">
      <c r="A102" s="40"/>
      <c r="B102" s="41"/>
      <c r="C102" s="215" t="s">
        <v>73</v>
      </c>
      <c r="D102" s="215" t="s">
        <v>187</v>
      </c>
      <c r="E102" s="216" t="s">
        <v>3648</v>
      </c>
      <c r="F102" s="217" t="s">
        <v>3649</v>
      </c>
      <c r="G102" s="218" t="s">
        <v>1314</v>
      </c>
      <c r="H102" s="219">
        <v>4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352</v>
      </c>
    </row>
    <row r="103" s="2" customFormat="1" ht="24.15" customHeight="1">
      <c r="A103" s="40"/>
      <c r="B103" s="41"/>
      <c r="C103" s="215" t="s">
        <v>73</v>
      </c>
      <c r="D103" s="215" t="s">
        <v>187</v>
      </c>
      <c r="E103" s="216" t="s">
        <v>3650</v>
      </c>
      <c r="F103" s="217" t="s">
        <v>3651</v>
      </c>
      <c r="G103" s="218" t="s">
        <v>1314</v>
      </c>
      <c r="H103" s="219">
        <v>6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372</v>
      </c>
    </row>
    <row r="104" s="2" customFormat="1" ht="16.5" customHeight="1">
      <c r="A104" s="40"/>
      <c r="B104" s="41"/>
      <c r="C104" s="215" t="s">
        <v>73</v>
      </c>
      <c r="D104" s="215" t="s">
        <v>187</v>
      </c>
      <c r="E104" s="216" t="s">
        <v>3652</v>
      </c>
      <c r="F104" s="217" t="s">
        <v>3653</v>
      </c>
      <c r="G104" s="218" t="s">
        <v>1314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386</v>
      </c>
    </row>
    <row r="105" s="2" customFormat="1" ht="16.5" customHeight="1">
      <c r="A105" s="40"/>
      <c r="B105" s="41"/>
      <c r="C105" s="215" t="s">
        <v>73</v>
      </c>
      <c r="D105" s="215" t="s">
        <v>187</v>
      </c>
      <c r="E105" s="216" t="s">
        <v>3654</v>
      </c>
      <c r="F105" s="217" t="s">
        <v>3655</v>
      </c>
      <c r="G105" s="218" t="s">
        <v>1314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400</v>
      </c>
    </row>
    <row r="106" s="2" customFormat="1" ht="16.5" customHeight="1">
      <c r="A106" s="40"/>
      <c r="B106" s="41"/>
      <c r="C106" s="215" t="s">
        <v>73</v>
      </c>
      <c r="D106" s="215" t="s">
        <v>187</v>
      </c>
      <c r="E106" s="216" t="s">
        <v>3656</v>
      </c>
      <c r="F106" s="217" t="s">
        <v>3657</v>
      </c>
      <c r="G106" s="218" t="s">
        <v>1314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417</v>
      </c>
    </row>
    <row r="107" s="2" customFormat="1" ht="16.5" customHeight="1">
      <c r="A107" s="40"/>
      <c r="B107" s="41"/>
      <c r="C107" s="215" t="s">
        <v>73</v>
      </c>
      <c r="D107" s="215" t="s">
        <v>187</v>
      </c>
      <c r="E107" s="216" t="s">
        <v>3658</v>
      </c>
      <c r="F107" s="217" t="s">
        <v>3659</v>
      </c>
      <c r="G107" s="218" t="s">
        <v>1314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445</v>
      </c>
    </row>
    <row r="108" s="2" customFormat="1" ht="16.5" customHeight="1">
      <c r="A108" s="40"/>
      <c r="B108" s="41"/>
      <c r="C108" s="215" t="s">
        <v>73</v>
      </c>
      <c r="D108" s="215" t="s">
        <v>187</v>
      </c>
      <c r="E108" s="216" t="s">
        <v>3660</v>
      </c>
      <c r="F108" s="217" t="s">
        <v>3661</v>
      </c>
      <c r="G108" s="218" t="s">
        <v>1314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630</v>
      </c>
    </row>
    <row r="109" s="2" customFormat="1" ht="16.5" customHeight="1">
      <c r="A109" s="40"/>
      <c r="B109" s="41"/>
      <c r="C109" s="215" t="s">
        <v>73</v>
      </c>
      <c r="D109" s="215" t="s">
        <v>187</v>
      </c>
      <c r="E109" s="216" t="s">
        <v>3662</v>
      </c>
      <c r="F109" s="217" t="s">
        <v>3663</v>
      </c>
      <c r="G109" s="218" t="s">
        <v>1314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627</v>
      </c>
    </row>
    <row r="110" s="2" customFormat="1" ht="16.5" customHeight="1">
      <c r="A110" s="40"/>
      <c r="B110" s="41"/>
      <c r="C110" s="215" t="s">
        <v>73</v>
      </c>
      <c r="D110" s="215" t="s">
        <v>187</v>
      </c>
      <c r="E110" s="216" t="s">
        <v>3664</v>
      </c>
      <c r="F110" s="217" t="s">
        <v>3665</v>
      </c>
      <c r="G110" s="218" t="s">
        <v>1314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888</v>
      </c>
    </row>
    <row r="111" s="2" customFormat="1" ht="37.8" customHeight="1">
      <c r="A111" s="40"/>
      <c r="B111" s="41"/>
      <c r="C111" s="215" t="s">
        <v>73</v>
      </c>
      <c r="D111" s="215" t="s">
        <v>187</v>
      </c>
      <c r="E111" s="216" t="s">
        <v>3666</v>
      </c>
      <c r="F111" s="217" t="s">
        <v>3667</v>
      </c>
      <c r="G111" s="218" t="s">
        <v>1314</v>
      </c>
      <c r="H111" s="219">
        <v>6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898</v>
      </c>
    </row>
    <row r="112" s="2" customFormat="1" ht="16.5" customHeight="1">
      <c r="A112" s="40"/>
      <c r="B112" s="41"/>
      <c r="C112" s="215" t="s">
        <v>73</v>
      </c>
      <c r="D112" s="215" t="s">
        <v>187</v>
      </c>
      <c r="E112" s="216" t="s">
        <v>3668</v>
      </c>
      <c r="F112" s="217" t="s">
        <v>3669</v>
      </c>
      <c r="G112" s="218" t="s">
        <v>1314</v>
      </c>
      <c r="H112" s="219">
        <v>33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913</v>
      </c>
    </row>
    <row r="113" s="2" customFormat="1" ht="16.5" customHeight="1">
      <c r="A113" s="40"/>
      <c r="B113" s="41"/>
      <c r="C113" s="215" t="s">
        <v>73</v>
      </c>
      <c r="D113" s="215" t="s">
        <v>187</v>
      </c>
      <c r="E113" s="216" t="s">
        <v>3670</v>
      </c>
      <c r="F113" s="217" t="s">
        <v>3671</v>
      </c>
      <c r="G113" s="218" t="s">
        <v>1314</v>
      </c>
      <c r="H113" s="219">
        <v>13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935</v>
      </c>
    </row>
    <row r="114" s="2" customFormat="1" ht="16.5" customHeight="1">
      <c r="A114" s="40"/>
      <c r="B114" s="41"/>
      <c r="C114" s="215" t="s">
        <v>73</v>
      </c>
      <c r="D114" s="215" t="s">
        <v>187</v>
      </c>
      <c r="E114" s="216" t="s">
        <v>3672</v>
      </c>
      <c r="F114" s="217" t="s">
        <v>3673</v>
      </c>
      <c r="G114" s="218" t="s">
        <v>1314</v>
      </c>
      <c r="H114" s="219">
        <v>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949</v>
      </c>
    </row>
    <row r="115" s="2" customFormat="1" ht="16.5" customHeight="1">
      <c r="A115" s="40"/>
      <c r="B115" s="41"/>
      <c r="C115" s="215" t="s">
        <v>73</v>
      </c>
      <c r="D115" s="215" t="s">
        <v>187</v>
      </c>
      <c r="E115" s="216" t="s">
        <v>3674</v>
      </c>
      <c r="F115" s="217" t="s">
        <v>3675</v>
      </c>
      <c r="G115" s="218" t="s">
        <v>1314</v>
      </c>
      <c r="H115" s="219">
        <v>6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968</v>
      </c>
    </row>
    <row r="116" s="2" customFormat="1" ht="16.5" customHeight="1">
      <c r="A116" s="40"/>
      <c r="B116" s="41"/>
      <c r="C116" s="215" t="s">
        <v>73</v>
      </c>
      <c r="D116" s="215" t="s">
        <v>187</v>
      </c>
      <c r="E116" s="216" t="s">
        <v>3676</v>
      </c>
      <c r="F116" s="217" t="s">
        <v>3677</v>
      </c>
      <c r="G116" s="218" t="s">
        <v>342</v>
      </c>
      <c r="H116" s="219">
        <v>1.7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980</v>
      </c>
    </row>
    <row r="117" s="2" customFormat="1" ht="16.5" customHeight="1">
      <c r="A117" s="40"/>
      <c r="B117" s="41"/>
      <c r="C117" s="215" t="s">
        <v>73</v>
      </c>
      <c r="D117" s="215" t="s">
        <v>187</v>
      </c>
      <c r="E117" s="216" t="s">
        <v>3678</v>
      </c>
      <c r="F117" s="217" t="s">
        <v>3679</v>
      </c>
      <c r="G117" s="218" t="s">
        <v>342</v>
      </c>
      <c r="H117" s="219">
        <v>1.7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987</v>
      </c>
    </row>
    <row r="118" s="2" customFormat="1" ht="16.5" customHeight="1">
      <c r="A118" s="40"/>
      <c r="B118" s="41"/>
      <c r="C118" s="215" t="s">
        <v>73</v>
      </c>
      <c r="D118" s="215" t="s">
        <v>187</v>
      </c>
      <c r="E118" s="216" t="s">
        <v>3680</v>
      </c>
      <c r="F118" s="217" t="s">
        <v>3681</v>
      </c>
      <c r="G118" s="218" t="s">
        <v>1314</v>
      </c>
      <c r="H118" s="219">
        <v>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996</v>
      </c>
    </row>
    <row r="119" s="2" customFormat="1" ht="24.15" customHeight="1">
      <c r="A119" s="40"/>
      <c r="B119" s="41"/>
      <c r="C119" s="215" t="s">
        <v>73</v>
      </c>
      <c r="D119" s="215" t="s">
        <v>187</v>
      </c>
      <c r="E119" s="216" t="s">
        <v>3682</v>
      </c>
      <c r="F119" s="217" t="s">
        <v>3683</v>
      </c>
      <c r="G119" s="218" t="s">
        <v>1314</v>
      </c>
      <c r="H119" s="219">
        <v>5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1007</v>
      </c>
    </row>
    <row r="120" s="2" customFormat="1" ht="16.5" customHeight="1">
      <c r="A120" s="40"/>
      <c r="B120" s="41"/>
      <c r="C120" s="215" t="s">
        <v>73</v>
      </c>
      <c r="D120" s="215" t="s">
        <v>187</v>
      </c>
      <c r="E120" s="216" t="s">
        <v>3684</v>
      </c>
      <c r="F120" s="217" t="s">
        <v>3685</v>
      </c>
      <c r="G120" s="218" t="s">
        <v>1314</v>
      </c>
      <c r="H120" s="219">
        <v>5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1012</v>
      </c>
    </row>
    <row r="121" s="2" customFormat="1" ht="66.75" customHeight="1">
      <c r="A121" s="40"/>
      <c r="B121" s="41"/>
      <c r="C121" s="215" t="s">
        <v>73</v>
      </c>
      <c r="D121" s="215" t="s">
        <v>187</v>
      </c>
      <c r="E121" s="216" t="s">
        <v>3686</v>
      </c>
      <c r="F121" s="217" t="s">
        <v>3687</v>
      </c>
      <c r="G121" s="218" t="s">
        <v>3688</v>
      </c>
      <c r="H121" s="219">
        <v>52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1020</v>
      </c>
    </row>
    <row r="122" s="2" customFormat="1" ht="16.5" customHeight="1">
      <c r="A122" s="40"/>
      <c r="B122" s="41"/>
      <c r="C122" s="215" t="s">
        <v>73</v>
      </c>
      <c r="D122" s="215" t="s">
        <v>187</v>
      </c>
      <c r="E122" s="216" t="s">
        <v>3689</v>
      </c>
      <c r="F122" s="217" t="s">
        <v>3690</v>
      </c>
      <c r="G122" s="218" t="s">
        <v>1314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1030</v>
      </c>
    </row>
    <row r="123" s="2" customFormat="1" ht="16.5" customHeight="1">
      <c r="A123" s="40"/>
      <c r="B123" s="41"/>
      <c r="C123" s="215" t="s">
        <v>73</v>
      </c>
      <c r="D123" s="215" t="s">
        <v>187</v>
      </c>
      <c r="E123" s="216" t="s">
        <v>3691</v>
      </c>
      <c r="F123" s="217" t="s">
        <v>3692</v>
      </c>
      <c r="G123" s="218" t="s">
        <v>1314</v>
      </c>
      <c r="H123" s="219">
        <v>10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1279</v>
      </c>
    </row>
    <row r="124" s="2" customFormat="1" ht="16.5" customHeight="1">
      <c r="A124" s="40"/>
      <c r="B124" s="41"/>
      <c r="C124" s="215" t="s">
        <v>73</v>
      </c>
      <c r="D124" s="215" t="s">
        <v>187</v>
      </c>
      <c r="E124" s="216" t="s">
        <v>3693</v>
      </c>
      <c r="F124" s="217" t="s">
        <v>3694</v>
      </c>
      <c r="G124" s="218" t="s">
        <v>3688</v>
      </c>
      <c r="H124" s="219">
        <v>52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1294</v>
      </c>
    </row>
    <row r="125" s="2" customFormat="1" ht="16.5" customHeight="1">
      <c r="A125" s="40"/>
      <c r="B125" s="41"/>
      <c r="C125" s="215" t="s">
        <v>73</v>
      </c>
      <c r="D125" s="215" t="s">
        <v>187</v>
      </c>
      <c r="E125" s="216" t="s">
        <v>3695</v>
      </c>
      <c r="F125" s="217" t="s">
        <v>3696</v>
      </c>
      <c r="G125" s="218" t="s">
        <v>240</v>
      </c>
      <c r="H125" s="219">
        <v>78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1307</v>
      </c>
    </row>
    <row r="126" s="2" customFormat="1" ht="16.5" customHeight="1">
      <c r="A126" s="40"/>
      <c r="B126" s="41"/>
      <c r="C126" s="215" t="s">
        <v>73</v>
      </c>
      <c r="D126" s="215" t="s">
        <v>187</v>
      </c>
      <c r="E126" s="216" t="s">
        <v>3697</v>
      </c>
      <c r="F126" s="217" t="s">
        <v>3698</v>
      </c>
      <c r="G126" s="218" t="s">
        <v>1314</v>
      </c>
      <c r="H126" s="219">
        <v>57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1317</v>
      </c>
    </row>
    <row r="127" s="2" customFormat="1" ht="16.5" customHeight="1">
      <c r="A127" s="40"/>
      <c r="B127" s="41"/>
      <c r="C127" s="215" t="s">
        <v>73</v>
      </c>
      <c r="D127" s="215" t="s">
        <v>187</v>
      </c>
      <c r="E127" s="216" t="s">
        <v>3699</v>
      </c>
      <c r="F127" s="217" t="s">
        <v>3700</v>
      </c>
      <c r="G127" s="218" t="s">
        <v>448</v>
      </c>
      <c r="H127" s="219">
        <v>6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1326</v>
      </c>
    </row>
    <row r="128" s="2" customFormat="1" ht="16.5" customHeight="1">
      <c r="A128" s="40"/>
      <c r="B128" s="41"/>
      <c r="C128" s="215" t="s">
        <v>73</v>
      </c>
      <c r="D128" s="215" t="s">
        <v>187</v>
      </c>
      <c r="E128" s="216" t="s">
        <v>3701</v>
      </c>
      <c r="F128" s="217" t="s">
        <v>3702</v>
      </c>
      <c r="G128" s="218" t="s">
        <v>1314</v>
      </c>
      <c r="H128" s="219">
        <v>57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1335</v>
      </c>
    </row>
    <row r="129" s="2" customFormat="1" ht="16.5" customHeight="1">
      <c r="A129" s="40"/>
      <c r="B129" s="41"/>
      <c r="C129" s="215" t="s">
        <v>73</v>
      </c>
      <c r="D129" s="215" t="s">
        <v>187</v>
      </c>
      <c r="E129" s="216" t="s">
        <v>3703</v>
      </c>
      <c r="F129" s="217" t="s">
        <v>3704</v>
      </c>
      <c r="G129" s="218" t="s">
        <v>1314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1351</v>
      </c>
    </row>
    <row r="130" s="2" customFormat="1" ht="16.5" customHeight="1">
      <c r="A130" s="40"/>
      <c r="B130" s="41"/>
      <c r="C130" s="215" t="s">
        <v>73</v>
      </c>
      <c r="D130" s="215" t="s">
        <v>187</v>
      </c>
      <c r="E130" s="216" t="s">
        <v>3705</v>
      </c>
      <c r="F130" s="217" t="s">
        <v>3706</v>
      </c>
      <c r="G130" s="218" t="s">
        <v>1314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1369</v>
      </c>
    </row>
    <row r="131" s="2" customFormat="1" ht="16.5" customHeight="1">
      <c r="A131" s="40"/>
      <c r="B131" s="41"/>
      <c r="C131" s="215" t="s">
        <v>73</v>
      </c>
      <c r="D131" s="215" t="s">
        <v>187</v>
      </c>
      <c r="E131" s="216" t="s">
        <v>3707</v>
      </c>
      <c r="F131" s="217" t="s">
        <v>3708</v>
      </c>
      <c r="G131" s="218" t="s">
        <v>1358</v>
      </c>
      <c r="H131" s="219">
        <v>57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1379</v>
      </c>
    </row>
    <row r="132" s="2" customFormat="1" ht="16.5" customHeight="1">
      <c r="A132" s="40"/>
      <c r="B132" s="41"/>
      <c r="C132" s="215" t="s">
        <v>73</v>
      </c>
      <c r="D132" s="215" t="s">
        <v>187</v>
      </c>
      <c r="E132" s="216" t="s">
        <v>3709</v>
      </c>
      <c r="F132" s="217" t="s">
        <v>3710</v>
      </c>
      <c r="G132" s="218" t="s">
        <v>1358</v>
      </c>
      <c r="H132" s="219">
        <v>57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1391</v>
      </c>
    </row>
    <row r="133" s="2" customFormat="1" ht="16.5" customHeight="1">
      <c r="A133" s="40"/>
      <c r="B133" s="41"/>
      <c r="C133" s="215" t="s">
        <v>73</v>
      </c>
      <c r="D133" s="215" t="s">
        <v>187</v>
      </c>
      <c r="E133" s="216" t="s">
        <v>3711</v>
      </c>
      <c r="F133" s="217" t="s">
        <v>3712</v>
      </c>
      <c r="G133" s="218" t="s">
        <v>342</v>
      </c>
      <c r="H133" s="219">
        <v>0.10000000000000001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1403</v>
      </c>
    </row>
    <row r="134" s="2" customFormat="1" ht="16.5" customHeight="1">
      <c r="A134" s="40"/>
      <c r="B134" s="41"/>
      <c r="C134" s="215" t="s">
        <v>73</v>
      </c>
      <c r="D134" s="215" t="s">
        <v>187</v>
      </c>
      <c r="E134" s="216" t="s">
        <v>3713</v>
      </c>
      <c r="F134" s="217" t="s">
        <v>3679</v>
      </c>
      <c r="G134" s="218" t="s">
        <v>342</v>
      </c>
      <c r="H134" s="219">
        <v>0.10000000000000001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1419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82</v>
      </c>
      <c r="F135" s="202" t="s">
        <v>3714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SUM(P136:P164)</f>
        <v>0</v>
      </c>
      <c r="Q135" s="207"/>
      <c r="R135" s="208">
        <f>SUM(R136:R164)</f>
        <v>0</v>
      </c>
      <c r="S135" s="207"/>
      <c r="T135" s="209">
        <f>SUM(T136:T164)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185</v>
      </c>
      <c r="BK135" s="212">
        <f>SUM(BK136:BK164)</f>
        <v>0</v>
      </c>
    </row>
    <row r="136" s="2" customFormat="1" ht="37.8" customHeight="1">
      <c r="A136" s="40"/>
      <c r="B136" s="41"/>
      <c r="C136" s="215" t="s">
        <v>73</v>
      </c>
      <c r="D136" s="215" t="s">
        <v>187</v>
      </c>
      <c r="E136" s="216" t="s">
        <v>3715</v>
      </c>
      <c r="F136" s="217" t="s">
        <v>3716</v>
      </c>
      <c r="G136" s="218" t="s">
        <v>1314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1429</v>
      </c>
    </row>
    <row r="137" s="2" customFormat="1" ht="16.5" customHeight="1">
      <c r="A137" s="40"/>
      <c r="B137" s="41"/>
      <c r="C137" s="215" t="s">
        <v>73</v>
      </c>
      <c r="D137" s="215" t="s">
        <v>187</v>
      </c>
      <c r="E137" s="216" t="s">
        <v>3717</v>
      </c>
      <c r="F137" s="217" t="s">
        <v>3718</v>
      </c>
      <c r="G137" s="218" t="s">
        <v>1314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1441</v>
      </c>
    </row>
    <row r="138" s="2" customFormat="1" ht="16.5" customHeight="1">
      <c r="A138" s="40"/>
      <c r="B138" s="41"/>
      <c r="C138" s="215" t="s">
        <v>73</v>
      </c>
      <c r="D138" s="215" t="s">
        <v>187</v>
      </c>
      <c r="E138" s="216" t="s">
        <v>3719</v>
      </c>
      <c r="F138" s="217" t="s">
        <v>3720</v>
      </c>
      <c r="G138" s="218" t="s">
        <v>1314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1453</v>
      </c>
    </row>
    <row r="139" s="2" customFormat="1" ht="16.5" customHeight="1">
      <c r="A139" s="40"/>
      <c r="B139" s="41"/>
      <c r="C139" s="215" t="s">
        <v>73</v>
      </c>
      <c r="D139" s="215" t="s">
        <v>187</v>
      </c>
      <c r="E139" s="216" t="s">
        <v>3721</v>
      </c>
      <c r="F139" s="217" t="s">
        <v>3722</v>
      </c>
      <c r="G139" s="218" t="s">
        <v>1314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1473</v>
      </c>
    </row>
    <row r="140" s="2" customFormat="1" ht="16.5" customHeight="1">
      <c r="A140" s="40"/>
      <c r="B140" s="41"/>
      <c r="C140" s="215" t="s">
        <v>73</v>
      </c>
      <c r="D140" s="215" t="s">
        <v>187</v>
      </c>
      <c r="E140" s="216" t="s">
        <v>3723</v>
      </c>
      <c r="F140" s="217" t="s">
        <v>3724</v>
      </c>
      <c r="G140" s="218" t="s">
        <v>1314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1888</v>
      </c>
    </row>
    <row r="141" s="2" customFormat="1" ht="16.5" customHeight="1">
      <c r="A141" s="40"/>
      <c r="B141" s="41"/>
      <c r="C141" s="215" t="s">
        <v>73</v>
      </c>
      <c r="D141" s="215" t="s">
        <v>187</v>
      </c>
      <c r="E141" s="216" t="s">
        <v>3725</v>
      </c>
      <c r="F141" s="217" t="s">
        <v>3726</v>
      </c>
      <c r="G141" s="218" t="s">
        <v>1314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1892</v>
      </c>
    </row>
    <row r="142" s="2" customFormat="1" ht="16.5" customHeight="1">
      <c r="A142" s="40"/>
      <c r="B142" s="41"/>
      <c r="C142" s="215" t="s">
        <v>73</v>
      </c>
      <c r="D142" s="215" t="s">
        <v>187</v>
      </c>
      <c r="E142" s="216" t="s">
        <v>3727</v>
      </c>
      <c r="F142" s="217" t="s">
        <v>3728</v>
      </c>
      <c r="G142" s="218" t="s">
        <v>1314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1903</v>
      </c>
    </row>
    <row r="143" s="2" customFormat="1" ht="16.5" customHeight="1">
      <c r="A143" s="40"/>
      <c r="B143" s="41"/>
      <c r="C143" s="215" t="s">
        <v>73</v>
      </c>
      <c r="D143" s="215" t="s">
        <v>187</v>
      </c>
      <c r="E143" s="216" t="s">
        <v>3729</v>
      </c>
      <c r="F143" s="217" t="s">
        <v>3730</v>
      </c>
      <c r="G143" s="218" t="s">
        <v>1314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1907</v>
      </c>
    </row>
    <row r="144" s="2" customFormat="1" ht="16.5" customHeight="1">
      <c r="A144" s="40"/>
      <c r="B144" s="41"/>
      <c r="C144" s="215" t="s">
        <v>73</v>
      </c>
      <c r="D144" s="215" t="s">
        <v>187</v>
      </c>
      <c r="E144" s="216" t="s">
        <v>3731</v>
      </c>
      <c r="F144" s="217" t="s">
        <v>3732</v>
      </c>
      <c r="G144" s="218" t="s">
        <v>1314</v>
      </c>
      <c r="H144" s="219">
        <v>2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1914</v>
      </c>
    </row>
    <row r="145" s="2" customFormat="1" ht="16.5" customHeight="1">
      <c r="A145" s="40"/>
      <c r="B145" s="41"/>
      <c r="C145" s="215" t="s">
        <v>73</v>
      </c>
      <c r="D145" s="215" t="s">
        <v>187</v>
      </c>
      <c r="E145" s="216" t="s">
        <v>3733</v>
      </c>
      <c r="F145" s="217" t="s">
        <v>3734</v>
      </c>
      <c r="G145" s="218" t="s">
        <v>1314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1924</v>
      </c>
    </row>
    <row r="146" s="2" customFormat="1" ht="16.5" customHeight="1">
      <c r="A146" s="40"/>
      <c r="B146" s="41"/>
      <c r="C146" s="215" t="s">
        <v>73</v>
      </c>
      <c r="D146" s="215" t="s">
        <v>187</v>
      </c>
      <c r="E146" s="216" t="s">
        <v>3735</v>
      </c>
      <c r="F146" s="217" t="s">
        <v>3736</v>
      </c>
      <c r="G146" s="218" t="s">
        <v>1314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1931</v>
      </c>
    </row>
    <row r="147" s="2" customFormat="1" ht="24.15" customHeight="1">
      <c r="A147" s="40"/>
      <c r="B147" s="41"/>
      <c r="C147" s="215" t="s">
        <v>73</v>
      </c>
      <c r="D147" s="215" t="s">
        <v>187</v>
      </c>
      <c r="E147" s="216" t="s">
        <v>3737</v>
      </c>
      <c r="F147" s="217" t="s">
        <v>3738</v>
      </c>
      <c r="G147" s="218" t="s">
        <v>3739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1942</v>
      </c>
    </row>
    <row r="148" s="2" customFormat="1" ht="16.5" customHeight="1">
      <c r="A148" s="40"/>
      <c r="B148" s="41"/>
      <c r="C148" s="215" t="s">
        <v>73</v>
      </c>
      <c r="D148" s="215" t="s">
        <v>187</v>
      </c>
      <c r="E148" s="216" t="s">
        <v>3740</v>
      </c>
      <c r="F148" s="217" t="s">
        <v>3741</v>
      </c>
      <c r="G148" s="218" t="s">
        <v>3688</v>
      </c>
      <c r="H148" s="219">
        <v>2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1949</v>
      </c>
    </row>
    <row r="149" s="2" customFormat="1" ht="16.5" customHeight="1">
      <c r="A149" s="40"/>
      <c r="B149" s="41"/>
      <c r="C149" s="215" t="s">
        <v>73</v>
      </c>
      <c r="D149" s="215" t="s">
        <v>187</v>
      </c>
      <c r="E149" s="216" t="s">
        <v>3742</v>
      </c>
      <c r="F149" s="217" t="s">
        <v>3743</v>
      </c>
      <c r="G149" s="218" t="s">
        <v>1314</v>
      </c>
      <c r="H149" s="219">
        <v>2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1961</v>
      </c>
    </row>
    <row r="150" s="2" customFormat="1" ht="16.5" customHeight="1">
      <c r="A150" s="40"/>
      <c r="B150" s="41"/>
      <c r="C150" s="215" t="s">
        <v>73</v>
      </c>
      <c r="D150" s="215" t="s">
        <v>187</v>
      </c>
      <c r="E150" s="216" t="s">
        <v>3744</v>
      </c>
      <c r="F150" s="217" t="s">
        <v>3745</v>
      </c>
      <c r="G150" s="218" t="s">
        <v>1314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1972</v>
      </c>
    </row>
    <row r="151" s="2" customFormat="1" ht="16.5" customHeight="1">
      <c r="A151" s="40"/>
      <c r="B151" s="41"/>
      <c r="C151" s="215" t="s">
        <v>73</v>
      </c>
      <c r="D151" s="215" t="s">
        <v>187</v>
      </c>
      <c r="E151" s="216" t="s">
        <v>3746</v>
      </c>
      <c r="F151" s="217" t="s">
        <v>3747</v>
      </c>
      <c r="G151" s="218" t="s">
        <v>1314</v>
      </c>
      <c r="H151" s="219">
        <v>3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1982</v>
      </c>
    </row>
    <row r="152" s="2" customFormat="1" ht="16.5" customHeight="1">
      <c r="A152" s="40"/>
      <c r="B152" s="41"/>
      <c r="C152" s="215" t="s">
        <v>73</v>
      </c>
      <c r="D152" s="215" t="s">
        <v>187</v>
      </c>
      <c r="E152" s="216" t="s">
        <v>3748</v>
      </c>
      <c r="F152" s="217" t="s">
        <v>3749</v>
      </c>
      <c r="G152" s="218" t="s">
        <v>1314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1990</v>
      </c>
    </row>
    <row r="153" s="2" customFormat="1" ht="16.5" customHeight="1">
      <c r="A153" s="40"/>
      <c r="B153" s="41"/>
      <c r="C153" s="215" t="s">
        <v>73</v>
      </c>
      <c r="D153" s="215" t="s">
        <v>187</v>
      </c>
      <c r="E153" s="216" t="s">
        <v>3750</v>
      </c>
      <c r="F153" s="217" t="s">
        <v>3751</v>
      </c>
      <c r="G153" s="218" t="s">
        <v>1314</v>
      </c>
      <c r="H153" s="219">
        <v>10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1999</v>
      </c>
    </row>
    <row r="154" s="2" customFormat="1" ht="16.5" customHeight="1">
      <c r="A154" s="40"/>
      <c r="B154" s="41"/>
      <c r="C154" s="215" t="s">
        <v>73</v>
      </c>
      <c r="D154" s="215" t="s">
        <v>187</v>
      </c>
      <c r="E154" s="216" t="s">
        <v>3752</v>
      </c>
      <c r="F154" s="217" t="s">
        <v>3753</v>
      </c>
      <c r="G154" s="218" t="s">
        <v>1314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2003</v>
      </c>
    </row>
    <row r="155" s="2" customFormat="1" ht="16.5" customHeight="1">
      <c r="A155" s="40"/>
      <c r="B155" s="41"/>
      <c r="C155" s="215" t="s">
        <v>73</v>
      </c>
      <c r="D155" s="215" t="s">
        <v>187</v>
      </c>
      <c r="E155" s="216" t="s">
        <v>3754</v>
      </c>
      <c r="F155" s="217" t="s">
        <v>3755</v>
      </c>
      <c r="G155" s="218" t="s">
        <v>1314</v>
      </c>
      <c r="H155" s="219">
        <v>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2007</v>
      </c>
    </row>
    <row r="156" s="2" customFormat="1" ht="16.5" customHeight="1">
      <c r="A156" s="40"/>
      <c r="B156" s="41"/>
      <c r="C156" s="215" t="s">
        <v>73</v>
      </c>
      <c r="D156" s="215" t="s">
        <v>187</v>
      </c>
      <c r="E156" s="216" t="s">
        <v>3756</v>
      </c>
      <c r="F156" s="217" t="s">
        <v>3757</v>
      </c>
      <c r="G156" s="218" t="s">
        <v>1314</v>
      </c>
      <c r="H156" s="219">
        <v>12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2013</v>
      </c>
    </row>
    <row r="157" s="2" customFormat="1" ht="16.5" customHeight="1">
      <c r="A157" s="40"/>
      <c r="B157" s="41"/>
      <c r="C157" s="215" t="s">
        <v>73</v>
      </c>
      <c r="D157" s="215" t="s">
        <v>187</v>
      </c>
      <c r="E157" s="216" t="s">
        <v>3758</v>
      </c>
      <c r="F157" s="217" t="s">
        <v>3759</v>
      </c>
      <c r="G157" s="218" t="s">
        <v>1773</v>
      </c>
      <c r="H157" s="219">
        <v>2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2022</v>
      </c>
    </row>
    <row r="158" s="2" customFormat="1" ht="16.5" customHeight="1">
      <c r="A158" s="40"/>
      <c r="B158" s="41"/>
      <c r="C158" s="215" t="s">
        <v>73</v>
      </c>
      <c r="D158" s="215" t="s">
        <v>187</v>
      </c>
      <c r="E158" s="216" t="s">
        <v>3760</v>
      </c>
      <c r="F158" s="217" t="s">
        <v>3761</v>
      </c>
      <c r="G158" s="218" t="s">
        <v>1773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2034</v>
      </c>
    </row>
    <row r="159" s="2" customFormat="1" ht="16.5" customHeight="1">
      <c r="A159" s="40"/>
      <c r="B159" s="41"/>
      <c r="C159" s="215" t="s">
        <v>73</v>
      </c>
      <c r="D159" s="215" t="s">
        <v>187</v>
      </c>
      <c r="E159" s="216" t="s">
        <v>3762</v>
      </c>
      <c r="F159" s="217" t="s">
        <v>3763</v>
      </c>
      <c r="G159" s="218" t="s">
        <v>1773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2044</v>
      </c>
    </row>
    <row r="160" s="2" customFormat="1" ht="16.5" customHeight="1">
      <c r="A160" s="40"/>
      <c r="B160" s="41"/>
      <c r="C160" s="215" t="s">
        <v>73</v>
      </c>
      <c r="D160" s="215" t="s">
        <v>187</v>
      </c>
      <c r="E160" s="216" t="s">
        <v>3764</v>
      </c>
      <c r="F160" s="217" t="s">
        <v>3765</v>
      </c>
      <c r="G160" s="218" t="s">
        <v>1773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2056</v>
      </c>
    </row>
    <row r="161" s="2" customFormat="1" ht="16.5" customHeight="1">
      <c r="A161" s="40"/>
      <c r="B161" s="41"/>
      <c r="C161" s="215" t="s">
        <v>73</v>
      </c>
      <c r="D161" s="215" t="s">
        <v>187</v>
      </c>
      <c r="E161" s="216" t="s">
        <v>3766</v>
      </c>
      <c r="F161" s="217" t="s">
        <v>3767</v>
      </c>
      <c r="G161" s="218" t="s">
        <v>499</v>
      </c>
      <c r="H161" s="219">
        <v>25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2068</v>
      </c>
    </row>
    <row r="162" s="2" customFormat="1" ht="24.15" customHeight="1">
      <c r="A162" s="40"/>
      <c r="B162" s="41"/>
      <c r="C162" s="215" t="s">
        <v>73</v>
      </c>
      <c r="D162" s="215" t="s">
        <v>187</v>
      </c>
      <c r="E162" s="216" t="s">
        <v>3768</v>
      </c>
      <c r="F162" s="217" t="s">
        <v>3769</v>
      </c>
      <c r="G162" s="218" t="s">
        <v>448</v>
      </c>
      <c r="H162" s="219">
        <v>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2079</v>
      </c>
    </row>
    <row r="163" s="2" customFormat="1" ht="16.5" customHeight="1">
      <c r="A163" s="40"/>
      <c r="B163" s="41"/>
      <c r="C163" s="215" t="s">
        <v>73</v>
      </c>
      <c r="D163" s="215" t="s">
        <v>187</v>
      </c>
      <c r="E163" s="216" t="s">
        <v>3770</v>
      </c>
      <c r="F163" s="217" t="s">
        <v>3771</v>
      </c>
      <c r="G163" s="218" t="s">
        <v>342</v>
      </c>
      <c r="H163" s="219">
        <v>0.5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2098</v>
      </c>
    </row>
    <row r="164" s="2" customFormat="1" ht="16.5" customHeight="1">
      <c r="A164" s="40"/>
      <c r="B164" s="41"/>
      <c r="C164" s="215" t="s">
        <v>73</v>
      </c>
      <c r="D164" s="215" t="s">
        <v>187</v>
      </c>
      <c r="E164" s="216" t="s">
        <v>3772</v>
      </c>
      <c r="F164" s="217" t="s">
        <v>3679</v>
      </c>
      <c r="G164" s="218" t="s">
        <v>342</v>
      </c>
      <c r="H164" s="219">
        <v>0.5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2108</v>
      </c>
    </row>
    <row r="165" s="12" customFormat="1" ht="25.92" customHeight="1">
      <c r="A165" s="12"/>
      <c r="B165" s="199"/>
      <c r="C165" s="200"/>
      <c r="D165" s="201" t="s">
        <v>72</v>
      </c>
      <c r="E165" s="202" t="s">
        <v>129</v>
      </c>
      <c r="F165" s="202" t="s">
        <v>3773</v>
      </c>
      <c r="G165" s="200"/>
      <c r="H165" s="200"/>
      <c r="I165" s="203"/>
      <c r="J165" s="204">
        <f>BK165</f>
        <v>0</v>
      </c>
      <c r="K165" s="200"/>
      <c r="L165" s="205"/>
      <c r="M165" s="206"/>
      <c r="N165" s="207"/>
      <c r="O165" s="207"/>
      <c r="P165" s="208">
        <f>SUM(P166:P200)</f>
        <v>0</v>
      </c>
      <c r="Q165" s="207"/>
      <c r="R165" s="208">
        <f>SUM(R166:R200)</f>
        <v>0</v>
      </c>
      <c r="S165" s="207"/>
      <c r="T165" s="209">
        <f>SUM(T166:T200)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80</v>
      </c>
      <c r="AT165" s="211" t="s">
        <v>72</v>
      </c>
      <c r="AU165" s="211" t="s">
        <v>73</v>
      </c>
      <c r="AY165" s="210" t="s">
        <v>185</v>
      </c>
      <c r="BK165" s="212">
        <f>SUM(BK166:BK200)</f>
        <v>0</v>
      </c>
    </row>
    <row r="166" s="2" customFormat="1" ht="16.5" customHeight="1">
      <c r="A166" s="40"/>
      <c r="B166" s="41"/>
      <c r="C166" s="215" t="s">
        <v>73</v>
      </c>
      <c r="D166" s="215" t="s">
        <v>187</v>
      </c>
      <c r="E166" s="216" t="s">
        <v>3774</v>
      </c>
      <c r="F166" s="217" t="s">
        <v>3775</v>
      </c>
      <c r="G166" s="218" t="s">
        <v>499</v>
      </c>
      <c r="H166" s="219">
        <v>216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2118</v>
      </c>
    </row>
    <row r="167" s="2" customFormat="1" ht="16.5" customHeight="1">
      <c r="A167" s="40"/>
      <c r="B167" s="41"/>
      <c r="C167" s="215" t="s">
        <v>73</v>
      </c>
      <c r="D167" s="215" t="s">
        <v>187</v>
      </c>
      <c r="E167" s="216" t="s">
        <v>3776</v>
      </c>
      <c r="F167" s="217" t="s">
        <v>3777</v>
      </c>
      <c r="G167" s="218" t="s">
        <v>499</v>
      </c>
      <c r="H167" s="219">
        <v>59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2127</v>
      </c>
    </row>
    <row r="168" s="2" customFormat="1" ht="16.5" customHeight="1">
      <c r="A168" s="40"/>
      <c r="B168" s="41"/>
      <c r="C168" s="215" t="s">
        <v>73</v>
      </c>
      <c r="D168" s="215" t="s">
        <v>187</v>
      </c>
      <c r="E168" s="216" t="s">
        <v>3778</v>
      </c>
      <c r="F168" s="217" t="s">
        <v>3779</v>
      </c>
      <c r="G168" s="218" t="s">
        <v>499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2131</v>
      </c>
    </row>
    <row r="169" s="2" customFormat="1" ht="16.5" customHeight="1">
      <c r="A169" s="40"/>
      <c r="B169" s="41"/>
      <c r="C169" s="215" t="s">
        <v>73</v>
      </c>
      <c r="D169" s="215" t="s">
        <v>187</v>
      </c>
      <c r="E169" s="216" t="s">
        <v>3780</v>
      </c>
      <c r="F169" s="217" t="s">
        <v>3781</v>
      </c>
      <c r="G169" s="218" t="s">
        <v>499</v>
      </c>
      <c r="H169" s="219">
        <v>14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2137</v>
      </c>
    </row>
    <row r="170" s="2" customFormat="1" ht="16.5" customHeight="1">
      <c r="A170" s="40"/>
      <c r="B170" s="41"/>
      <c r="C170" s="215" t="s">
        <v>73</v>
      </c>
      <c r="D170" s="215" t="s">
        <v>187</v>
      </c>
      <c r="E170" s="216" t="s">
        <v>3782</v>
      </c>
      <c r="F170" s="217" t="s">
        <v>3783</v>
      </c>
      <c r="G170" s="218" t="s">
        <v>499</v>
      </c>
      <c r="H170" s="219">
        <v>50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2147</v>
      </c>
    </row>
    <row r="171" s="2" customFormat="1" ht="16.5" customHeight="1">
      <c r="A171" s="40"/>
      <c r="B171" s="41"/>
      <c r="C171" s="215" t="s">
        <v>73</v>
      </c>
      <c r="D171" s="215" t="s">
        <v>187</v>
      </c>
      <c r="E171" s="216" t="s">
        <v>3784</v>
      </c>
      <c r="F171" s="217" t="s">
        <v>3785</v>
      </c>
      <c r="G171" s="218" t="s">
        <v>499</v>
      </c>
      <c r="H171" s="219">
        <v>23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2158</v>
      </c>
    </row>
    <row r="172" s="2" customFormat="1" ht="16.5" customHeight="1">
      <c r="A172" s="40"/>
      <c r="B172" s="41"/>
      <c r="C172" s="215" t="s">
        <v>73</v>
      </c>
      <c r="D172" s="215" t="s">
        <v>187</v>
      </c>
      <c r="E172" s="216" t="s">
        <v>3786</v>
      </c>
      <c r="F172" s="217" t="s">
        <v>3787</v>
      </c>
      <c r="G172" s="218" t="s">
        <v>499</v>
      </c>
      <c r="H172" s="219">
        <v>6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2173</v>
      </c>
    </row>
    <row r="173" s="2" customFormat="1" ht="16.5" customHeight="1">
      <c r="A173" s="40"/>
      <c r="B173" s="41"/>
      <c r="C173" s="215" t="s">
        <v>73</v>
      </c>
      <c r="D173" s="215" t="s">
        <v>187</v>
      </c>
      <c r="E173" s="216" t="s">
        <v>3788</v>
      </c>
      <c r="F173" s="217" t="s">
        <v>3789</v>
      </c>
      <c r="G173" s="218" t="s">
        <v>499</v>
      </c>
      <c r="H173" s="219">
        <v>216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2221</v>
      </c>
    </row>
    <row r="174" s="2" customFormat="1" ht="16.5" customHeight="1">
      <c r="A174" s="40"/>
      <c r="B174" s="41"/>
      <c r="C174" s="215" t="s">
        <v>73</v>
      </c>
      <c r="D174" s="215" t="s">
        <v>187</v>
      </c>
      <c r="E174" s="216" t="s">
        <v>3790</v>
      </c>
      <c r="F174" s="217" t="s">
        <v>3791</v>
      </c>
      <c r="G174" s="218" t="s">
        <v>499</v>
      </c>
      <c r="H174" s="219">
        <v>59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2234</v>
      </c>
    </row>
    <row r="175" s="2" customFormat="1" ht="16.5" customHeight="1">
      <c r="A175" s="40"/>
      <c r="B175" s="41"/>
      <c r="C175" s="215" t="s">
        <v>73</v>
      </c>
      <c r="D175" s="215" t="s">
        <v>187</v>
      </c>
      <c r="E175" s="216" t="s">
        <v>3792</v>
      </c>
      <c r="F175" s="217" t="s">
        <v>3793</v>
      </c>
      <c r="G175" s="218" t="s">
        <v>499</v>
      </c>
      <c r="H175" s="219">
        <v>12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2244</v>
      </c>
    </row>
    <row r="176" s="2" customFormat="1" ht="16.5" customHeight="1">
      <c r="A176" s="40"/>
      <c r="B176" s="41"/>
      <c r="C176" s="215" t="s">
        <v>73</v>
      </c>
      <c r="D176" s="215" t="s">
        <v>187</v>
      </c>
      <c r="E176" s="216" t="s">
        <v>3794</v>
      </c>
      <c r="F176" s="217" t="s">
        <v>3795</v>
      </c>
      <c r="G176" s="218" t="s">
        <v>499</v>
      </c>
      <c r="H176" s="219">
        <v>14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2255</v>
      </c>
    </row>
    <row r="177" s="2" customFormat="1" ht="16.5" customHeight="1">
      <c r="A177" s="40"/>
      <c r="B177" s="41"/>
      <c r="C177" s="215" t="s">
        <v>73</v>
      </c>
      <c r="D177" s="215" t="s">
        <v>187</v>
      </c>
      <c r="E177" s="216" t="s">
        <v>3796</v>
      </c>
      <c r="F177" s="217" t="s">
        <v>3797</v>
      </c>
      <c r="G177" s="218" t="s">
        <v>499</v>
      </c>
      <c r="H177" s="219">
        <v>50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2796</v>
      </c>
    </row>
    <row r="178" s="2" customFormat="1" ht="16.5" customHeight="1">
      <c r="A178" s="40"/>
      <c r="B178" s="41"/>
      <c r="C178" s="215" t="s">
        <v>73</v>
      </c>
      <c r="D178" s="215" t="s">
        <v>187</v>
      </c>
      <c r="E178" s="216" t="s">
        <v>3798</v>
      </c>
      <c r="F178" s="217" t="s">
        <v>3799</v>
      </c>
      <c r="G178" s="218" t="s">
        <v>499</v>
      </c>
      <c r="H178" s="219">
        <v>23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2806</v>
      </c>
    </row>
    <row r="179" s="2" customFormat="1" ht="16.5" customHeight="1">
      <c r="A179" s="40"/>
      <c r="B179" s="41"/>
      <c r="C179" s="215" t="s">
        <v>73</v>
      </c>
      <c r="D179" s="215" t="s">
        <v>187</v>
      </c>
      <c r="E179" s="216" t="s">
        <v>3800</v>
      </c>
      <c r="F179" s="217" t="s">
        <v>3801</v>
      </c>
      <c r="G179" s="218" t="s">
        <v>499</v>
      </c>
      <c r="H179" s="219">
        <v>6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2819</v>
      </c>
    </row>
    <row r="180" s="2" customFormat="1" ht="16.5" customHeight="1">
      <c r="A180" s="40"/>
      <c r="B180" s="41"/>
      <c r="C180" s="215" t="s">
        <v>73</v>
      </c>
      <c r="D180" s="215" t="s">
        <v>187</v>
      </c>
      <c r="E180" s="216" t="s">
        <v>3802</v>
      </c>
      <c r="F180" s="217" t="s">
        <v>3803</v>
      </c>
      <c r="G180" s="218" t="s">
        <v>1314</v>
      </c>
      <c r="H180" s="219">
        <v>3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2827</v>
      </c>
    </row>
    <row r="181" s="2" customFormat="1" ht="16.5" customHeight="1">
      <c r="A181" s="40"/>
      <c r="B181" s="41"/>
      <c r="C181" s="215" t="s">
        <v>73</v>
      </c>
      <c r="D181" s="215" t="s">
        <v>187</v>
      </c>
      <c r="E181" s="216" t="s">
        <v>3804</v>
      </c>
      <c r="F181" s="217" t="s">
        <v>3805</v>
      </c>
      <c r="G181" s="218" t="s">
        <v>499</v>
      </c>
      <c r="H181" s="219">
        <v>380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2835</v>
      </c>
    </row>
    <row r="182" s="2" customFormat="1" ht="37.8" customHeight="1">
      <c r="A182" s="40"/>
      <c r="B182" s="41"/>
      <c r="C182" s="215" t="s">
        <v>73</v>
      </c>
      <c r="D182" s="215" t="s">
        <v>187</v>
      </c>
      <c r="E182" s="216" t="s">
        <v>3806</v>
      </c>
      <c r="F182" s="217" t="s">
        <v>3807</v>
      </c>
      <c r="G182" s="218" t="s">
        <v>499</v>
      </c>
      <c r="H182" s="219">
        <v>534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2841</v>
      </c>
    </row>
    <row r="183" s="2" customFormat="1" ht="16.5" customHeight="1">
      <c r="A183" s="40"/>
      <c r="B183" s="41"/>
      <c r="C183" s="215" t="s">
        <v>73</v>
      </c>
      <c r="D183" s="215" t="s">
        <v>187</v>
      </c>
      <c r="E183" s="216" t="s">
        <v>3808</v>
      </c>
      <c r="F183" s="217" t="s">
        <v>3809</v>
      </c>
      <c r="G183" s="218" t="s">
        <v>499</v>
      </c>
      <c r="H183" s="219">
        <v>127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2847</v>
      </c>
    </row>
    <row r="184" s="2" customFormat="1" ht="16.5" customHeight="1">
      <c r="A184" s="40"/>
      <c r="B184" s="41"/>
      <c r="C184" s="215" t="s">
        <v>73</v>
      </c>
      <c r="D184" s="215" t="s">
        <v>187</v>
      </c>
      <c r="E184" s="216" t="s">
        <v>3810</v>
      </c>
      <c r="F184" s="217" t="s">
        <v>3811</v>
      </c>
      <c r="G184" s="218" t="s">
        <v>1773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2853</v>
      </c>
    </row>
    <row r="185" s="2" customFormat="1" ht="16.5" customHeight="1">
      <c r="A185" s="40"/>
      <c r="B185" s="41"/>
      <c r="C185" s="215" t="s">
        <v>73</v>
      </c>
      <c r="D185" s="215" t="s">
        <v>187</v>
      </c>
      <c r="E185" s="216" t="s">
        <v>3812</v>
      </c>
      <c r="F185" s="217" t="s">
        <v>3813</v>
      </c>
      <c r="G185" s="218" t="s">
        <v>499</v>
      </c>
      <c r="H185" s="219">
        <v>534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2858</v>
      </c>
    </row>
    <row r="186" s="2" customFormat="1" ht="16.5" customHeight="1">
      <c r="A186" s="40"/>
      <c r="B186" s="41"/>
      <c r="C186" s="215" t="s">
        <v>73</v>
      </c>
      <c r="D186" s="215" t="s">
        <v>187</v>
      </c>
      <c r="E186" s="216" t="s">
        <v>3814</v>
      </c>
      <c r="F186" s="217" t="s">
        <v>3815</v>
      </c>
      <c r="G186" s="218" t="s">
        <v>499</v>
      </c>
      <c r="H186" s="219">
        <v>127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2863</v>
      </c>
    </row>
    <row r="187" s="2" customFormat="1" ht="16.5" customHeight="1">
      <c r="A187" s="40"/>
      <c r="B187" s="41"/>
      <c r="C187" s="215" t="s">
        <v>73</v>
      </c>
      <c r="D187" s="215" t="s">
        <v>187</v>
      </c>
      <c r="E187" s="216" t="s">
        <v>3816</v>
      </c>
      <c r="F187" s="217" t="s">
        <v>3817</v>
      </c>
      <c r="G187" s="218" t="s">
        <v>499</v>
      </c>
      <c r="H187" s="219">
        <v>301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2867</v>
      </c>
    </row>
    <row r="188" s="2" customFormat="1" ht="16.5" customHeight="1">
      <c r="A188" s="40"/>
      <c r="B188" s="41"/>
      <c r="C188" s="215" t="s">
        <v>73</v>
      </c>
      <c r="D188" s="215" t="s">
        <v>187</v>
      </c>
      <c r="E188" s="216" t="s">
        <v>3818</v>
      </c>
      <c r="F188" s="217" t="s">
        <v>3819</v>
      </c>
      <c r="G188" s="218" t="s">
        <v>499</v>
      </c>
      <c r="H188" s="219">
        <v>50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2871</v>
      </c>
    </row>
    <row r="189" s="2" customFormat="1" ht="16.5" customHeight="1">
      <c r="A189" s="40"/>
      <c r="B189" s="41"/>
      <c r="C189" s="215" t="s">
        <v>73</v>
      </c>
      <c r="D189" s="215" t="s">
        <v>187</v>
      </c>
      <c r="E189" s="216" t="s">
        <v>3820</v>
      </c>
      <c r="F189" s="217" t="s">
        <v>3821</v>
      </c>
      <c r="G189" s="218" t="s">
        <v>499</v>
      </c>
      <c r="H189" s="219">
        <v>29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2877</v>
      </c>
    </row>
    <row r="190" s="2" customFormat="1" ht="16.5" customHeight="1">
      <c r="A190" s="40"/>
      <c r="B190" s="41"/>
      <c r="C190" s="215" t="s">
        <v>73</v>
      </c>
      <c r="D190" s="215" t="s">
        <v>187</v>
      </c>
      <c r="E190" s="216" t="s">
        <v>3822</v>
      </c>
      <c r="F190" s="217" t="s">
        <v>3823</v>
      </c>
      <c r="G190" s="218" t="s">
        <v>499</v>
      </c>
      <c r="H190" s="219">
        <v>661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2886</v>
      </c>
    </row>
    <row r="191" s="2" customFormat="1" ht="16.5" customHeight="1">
      <c r="A191" s="40"/>
      <c r="B191" s="41"/>
      <c r="C191" s="215" t="s">
        <v>73</v>
      </c>
      <c r="D191" s="215" t="s">
        <v>187</v>
      </c>
      <c r="E191" s="216" t="s">
        <v>3824</v>
      </c>
      <c r="F191" s="217" t="s">
        <v>3825</v>
      </c>
      <c r="G191" s="218" t="s">
        <v>3688</v>
      </c>
      <c r="H191" s="219">
        <v>3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2901</v>
      </c>
    </row>
    <row r="192" s="2" customFormat="1" ht="16.5" customHeight="1">
      <c r="A192" s="40"/>
      <c r="B192" s="41"/>
      <c r="C192" s="215" t="s">
        <v>73</v>
      </c>
      <c r="D192" s="215" t="s">
        <v>187</v>
      </c>
      <c r="E192" s="216" t="s">
        <v>3826</v>
      </c>
      <c r="F192" s="217" t="s">
        <v>3827</v>
      </c>
      <c r="G192" s="218" t="s">
        <v>499</v>
      </c>
      <c r="H192" s="219">
        <v>991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1402</v>
      </c>
    </row>
    <row r="193" s="2" customFormat="1" ht="16.5" customHeight="1">
      <c r="A193" s="40"/>
      <c r="B193" s="41"/>
      <c r="C193" s="215" t="s">
        <v>73</v>
      </c>
      <c r="D193" s="215" t="s">
        <v>187</v>
      </c>
      <c r="E193" s="216" t="s">
        <v>3828</v>
      </c>
      <c r="F193" s="217" t="s">
        <v>3829</v>
      </c>
      <c r="G193" s="218" t="s">
        <v>499</v>
      </c>
      <c r="H193" s="219">
        <v>50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2911</v>
      </c>
    </row>
    <row r="194" s="2" customFormat="1" ht="16.5" customHeight="1">
      <c r="A194" s="40"/>
      <c r="B194" s="41"/>
      <c r="C194" s="215" t="s">
        <v>73</v>
      </c>
      <c r="D194" s="215" t="s">
        <v>187</v>
      </c>
      <c r="E194" s="216" t="s">
        <v>3830</v>
      </c>
      <c r="F194" s="217" t="s">
        <v>3831</v>
      </c>
      <c r="G194" s="218" t="s">
        <v>1314</v>
      </c>
      <c r="H194" s="219">
        <v>10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2915</v>
      </c>
    </row>
    <row r="195" s="2" customFormat="1" ht="16.5" customHeight="1">
      <c r="A195" s="40"/>
      <c r="B195" s="41"/>
      <c r="C195" s="215" t="s">
        <v>73</v>
      </c>
      <c r="D195" s="215" t="s">
        <v>187</v>
      </c>
      <c r="E195" s="216" t="s">
        <v>3832</v>
      </c>
      <c r="F195" s="217" t="s">
        <v>3708</v>
      </c>
      <c r="G195" s="218" t="s">
        <v>1358</v>
      </c>
      <c r="H195" s="219">
        <v>100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2850</v>
      </c>
    </row>
    <row r="196" s="2" customFormat="1" ht="16.5" customHeight="1">
      <c r="A196" s="40"/>
      <c r="B196" s="41"/>
      <c r="C196" s="215" t="s">
        <v>73</v>
      </c>
      <c r="D196" s="215" t="s">
        <v>187</v>
      </c>
      <c r="E196" s="216" t="s">
        <v>3833</v>
      </c>
      <c r="F196" s="217" t="s">
        <v>3710</v>
      </c>
      <c r="G196" s="218" t="s">
        <v>1358</v>
      </c>
      <c r="H196" s="219">
        <v>100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2922</v>
      </c>
    </row>
    <row r="197" s="2" customFormat="1" ht="16.5" customHeight="1">
      <c r="A197" s="40"/>
      <c r="B197" s="41"/>
      <c r="C197" s="215" t="s">
        <v>73</v>
      </c>
      <c r="D197" s="215" t="s">
        <v>187</v>
      </c>
      <c r="E197" s="216" t="s">
        <v>3834</v>
      </c>
      <c r="F197" s="217" t="s">
        <v>3835</v>
      </c>
      <c r="G197" s="218" t="s">
        <v>342</v>
      </c>
      <c r="H197" s="219">
        <v>0.69999999999999996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2927</v>
      </c>
    </row>
    <row r="198" s="2" customFormat="1" ht="16.5" customHeight="1">
      <c r="A198" s="40"/>
      <c r="B198" s="41"/>
      <c r="C198" s="215" t="s">
        <v>73</v>
      </c>
      <c r="D198" s="215" t="s">
        <v>187</v>
      </c>
      <c r="E198" s="216" t="s">
        <v>3836</v>
      </c>
      <c r="F198" s="217" t="s">
        <v>3679</v>
      </c>
      <c r="G198" s="218" t="s">
        <v>342</v>
      </c>
      <c r="H198" s="219">
        <v>0.69999999999999996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2935</v>
      </c>
    </row>
    <row r="199" s="2" customFormat="1" ht="16.5" customHeight="1">
      <c r="A199" s="40"/>
      <c r="B199" s="41"/>
      <c r="C199" s="215" t="s">
        <v>73</v>
      </c>
      <c r="D199" s="215" t="s">
        <v>187</v>
      </c>
      <c r="E199" s="216" t="s">
        <v>3837</v>
      </c>
      <c r="F199" s="217" t="s">
        <v>3838</v>
      </c>
      <c r="G199" s="218" t="s">
        <v>342</v>
      </c>
      <c r="H199" s="219">
        <v>0.10000000000000001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2943</v>
      </c>
    </row>
    <row r="200" s="2" customFormat="1" ht="16.5" customHeight="1">
      <c r="A200" s="40"/>
      <c r="B200" s="41"/>
      <c r="C200" s="215" t="s">
        <v>73</v>
      </c>
      <c r="D200" s="215" t="s">
        <v>187</v>
      </c>
      <c r="E200" s="216" t="s">
        <v>3839</v>
      </c>
      <c r="F200" s="217" t="s">
        <v>3679</v>
      </c>
      <c r="G200" s="218" t="s">
        <v>342</v>
      </c>
      <c r="H200" s="219">
        <v>0.10000000000000001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2973</v>
      </c>
    </row>
    <row r="201" s="12" customFormat="1" ht="25.92" customHeight="1">
      <c r="A201" s="12"/>
      <c r="B201" s="199"/>
      <c r="C201" s="200"/>
      <c r="D201" s="201" t="s">
        <v>72</v>
      </c>
      <c r="E201" s="202" t="s">
        <v>135</v>
      </c>
      <c r="F201" s="202" t="s">
        <v>3840</v>
      </c>
      <c r="G201" s="200"/>
      <c r="H201" s="200"/>
      <c r="I201" s="203"/>
      <c r="J201" s="204">
        <f>BK201</f>
        <v>0</v>
      </c>
      <c r="K201" s="200"/>
      <c r="L201" s="205"/>
      <c r="M201" s="206"/>
      <c r="N201" s="207"/>
      <c r="O201" s="207"/>
      <c r="P201" s="208">
        <f>SUM(P202:P227)</f>
        <v>0</v>
      </c>
      <c r="Q201" s="207"/>
      <c r="R201" s="208">
        <f>SUM(R202:R227)</f>
        <v>0</v>
      </c>
      <c r="S201" s="207"/>
      <c r="T201" s="209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80</v>
      </c>
      <c r="AT201" s="211" t="s">
        <v>72</v>
      </c>
      <c r="AU201" s="211" t="s">
        <v>73</v>
      </c>
      <c r="AY201" s="210" t="s">
        <v>185</v>
      </c>
      <c r="BK201" s="212">
        <f>SUM(BK202:BK227)</f>
        <v>0</v>
      </c>
    </row>
    <row r="202" s="2" customFormat="1" ht="16.5" customHeight="1">
      <c r="A202" s="40"/>
      <c r="B202" s="41"/>
      <c r="C202" s="215" t="s">
        <v>73</v>
      </c>
      <c r="D202" s="215" t="s">
        <v>187</v>
      </c>
      <c r="E202" s="216" t="s">
        <v>3841</v>
      </c>
      <c r="F202" s="217" t="s">
        <v>3842</v>
      </c>
      <c r="G202" s="218" t="s">
        <v>1314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2977</v>
      </c>
    </row>
    <row r="203" s="2" customFormat="1" ht="16.5" customHeight="1">
      <c r="A203" s="40"/>
      <c r="B203" s="41"/>
      <c r="C203" s="215" t="s">
        <v>73</v>
      </c>
      <c r="D203" s="215" t="s">
        <v>187</v>
      </c>
      <c r="E203" s="216" t="s">
        <v>3843</v>
      </c>
      <c r="F203" s="217" t="s">
        <v>3844</v>
      </c>
      <c r="G203" s="218" t="s">
        <v>1314</v>
      </c>
      <c r="H203" s="219">
        <v>3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2983</v>
      </c>
    </row>
    <row r="204" s="2" customFormat="1" ht="16.5" customHeight="1">
      <c r="A204" s="40"/>
      <c r="B204" s="41"/>
      <c r="C204" s="215" t="s">
        <v>73</v>
      </c>
      <c r="D204" s="215" t="s">
        <v>187</v>
      </c>
      <c r="E204" s="216" t="s">
        <v>3845</v>
      </c>
      <c r="F204" s="217" t="s">
        <v>3846</v>
      </c>
      <c r="G204" s="218" t="s">
        <v>1314</v>
      </c>
      <c r="H204" s="219">
        <v>3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2992</v>
      </c>
    </row>
    <row r="205" s="2" customFormat="1" ht="16.5" customHeight="1">
      <c r="A205" s="40"/>
      <c r="B205" s="41"/>
      <c r="C205" s="215" t="s">
        <v>73</v>
      </c>
      <c r="D205" s="215" t="s">
        <v>187</v>
      </c>
      <c r="E205" s="216" t="s">
        <v>3847</v>
      </c>
      <c r="F205" s="217" t="s">
        <v>3848</v>
      </c>
      <c r="G205" s="218" t="s">
        <v>1314</v>
      </c>
      <c r="H205" s="219">
        <v>2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2997</v>
      </c>
    </row>
    <row r="206" s="2" customFormat="1" ht="16.5" customHeight="1">
      <c r="A206" s="40"/>
      <c r="B206" s="41"/>
      <c r="C206" s="215" t="s">
        <v>73</v>
      </c>
      <c r="D206" s="215" t="s">
        <v>187</v>
      </c>
      <c r="E206" s="216" t="s">
        <v>3849</v>
      </c>
      <c r="F206" s="217" t="s">
        <v>3850</v>
      </c>
      <c r="G206" s="218" t="s">
        <v>1314</v>
      </c>
      <c r="H206" s="219">
        <v>3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3851</v>
      </c>
    </row>
    <row r="207" s="2" customFormat="1" ht="16.5" customHeight="1">
      <c r="A207" s="40"/>
      <c r="B207" s="41"/>
      <c r="C207" s="215" t="s">
        <v>73</v>
      </c>
      <c r="D207" s="215" t="s">
        <v>187</v>
      </c>
      <c r="E207" s="216" t="s">
        <v>3852</v>
      </c>
      <c r="F207" s="217" t="s">
        <v>3853</v>
      </c>
      <c r="G207" s="218" t="s">
        <v>1314</v>
      </c>
      <c r="H207" s="219">
        <v>3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3854</v>
      </c>
    </row>
    <row r="208" s="2" customFormat="1" ht="16.5" customHeight="1">
      <c r="A208" s="40"/>
      <c r="B208" s="41"/>
      <c r="C208" s="215" t="s">
        <v>73</v>
      </c>
      <c r="D208" s="215" t="s">
        <v>187</v>
      </c>
      <c r="E208" s="216" t="s">
        <v>3855</v>
      </c>
      <c r="F208" s="217" t="s">
        <v>3856</v>
      </c>
      <c r="G208" s="218" t="s">
        <v>499</v>
      </c>
      <c r="H208" s="219">
        <v>11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3857</v>
      </c>
    </row>
    <row r="209" s="2" customFormat="1" ht="16.5" customHeight="1">
      <c r="A209" s="40"/>
      <c r="B209" s="41"/>
      <c r="C209" s="215" t="s">
        <v>73</v>
      </c>
      <c r="D209" s="215" t="s">
        <v>187</v>
      </c>
      <c r="E209" s="216" t="s">
        <v>3858</v>
      </c>
      <c r="F209" s="217" t="s">
        <v>3859</v>
      </c>
      <c r="G209" s="218" t="s">
        <v>499</v>
      </c>
      <c r="H209" s="219">
        <v>25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3860</v>
      </c>
    </row>
    <row r="210" s="2" customFormat="1" ht="16.5" customHeight="1">
      <c r="A210" s="40"/>
      <c r="B210" s="41"/>
      <c r="C210" s="215" t="s">
        <v>73</v>
      </c>
      <c r="D210" s="215" t="s">
        <v>187</v>
      </c>
      <c r="E210" s="216" t="s">
        <v>3861</v>
      </c>
      <c r="F210" s="217" t="s">
        <v>3862</v>
      </c>
      <c r="G210" s="218" t="s">
        <v>499</v>
      </c>
      <c r="H210" s="219">
        <v>14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3863</v>
      </c>
    </row>
    <row r="211" s="2" customFormat="1" ht="16.5" customHeight="1">
      <c r="A211" s="40"/>
      <c r="B211" s="41"/>
      <c r="C211" s="215" t="s">
        <v>73</v>
      </c>
      <c r="D211" s="215" t="s">
        <v>187</v>
      </c>
      <c r="E211" s="216" t="s">
        <v>3864</v>
      </c>
      <c r="F211" s="217" t="s">
        <v>3865</v>
      </c>
      <c r="G211" s="218" t="s">
        <v>1773</v>
      </c>
      <c r="H211" s="219">
        <v>2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3866</v>
      </c>
    </row>
    <row r="212" s="2" customFormat="1" ht="16.5" customHeight="1">
      <c r="A212" s="40"/>
      <c r="B212" s="41"/>
      <c r="C212" s="215" t="s">
        <v>73</v>
      </c>
      <c r="D212" s="215" t="s">
        <v>187</v>
      </c>
      <c r="E212" s="216" t="s">
        <v>3867</v>
      </c>
      <c r="F212" s="217" t="s">
        <v>3868</v>
      </c>
      <c r="G212" s="218" t="s">
        <v>1314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3869</v>
      </c>
    </row>
    <row r="213" s="2" customFormat="1" ht="16.5" customHeight="1">
      <c r="A213" s="40"/>
      <c r="B213" s="41"/>
      <c r="C213" s="215" t="s">
        <v>73</v>
      </c>
      <c r="D213" s="215" t="s">
        <v>187</v>
      </c>
      <c r="E213" s="216" t="s">
        <v>3870</v>
      </c>
      <c r="F213" s="217" t="s">
        <v>3871</v>
      </c>
      <c r="G213" s="218" t="s">
        <v>499</v>
      </c>
      <c r="H213" s="219">
        <v>50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3872</v>
      </c>
    </row>
    <row r="214" s="2" customFormat="1" ht="16.5" customHeight="1">
      <c r="A214" s="40"/>
      <c r="B214" s="41"/>
      <c r="C214" s="215" t="s">
        <v>73</v>
      </c>
      <c r="D214" s="215" t="s">
        <v>187</v>
      </c>
      <c r="E214" s="216" t="s">
        <v>3873</v>
      </c>
      <c r="F214" s="217" t="s">
        <v>3874</v>
      </c>
      <c r="G214" s="218" t="s">
        <v>499</v>
      </c>
      <c r="H214" s="219">
        <v>50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3875</v>
      </c>
    </row>
    <row r="215" s="2" customFormat="1" ht="16.5" customHeight="1">
      <c r="A215" s="40"/>
      <c r="B215" s="41"/>
      <c r="C215" s="215" t="s">
        <v>73</v>
      </c>
      <c r="D215" s="215" t="s">
        <v>187</v>
      </c>
      <c r="E215" s="216" t="s">
        <v>3876</v>
      </c>
      <c r="F215" s="217" t="s">
        <v>3877</v>
      </c>
      <c r="G215" s="218" t="s">
        <v>1314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3878</v>
      </c>
    </row>
    <row r="216" s="2" customFormat="1" ht="16.5" customHeight="1">
      <c r="A216" s="40"/>
      <c r="B216" s="41"/>
      <c r="C216" s="215" t="s">
        <v>73</v>
      </c>
      <c r="D216" s="215" t="s">
        <v>187</v>
      </c>
      <c r="E216" s="216" t="s">
        <v>3879</v>
      </c>
      <c r="F216" s="217" t="s">
        <v>3880</v>
      </c>
      <c r="G216" s="218" t="s">
        <v>1773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3881</v>
      </c>
    </row>
    <row r="217" s="2" customFormat="1" ht="16.5" customHeight="1">
      <c r="A217" s="40"/>
      <c r="B217" s="41"/>
      <c r="C217" s="215" t="s">
        <v>73</v>
      </c>
      <c r="D217" s="215" t="s">
        <v>187</v>
      </c>
      <c r="E217" s="216" t="s">
        <v>3882</v>
      </c>
      <c r="F217" s="217" t="s">
        <v>3883</v>
      </c>
      <c r="G217" s="218" t="s">
        <v>499</v>
      </c>
      <c r="H217" s="219">
        <v>50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3884</v>
      </c>
    </row>
    <row r="218" s="2" customFormat="1" ht="16.5" customHeight="1">
      <c r="A218" s="40"/>
      <c r="B218" s="41"/>
      <c r="C218" s="215" t="s">
        <v>73</v>
      </c>
      <c r="D218" s="215" t="s">
        <v>187</v>
      </c>
      <c r="E218" s="216" t="s">
        <v>3885</v>
      </c>
      <c r="F218" s="217" t="s">
        <v>3886</v>
      </c>
      <c r="G218" s="218" t="s">
        <v>499</v>
      </c>
      <c r="H218" s="219">
        <v>50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3887</v>
      </c>
    </row>
    <row r="219" s="2" customFormat="1" ht="21.75" customHeight="1">
      <c r="A219" s="40"/>
      <c r="B219" s="41"/>
      <c r="C219" s="215" t="s">
        <v>73</v>
      </c>
      <c r="D219" s="215" t="s">
        <v>187</v>
      </c>
      <c r="E219" s="216" t="s">
        <v>3888</v>
      </c>
      <c r="F219" s="217" t="s">
        <v>3889</v>
      </c>
      <c r="G219" s="218" t="s">
        <v>499</v>
      </c>
      <c r="H219" s="219">
        <v>50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3890</v>
      </c>
    </row>
    <row r="220" s="2" customFormat="1" ht="24.15" customHeight="1">
      <c r="A220" s="40"/>
      <c r="B220" s="41"/>
      <c r="C220" s="215" t="s">
        <v>73</v>
      </c>
      <c r="D220" s="215" t="s">
        <v>187</v>
      </c>
      <c r="E220" s="216" t="s">
        <v>3768</v>
      </c>
      <c r="F220" s="217" t="s">
        <v>3769</v>
      </c>
      <c r="G220" s="218" t="s">
        <v>448</v>
      </c>
      <c r="H220" s="219">
        <v>10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3891</v>
      </c>
    </row>
    <row r="221" s="2" customFormat="1" ht="16.5" customHeight="1">
      <c r="A221" s="40"/>
      <c r="B221" s="41"/>
      <c r="C221" s="215" t="s">
        <v>73</v>
      </c>
      <c r="D221" s="215" t="s">
        <v>187</v>
      </c>
      <c r="E221" s="216" t="s">
        <v>3892</v>
      </c>
      <c r="F221" s="217" t="s">
        <v>3893</v>
      </c>
      <c r="G221" s="218" t="s">
        <v>499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3894</v>
      </c>
    </row>
    <row r="222" s="2" customFormat="1" ht="16.5" customHeight="1">
      <c r="A222" s="40"/>
      <c r="B222" s="41"/>
      <c r="C222" s="215" t="s">
        <v>73</v>
      </c>
      <c r="D222" s="215" t="s">
        <v>187</v>
      </c>
      <c r="E222" s="216" t="s">
        <v>3895</v>
      </c>
      <c r="F222" s="217" t="s">
        <v>3896</v>
      </c>
      <c r="G222" s="218" t="s">
        <v>499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3897</v>
      </c>
    </row>
    <row r="223" s="2" customFormat="1" ht="16.5" customHeight="1">
      <c r="A223" s="40"/>
      <c r="B223" s="41"/>
      <c r="C223" s="215" t="s">
        <v>73</v>
      </c>
      <c r="D223" s="215" t="s">
        <v>187</v>
      </c>
      <c r="E223" s="216" t="s">
        <v>3898</v>
      </c>
      <c r="F223" s="217" t="s">
        <v>3899</v>
      </c>
      <c r="G223" s="218" t="s">
        <v>1773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3900</v>
      </c>
    </row>
    <row r="224" s="2" customFormat="1" ht="16.5" customHeight="1">
      <c r="A224" s="40"/>
      <c r="B224" s="41"/>
      <c r="C224" s="215" t="s">
        <v>73</v>
      </c>
      <c r="D224" s="215" t="s">
        <v>187</v>
      </c>
      <c r="E224" s="216" t="s">
        <v>3832</v>
      </c>
      <c r="F224" s="217" t="s">
        <v>3708</v>
      </c>
      <c r="G224" s="218" t="s">
        <v>1358</v>
      </c>
      <c r="H224" s="219">
        <v>20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3901</v>
      </c>
    </row>
    <row r="225" s="2" customFormat="1" ht="16.5" customHeight="1">
      <c r="A225" s="40"/>
      <c r="B225" s="41"/>
      <c r="C225" s="215" t="s">
        <v>73</v>
      </c>
      <c r="D225" s="215" t="s">
        <v>187</v>
      </c>
      <c r="E225" s="216" t="s">
        <v>3833</v>
      </c>
      <c r="F225" s="217" t="s">
        <v>3710</v>
      </c>
      <c r="G225" s="218" t="s">
        <v>1358</v>
      </c>
      <c r="H225" s="219">
        <v>20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3902</v>
      </c>
    </row>
    <row r="226" s="2" customFormat="1" ht="16.5" customHeight="1">
      <c r="A226" s="40"/>
      <c r="B226" s="41"/>
      <c r="C226" s="215" t="s">
        <v>73</v>
      </c>
      <c r="D226" s="215" t="s">
        <v>187</v>
      </c>
      <c r="E226" s="216" t="s">
        <v>3903</v>
      </c>
      <c r="F226" s="217" t="s">
        <v>3904</v>
      </c>
      <c r="G226" s="218" t="s">
        <v>342</v>
      </c>
      <c r="H226" s="219">
        <v>0.20000000000000001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3905</v>
      </c>
    </row>
    <row r="227" s="2" customFormat="1" ht="16.5" customHeight="1">
      <c r="A227" s="40"/>
      <c r="B227" s="41"/>
      <c r="C227" s="215" t="s">
        <v>73</v>
      </c>
      <c r="D227" s="215" t="s">
        <v>187</v>
      </c>
      <c r="E227" s="216" t="s">
        <v>3906</v>
      </c>
      <c r="F227" s="217" t="s">
        <v>3679</v>
      </c>
      <c r="G227" s="218" t="s">
        <v>342</v>
      </c>
      <c r="H227" s="219">
        <v>0.20000000000000001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3907</v>
      </c>
    </row>
    <row r="228" s="12" customFormat="1" ht="25.92" customHeight="1">
      <c r="A228" s="12"/>
      <c r="B228" s="199"/>
      <c r="C228" s="200"/>
      <c r="D228" s="201" t="s">
        <v>72</v>
      </c>
      <c r="E228" s="202" t="s">
        <v>250</v>
      </c>
      <c r="F228" s="202" t="s">
        <v>3908</v>
      </c>
      <c r="G228" s="200"/>
      <c r="H228" s="200"/>
      <c r="I228" s="203"/>
      <c r="J228" s="204">
        <f>BK228</f>
        <v>0</v>
      </c>
      <c r="K228" s="200"/>
      <c r="L228" s="205"/>
      <c r="M228" s="206"/>
      <c r="N228" s="207"/>
      <c r="O228" s="207"/>
      <c r="P228" s="208">
        <f>SUM(P229:P284)</f>
        <v>0</v>
      </c>
      <c r="Q228" s="207"/>
      <c r="R228" s="208">
        <f>SUM(R229:R284)</f>
        <v>0</v>
      </c>
      <c r="S228" s="207"/>
      <c r="T228" s="209">
        <f>SUM(T229:T284)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73</v>
      </c>
      <c r="AY228" s="210" t="s">
        <v>185</v>
      </c>
      <c r="BK228" s="212">
        <f>SUM(BK229:BK284)</f>
        <v>0</v>
      </c>
    </row>
    <row r="229" s="2" customFormat="1" ht="37.8" customHeight="1">
      <c r="A229" s="40"/>
      <c r="B229" s="41"/>
      <c r="C229" s="215" t="s">
        <v>73</v>
      </c>
      <c r="D229" s="215" t="s">
        <v>187</v>
      </c>
      <c r="E229" s="216" t="s">
        <v>3909</v>
      </c>
      <c r="F229" s="217" t="s">
        <v>3910</v>
      </c>
      <c r="G229" s="218" t="s">
        <v>1314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3911</v>
      </c>
    </row>
    <row r="230" s="2" customFormat="1" ht="24.15" customHeight="1">
      <c r="A230" s="40"/>
      <c r="B230" s="41"/>
      <c r="C230" s="215" t="s">
        <v>73</v>
      </c>
      <c r="D230" s="215" t="s">
        <v>187</v>
      </c>
      <c r="E230" s="216" t="s">
        <v>3912</v>
      </c>
      <c r="F230" s="217" t="s">
        <v>3913</v>
      </c>
      <c r="G230" s="218" t="s">
        <v>1314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3914</v>
      </c>
    </row>
    <row r="231" s="2" customFormat="1" ht="16.5" customHeight="1">
      <c r="A231" s="40"/>
      <c r="B231" s="41"/>
      <c r="C231" s="215" t="s">
        <v>73</v>
      </c>
      <c r="D231" s="215" t="s">
        <v>187</v>
      </c>
      <c r="E231" s="216" t="s">
        <v>3915</v>
      </c>
      <c r="F231" s="217" t="s">
        <v>3916</v>
      </c>
      <c r="G231" s="218" t="s">
        <v>1314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3917</v>
      </c>
    </row>
    <row r="232" s="2" customFormat="1" ht="16.5" customHeight="1">
      <c r="A232" s="40"/>
      <c r="B232" s="41"/>
      <c r="C232" s="215" t="s">
        <v>73</v>
      </c>
      <c r="D232" s="215" t="s">
        <v>187</v>
      </c>
      <c r="E232" s="216" t="s">
        <v>3918</v>
      </c>
      <c r="F232" s="217" t="s">
        <v>3919</v>
      </c>
      <c r="G232" s="218" t="s">
        <v>1314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3920</v>
      </c>
    </row>
    <row r="233" s="2" customFormat="1" ht="24.15" customHeight="1">
      <c r="A233" s="40"/>
      <c r="B233" s="41"/>
      <c r="C233" s="215" t="s">
        <v>73</v>
      </c>
      <c r="D233" s="215" t="s">
        <v>187</v>
      </c>
      <c r="E233" s="216" t="s">
        <v>3921</v>
      </c>
      <c r="F233" s="217" t="s">
        <v>3922</v>
      </c>
      <c r="G233" s="218" t="s">
        <v>1314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3923</v>
      </c>
    </row>
    <row r="234" s="2" customFormat="1" ht="16.5" customHeight="1">
      <c r="A234" s="40"/>
      <c r="B234" s="41"/>
      <c r="C234" s="215" t="s">
        <v>73</v>
      </c>
      <c r="D234" s="215" t="s">
        <v>187</v>
      </c>
      <c r="E234" s="216" t="s">
        <v>3924</v>
      </c>
      <c r="F234" s="217" t="s">
        <v>3925</v>
      </c>
      <c r="G234" s="218" t="s">
        <v>1314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3926</v>
      </c>
    </row>
    <row r="235" s="2" customFormat="1" ht="16.5" customHeight="1">
      <c r="A235" s="40"/>
      <c r="B235" s="41"/>
      <c r="C235" s="215" t="s">
        <v>73</v>
      </c>
      <c r="D235" s="215" t="s">
        <v>187</v>
      </c>
      <c r="E235" s="216" t="s">
        <v>3927</v>
      </c>
      <c r="F235" s="217" t="s">
        <v>3928</v>
      </c>
      <c r="G235" s="218" t="s">
        <v>1314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3929</v>
      </c>
    </row>
    <row r="236" s="2" customFormat="1" ht="16.5" customHeight="1">
      <c r="A236" s="40"/>
      <c r="B236" s="41"/>
      <c r="C236" s="215" t="s">
        <v>73</v>
      </c>
      <c r="D236" s="215" t="s">
        <v>187</v>
      </c>
      <c r="E236" s="216" t="s">
        <v>3930</v>
      </c>
      <c r="F236" s="217" t="s">
        <v>3931</v>
      </c>
      <c r="G236" s="218" t="s">
        <v>1314</v>
      </c>
      <c r="H236" s="219">
        <v>2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3932</v>
      </c>
    </row>
    <row r="237" s="2" customFormat="1" ht="16.5" customHeight="1">
      <c r="A237" s="40"/>
      <c r="B237" s="41"/>
      <c r="C237" s="215" t="s">
        <v>73</v>
      </c>
      <c r="D237" s="215" t="s">
        <v>187</v>
      </c>
      <c r="E237" s="216" t="s">
        <v>3933</v>
      </c>
      <c r="F237" s="217" t="s">
        <v>3934</v>
      </c>
      <c r="G237" s="218" t="s">
        <v>1314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3935</v>
      </c>
    </row>
    <row r="238" s="2" customFormat="1" ht="16.5" customHeight="1">
      <c r="A238" s="40"/>
      <c r="B238" s="41"/>
      <c r="C238" s="215" t="s">
        <v>73</v>
      </c>
      <c r="D238" s="215" t="s">
        <v>187</v>
      </c>
      <c r="E238" s="216" t="s">
        <v>3936</v>
      </c>
      <c r="F238" s="217" t="s">
        <v>3937</v>
      </c>
      <c r="G238" s="218" t="s">
        <v>1314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3938</v>
      </c>
    </row>
    <row r="239" s="2" customFormat="1" ht="16.5" customHeight="1">
      <c r="A239" s="40"/>
      <c r="B239" s="41"/>
      <c r="C239" s="215" t="s">
        <v>73</v>
      </c>
      <c r="D239" s="215" t="s">
        <v>187</v>
      </c>
      <c r="E239" s="216" t="s">
        <v>3939</v>
      </c>
      <c r="F239" s="217" t="s">
        <v>3940</v>
      </c>
      <c r="G239" s="218" t="s">
        <v>1314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3941</v>
      </c>
    </row>
    <row r="240" s="2" customFormat="1" ht="16.5" customHeight="1">
      <c r="A240" s="40"/>
      <c r="B240" s="41"/>
      <c r="C240" s="215" t="s">
        <v>73</v>
      </c>
      <c r="D240" s="215" t="s">
        <v>187</v>
      </c>
      <c r="E240" s="216" t="s">
        <v>3942</v>
      </c>
      <c r="F240" s="217" t="s">
        <v>3943</v>
      </c>
      <c r="G240" s="218" t="s">
        <v>1314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3944</v>
      </c>
    </row>
    <row r="241" s="2" customFormat="1" ht="16.5" customHeight="1">
      <c r="A241" s="40"/>
      <c r="B241" s="41"/>
      <c r="C241" s="215" t="s">
        <v>73</v>
      </c>
      <c r="D241" s="215" t="s">
        <v>187</v>
      </c>
      <c r="E241" s="216" t="s">
        <v>3945</v>
      </c>
      <c r="F241" s="217" t="s">
        <v>3946</v>
      </c>
      <c r="G241" s="218" t="s">
        <v>1314</v>
      </c>
      <c r="H241" s="219">
        <v>2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3947</v>
      </c>
    </row>
    <row r="242" s="2" customFormat="1" ht="21.75" customHeight="1">
      <c r="A242" s="40"/>
      <c r="B242" s="41"/>
      <c r="C242" s="215" t="s">
        <v>73</v>
      </c>
      <c r="D242" s="215" t="s">
        <v>187</v>
      </c>
      <c r="E242" s="216" t="s">
        <v>3948</v>
      </c>
      <c r="F242" s="217" t="s">
        <v>3949</v>
      </c>
      <c r="G242" s="218" t="s">
        <v>1314</v>
      </c>
      <c r="H242" s="219">
        <v>2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3950</v>
      </c>
    </row>
    <row r="243" s="2" customFormat="1" ht="16.5" customHeight="1">
      <c r="A243" s="40"/>
      <c r="B243" s="41"/>
      <c r="C243" s="215" t="s">
        <v>73</v>
      </c>
      <c r="D243" s="215" t="s">
        <v>187</v>
      </c>
      <c r="E243" s="216" t="s">
        <v>3951</v>
      </c>
      <c r="F243" s="217" t="s">
        <v>3952</v>
      </c>
      <c r="G243" s="218" t="s">
        <v>1314</v>
      </c>
      <c r="H243" s="219">
        <v>2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3953</v>
      </c>
    </row>
    <row r="244" s="2" customFormat="1" ht="16.5" customHeight="1">
      <c r="A244" s="40"/>
      <c r="B244" s="41"/>
      <c r="C244" s="215" t="s">
        <v>73</v>
      </c>
      <c r="D244" s="215" t="s">
        <v>187</v>
      </c>
      <c r="E244" s="216" t="s">
        <v>3954</v>
      </c>
      <c r="F244" s="217" t="s">
        <v>3955</v>
      </c>
      <c r="G244" s="218" t="s">
        <v>1314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3956</v>
      </c>
    </row>
    <row r="245" s="2" customFormat="1" ht="21.75" customHeight="1">
      <c r="A245" s="40"/>
      <c r="B245" s="41"/>
      <c r="C245" s="215" t="s">
        <v>73</v>
      </c>
      <c r="D245" s="215" t="s">
        <v>187</v>
      </c>
      <c r="E245" s="216" t="s">
        <v>3957</v>
      </c>
      <c r="F245" s="217" t="s">
        <v>3958</v>
      </c>
      <c r="G245" s="218" t="s">
        <v>1314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3959</v>
      </c>
    </row>
    <row r="246" s="2" customFormat="1" ht="16.5" customHeight="1">
      <c r="A246" s="40"/>
      <c r="B246" s="41"/>
      <c r="C246" s="215" t="s">
        <v>73</v>
      </c>
      <c r="D246" s="215" t="s">
        <v>187</v>
      </c>
      <c r="E246" s="216" t="s">
        <v>3960</v>
      </c>
      <c r="F246" s="217" t="s">
        <v>3961</v>
      </c>
      <c r="G246" s="218" t="s">
        <v>1773</v>
      </c>
      <c r="H246" s="219">
        <v>3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3962</v>
      </c>
    </row>
    <row r="247" s="2" customFormat="1" ht="16.5" customHeight="1">
      <c r="A247" s="40"/>
      <c r="B247" s="41"/>
      <c r="C247" s="215" t="s">
        <v>73</v>
      </c>
      <c r="D247" s="215" t="s">
        <v>187</v>
      </c>
      <c r="E247" s="216" t="s">
        <v>3963</v>
      </c>
      <c r="F247" s="217" t="s">
        <v>3964</v>
      </c>
      <c r="G247" s="218" t="s">
        <v>1314</v>
      </c>
      <c r="H247" s="219">
        <v>2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3965</v>
      </c>
    </row>
    <row r="248" s="2" customFormat="1" ht="16.5" customHeight="1">
      <c r="A248" s="40"/>
      <c r="B248" s="41"/>
      <c r="C248" s="215" t="s">
        <v>73</v>
      </c>
      <c r="D248" s="215" t="s">
        <v>187</v>
      </c>
      <c r="E248" s="216" t="s">
        <v>3966</v>
      </c>
      <c r="F248" s="217" t="s">
        <v>3967</v>
      </c>
      <c r="G248" s="218" t="s">
        <v>1314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3968</v>
      </c>
    </row>
    <row r="249" s="2" customFormat="1" ht="55.5" customHeight="1">
      <c r="A249" s="40"/>
      <c r="B249" s="41"/>
      <c r="C249" s="215" t="s">
        <v>73</v>
      </c>
      <c r="D249" s="215" t="s">
        <v>187</v>
      </c>
      <c r="E249" s="216" t="s">
        <v>3969</v>
      </c>
      <c r="F249" s="217" t="s">
        <v>3970</v>
      </c>
      <c r="G249" s="218" t="s">
        <v>3739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3971</v>
      </c>
    </row>
    <row r="250" s="2" customFormat="1" ht="16.5" customHeight="1">
      <c r="A250" s="40"/>
      <c r="B250" s="41"/>
      <c r="C250" s="215" t="s">
        <v>73</v>
      </c>
      <c r="D250" s="215" t="s">
        <v>187</v>
      </c>
      <c r="E250" s="216" t="s">
        <v>3972</v>
      </c>
      <c r="F250" s="217" t="s">
        <v>3973</v>
      </c>
      <c r="G250" s="218" t="s">
        <v>448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3974</v>
      </c>
    </row>
    <row r="251" s="2" customFormat="1" ht="16.5" customHeight="1">
      <c r="A251" s="40"/>
      <c r="B251" s="41"/>
      <c r="C251" s="215" t="s">
        <v>73</v>
      </c>
      <c r="D251" s="215" t="s">
        <v>187</v>
      </c>
      <c r="E251" s="216" t="s">
        <v>3975</v>
      </c>
      <c r="F251" s="217" t="s">
        <v>3976</v>
      </c>
      <c r="G251" s="218" t="s">
        <v>1314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3977</v>
      </c>
    </row>
    <row r="252" s="2" customFormat="1" ht="24.15" customHeight="1">
      <c r="A252" s="40"/>
      <c r="B252" s="41"/>
      <c r="C252" s="215" t="s">
        <v>73</v>
      </c>
      <c r="D252" s="215" t="s">
        <v>187</v>
      </c>
      <c r="E252" s="216" t="s">
        <v>3978</v>
      </c>
      <c r="F252" s="217" t="s">
        <v>3979</v>
      </c>
      <c r="G252" s="218" t="s">
        <v>1314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3980</v>
      </c>
    </row>
    <row r="253" s="2" customFormat="1" ht="16.5" customHeight="1">
      <c r="A253" s="40"/>
      <c r="B253" s="41"/>
      <c r="C253" s="215" t="s">
        <v>73</v>
      </c>
      <c r="D253" s="215" t="s">
        <v>187</v>
      </c>
      <c r="E253" s="216" t="s">
        <v>3981</v>
      </c>
      <c r="F253" s="217" t="s">
        <v>3982</v>
      </c>
      <c r="G253" s="218" t="s">
        <v>1314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3983</v>
      </c>
    </row>
    <row r="254" s="2" customFormat="1" ht="16.5" customHeight="1">
      <c r="A254" s="40"/>
      <c r="B254" s="41"/>
      <c r="C254" s="215" t="s">
        <v>73</v>
      </c>
      <c r="D254" s="215" t="s">
        <v>187</v>
      </c>
      <c r="E254" s="216" t="s">
        <v>3984</v>
      </c>
      <c r="F254" s="217" t="s">
        <v>3985</v>
      </c>
      <c r="G254" s="218" t="s">
        <v>1314</v>
      </c>
      <c r="H254" s="219">
        <v>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3986</v>
      </c>
    </row>
    <row r="255" s="2" customFormat="1" ht="16.5" customHeight="1">
      <c r="A255" s="40"/>
      <c r="B255" s="41"/>
      <c r="C255" s="215" t="s">
        <v>73</v>
      </c>
      <c r="D255" s="215" t="s">
        <v>187</v>
      </c>
      <c r="E255" s="216" t="s">
        <v>3987</v>
      </c>
      <c r="F255" s="217" t="s">
        <v>3988</v>
      </c>
      <c r="G255" s="218" t="s">
        <v>1314</v>
      </c>
      <c r="H255" s="219">
        <v>2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3989</v>
      </c>
    </row>
    <row r="256" s="2" customFormat="1" ht="16.5" customHeight="1">
      <c r="A256" s="40"/>
      <c r="B256" s="41"/>
      <c r="C256" s="215" t="s">
        <v>73</v>
      </c>
      <c r="D256" s="215" t="s">
        <v>187</v>
      </c>
      <c r="E256" s="216" t="s">
        <v>3990</v>
      </c>
      <c r="F256" s="217" t="s">
        <v>3991</v>
      </c>
      <c r="G256" s="218" t="s">
        <v>1314</v>
      </c>
      <c r="H256" s="219">
        <v>7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3992</v>
      </c>
    </row>
    <row r="257" s="2" customFormat="1" ht="16.5" customHeight="1">
      <c r="A257" s="40"/>
      <c r="B257" s="41"/>
      <c r="C257" s="215" t="s">
        <v>73</v>
      </c>
      <c r="D257" s="215" t="s">
        <v>187</v>
      </c>
      <c r="E257" s="216" t="s">
        <v>3993</v>
      </c>
      <c r="F257" s="217" t="s">
        <v>3994</v>
      </c>
      <c r="G257" s="218" t="s">
        <v>1314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3995</v>
      </c>
    </row>
    <row r="258" s="2" customFormat="1" ht="16.5" customHeight="1">
      <c r="A258" s="40"/>
      <c r="B258" s="41"/>
      <c r="C258" s="215" t="s">
        <v>73</v>
      </c>
      <c r="D258" s="215" t="s">
        <v>187</v>
      </c>
      <c r="E258" s="216" t="s">
        <v>3996</v>
      </c>
      <c r="F258" s="217" t="s">
        <v>3997</v>
      </c>
      <c r="G258" s="218" t="s">
        <v>1314</v>
      </c>
      <c r="H258" s="219">
        <v>3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3998</v>
      </c>
    </row>
    <row r="259" s="2" customFormat="1" ht="16.5" customHeight="1">
      <c r="A259" s="40"/>
      <c r="B259" s="41"/>
      <c r="C259" s="215" t="s">
        <v>73</v>
      </c>
      <c r="D259" s="215" t="s">
        <v>187</v>
      </c>
      <c r="E259" s="216" t="s">
        <v>3999</v>
      </c>
      <c r="F259" s="217" t="s">
        <v>4000</v>
      </c>
      <c r="G259" s="218" t="s">
        <v>1314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4001</v>
      </c>
    </row>
    <row r="260" s="2" customFormat="1" ht="16.5" customHeight="1">
      <c r="A260" s="40"/>
      <c r="B260" s="41"/>
      <c r="C260" s="215" t="s">
        <v>73</v>
      </c>
      <c r="D260" s="215" t="s">
        <v>187</v>
      </c>
      <c r="E260" s="216" t="s">
        <v>4002</v>
      </c>
      <c r="F260" s="217" t="s">
        <v>4003</v>
      </c>
      <c r="G260" s="218" t="s">
        <v>1314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4004</v>
      </c>
    </row>
    <row r="261" s="2" customFormat="1" ht="16.5" customHeight="1">
      <c r="A261" s="40"/>
      <c r="B261" s="41"/>
      <c r="C261" s="215" t="s">
        <v>73</v>
      </c>
      <c r="D261" s="215" t="s">
        <v>187</v>
      </c>
      <c r="E261" s="216" t="s">
        <v>4005</v>
      </c>
      <c r="F261" s="217" t="s">
        <v>4006</v>
      </c>
      <c r="G261" s="218" t="s">
        <v>1314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4007</v>
      </c>
    </row>
    <row r="262" s="2" customFormat="1" ht="21.75" customHeight="1">
      <c r="A262" s="40"/>
      <c r="B262" s="41"/>
      <c r="C262" s="215" t="s">
        <v>73</v>
      </c>
      <c r="D262" s="215" t="s">
        <v>187</v>
      </c>
      <c r="E262" s="216" t="s">
        <v>4008</v>
      </c>
      <c r="F262" s="217" t="s">
        <v>4009</v>
      </c>
      <c r="G262" s="218" t="s">
        <v>1314</v>
      </c>
      <c r="H262" s="219">
        <v>2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4010</v>
      </c>
    </row>
    <row r="263" s="2" customFormat="1" ht="21.75" customHeight="1">
      <c r="A263" s="40"/>
      <c r="B263" s="41"/>
      <c r="C263" s="215" t="s">
        <v>73</v>
      </c>
      <c r="D263" s="215" t="s">
        <v>187</v>
      </c>
      <c r="E263" s="216" t="s">
        <v>4011</v>
      </c>
      <c r="F263" s="217" t="s">
        <v>4012</v>
      </c>
      <c r="G263" s="218" t="s">
        <v>1314</v>
      </c>
      <c r="H263" s="219">
        <v>4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4013</v>
      </c>
    </row>
    <row r="264" s="2" customFormat="1" ht="16.5" customHeight="1">
      <c r="A264" s="40"/>
      <c r="B264" s="41"/>
      <c r="C264" s="215" t="s">
        <v>73</v>
      </c>
      <c r="D264" s="215" t="s">
        <v>187</v>
      </c>
      <c r="E264" s="216" t="s">
        <v>4014</v>
      </c>
      <c r="F264" s="217" t="s">
        <v>4015</v>
      </c>
      <c r="G264" s="218" t="s">
        <v>1314</v>
      </c>
      <c r="H264" s="219">
        <v>6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4016</v>
      </c>
    </row>
    <row r="265" s="2" customFormat="1" ht="16.5" customHeight="1">
      <c r="A265" s="40"/>
      <c r="B265" s="41"/>
      <c r="C265" s="215" t="s">
        <v>73</v>
      </c>
      <c r="D265" s="215" t="s">
        <v>187</v>
      </c>
      <c r="E265" s="216" t="s">
        <v>4017</v>
      </c>
      <c r="F265" s="217" t="s">
        <v>4018</v>
      </c>
      <c r="G265" s="218" t="s">
        <v>1314</v>
      </c>
      <c r="H265" s="219">
        <v>22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4019</v>
      </c>
    </row>
    <row r="266" s="2" customFormat="1" ht="16.5" customHeight="1">
      <c r="A266" s="40"/>
      <c r="B266" s="41"/>
      <c r="C266" s="215" t="s">
        <v>73</v>
      </c>
      <c r="D266" s="215" t="s">
        <v>187</v>
      </c>
      <c r="E266" s="216" t="s">
        <v>4020</v>
      </c>
      <c r="F266" s="217" t="s">
        <v>4021</v>
      </c>
      <c r="G266" s="218" t="s">
        <v>1314</v>
      </c>
      <c r="H266" s="219">
        <v>2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4022</v>
      </c>
    </row>
    <row r="267" s="2" customFormat="1" ht="16.5" customHeight="1">
      <c r="A267" s="40"/>
      <c r="B267" s="41"/>
      <c r="C267" s="215" t="s">
        <v>73</v>
      </c>
      <c r="D267" s="215" t="s">
        <v>187</v>
      </c>
      <c r="E267" s="216" t="s">
        <v>4023</v>
      </c>
      <c r="F267" s="217" t="s">
        <v>4024</v>
      </c>
      <c r="G267" s="218" t="s">
        <v>1314</v>
      </c>
      <c r="H267" s="219">
        <v>28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4025</v>
      </c>
    </row>
    <row r="268" s="2" customFormat="1" ht="16.5" customHeight="1">
      <c r="A268" s="40"/>
      <c r="B268" s="41"/>
      <c r="C268" s="215" t="s">
        <v>73</v>
      </c>
      <c r="D268" s="215" t="s">
        <v>187</v>
      </c>
      <c r="E268" s="216" t="s">
        <v>4026</v>
      </c>
      <c r="F268" s="217" t="s">
        <v>4027</v>
      </c>
      <c r="G268" s="218" t="s">
        <v>1314</v>
      </c>
      <c r="H268" s="219">
        <v>2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4028</v>
      </c>
    </row>
    <row r="269" s="2" customFormat="1" ht="16.5" customHeight="1">
      <c r="A269" s="40"/>
      <c r="B269" s="41"/>
      <c r="C269" s="215" t="s">
        <v>73</v>
      </c>
      <c r="D269" s="215" t="s">
        <v>187</v>
      </c>
      <c r="E269" s="216" t="s">
        <v>4029</v>
      </c>
      <c r="F269" s="217" t="s">
        <v>4030</v>
      </c>
      <c r="G269" s="218" t="s">
        <v>1314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4031</v>
      </c>
    </row>
    <row r="270" s="2" customFormat="1" ht="16.5" customHeight="1">
      <c r="A270" s="40"/>
      <c r="B270" s="41"/>
      <c r="C270" s="215" t="s">
        <v>73</v>
      </c>
      <c r="D270" s="215" t="s">
        <v>187</v>
      </c>
      <c r="E270" s="216" t="s">
        <v>3963</v>
      </c>
      <c r="F270" s="217" t="s">
        <v>3964</v>
      </c>
      <c r="G270" s="218" t="s">
        <v>1314</v>
      </c>
      <c r="H270" s="219">
        <v>13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4032</v>
      </c>
    </row>
    <row r="271" s="2" customFormat="1" ht="16.5" customHeight="1">
      <c r="A271" s="40"/>
      <c r="B271" s="41"/>
      <c r="C271" s="215" t="s">
        <v>73</v>
      </c>
      <c r="D271" s="215" t="s">
        <v>187</v>
      </c>
      <c r="E271" s="216" t="s">
        <v>4033</v>
      </c>
      <c r="F271" s="217" t="s">
        <v>4034</v>
      </c>
      <c r="G271" s="218" t="s">
        <v>1314</v>
      </c>
      <c r="H271" s="219">
        <v>2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4035</v>
      </c>
    </row>
    <row r="272" s="2" customFormat="1" ht="16.5" customHeight="1">
      <c r="A272" s="40"/>
      <c r="B272" s="41"/>
      <c r="C272" s="215" t="s">
        <v>73</v>
      </c>
      <c r="D272" s="215" t="s">
        <v>187</v>
      </c>
      <c r="E272" s="216" t="s">
        <v>4036</v>
      </c>
      <c r="F272" s="217" t="s">
        <v>4037</v>
      </c>
      <c r="G272" s="218" t="s">
        <v>1314</v>
      </c>
      <c r="H272" s="219">
        <v>11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4038</v>
      </c>
    </row>
    <row r="273" s="2" customFormat="1" ht="16.5" customHeight="1">
      <c r="A273" s="40"/>
      <c r="B273" s="41"/>
      <c r="C273" s="215" t="s">
        <v>73</v>
      </c>
      <c r="D273" s="215" t="s">
        <v>187</v>
      </c>
      <c r="E273" s="216" t="s">
        <v>4039</v>
      </c>
      <c r="F273" s="217" t="s">
        <v>4040</v>
      </c>
      <c r="G273" s="218" t="s">
        <v>1314</v>
      </c>
      <c r="H273" s="219">
        <v>6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4041</v>
      </c>
    </row>
    <row r="274" s="2" customFormat="1" ht="16.5" customHeight="1">
      <c r="A274" s="40"/>
      <c r="B274" s="41"/>
      <c r="C274" s="215" t="s">
        <v>73</v>
      </c>
      <c r="D274" s="215" t="s">
        <v>187</v>
      </c>
      <c r="E274" s="216" t="s">
        <v>4042</v>
      </c>
      <c r="F274" s="217" t="s">
        <v>4043</v>
      </c>
      <c r="G274" s="218" t="s">
        <v>1773</v>
      </c>
      <c r="H274" s="219">
        <v>6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4044</v>
      </c>
    </row>
    <row r="275" s="2" customFormat="1" ht="16.5" customHeight="1">
      <c r="A275" s="40"/>
      <c r="B275" s="41"/>
      <c r="C275" s="215" t="s">
        <v>73</v>
      </c>
      <c r="D275" s="215" t="s">
        <v>187</v>
      </c>
      <c r="E275" s="216" t="s">
        <v>4045</v>
      </c>
      <c r="F275" s="217" t="s">
        <v>3712</v>
      </c>
      <c r="G275" s="218" t="s">
        <v>342</v>
      </c>
      <c r="H275" s="219">
        <v>0.20000000000000001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4046</v>
      </c>
    </row>
    <row r="276" s="2" customFormat="1" ht="16.5" customHeight="1">
      <c r="A276" s="40"/>
      <c r="B276" s="41"/>
      <c r="C276" s="215" t="s">
        <v>73</v>
      </c>
      <c r="D276" s="215" t="s">
        <v>187</v>
      </c>
      <c r="E276" s="216" t="s">
        <v>3713</v>
      </c>
      <c r="F276" s="217" t="s">
        <v>3679</v>
      </c>
      <c r="G276" s="218" t="s">
        <v>342</v>
      </c>
      <c r="H276" s="219">
        <v>0.20000000000000001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4047</v>
      </c>
    </row>
    <row r="277" s="2" customFormat="1" ht="16.5" customHeight="1">
      <c r="A277" s="40"/>
      <c r="B277" s="41"/>
      <c r="C277" s="215" t="s">
        <v>73</v>
      </c>
      <c r="D277" s="215" t="s">
        <v>187</v>
      </c>
      <c r="E277" s="216" t="s">
        <v>4048</v>
      </c>
      <c r="F277" s="217" t="s">
        <v>4049</v>
      </c>
      <c r="G277" s="218" t="s">
        <v>342</v>
      </c>
      <c r="H277" s="219">
        <v>0.29999999999999999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4050</v>
      </c>
    </row>
    <row r="278" s="2" customFormat="1" ht="16.5" customHeight="1">
      <c r="A278" s="40"/>
      <c r="B278" s="41"/>
      <c r="C278" s="215" t="s">
        <v>73</v>
      </c>
      <c r="D278" s="215" t="s">
        <v>187</v>
      </c>
      <c r="E278" s="216" t="s">
        <v>4051</v>
      </c>
      <c r="F278" s="217" t="s">
        <v>3679</v>
      </c>
      <c r="G278" s="218" t="s">
        <v>342</v>
      </c>
      <c r="H278" s="219">
        <v>0.29999999999999999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4052</v>
      </c>
    </row>
    <row r="279" s="2" customFormat="1" ht="24.15" customHeight="1">
      <c r="A279" s="40"/>
      <c r="B279" s="41"/>
      <c r="C279" s="215" t="s">
        <v>73</v>
      </c>
      <c r="D279" s="215" t="s">
        <v>187</v>
      </c>
      <c r="E279" s="216" t="s">
        <v>4053</v>
      </c>
      <c r="F279" s="217" t="s">
        <v>4054</v>
      </c>
      <c r="G279" s="218" t="s">
        <v>1773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4055</v>
      </c>
    </row>
    <row r="280" s="2" customFormat="1" ht="16.5" customHeight="1">
      <c r="A280" s="40"/>
      <c r="B280" s="41"/>
      <c r="C280" s="215" t="s">
        <v>73</v>
      </c>
      <c r="D280" s="215" t="s">
        <v>187</v>
      </c>
      <c r="E280" s="216" t="s">
        <v>3832</v>
      </c>
      <c r="F280" s="217" t="s">
        <v>3708</v>
      </c>
      <c r="G280" s="218" t="s">
        <v>1358</v>
      </c>
      <c r="H280" s="219">
        <v>80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4056</v>
      </c>
    </row>
    <row r="281" s="2" customFormat="1" ht="16.5" customHeight="1">
      <c r="A281" s="40"/>
      <c r="B281" s="41"/>
      <c r="C281" s="215" t="s">
        <v>73</v>
      </c>
      <c r="D281" s="215" t="s">
        <v>187</v>
      </c>
      <c r="E281" s="216" t="s">
        <v>3833</v>
      </c>
      <c r="F281" s="217" t="s">
        <v>3710</v>
      </c>
      <c r="G281" s="218" t="s">
        <v>1358</v>
      </c>
      <c r="H281" s="219">
        <v>80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4057</v>
      </c>
    </row>
    <row r="282" s="2" customFormat="1" ht="16.5" customHeight="1">
      <c r="A282" s="40"/>
      <c r="B282" s="41"/>
      <c r="C282" s="215" t="s">
        <v>73</v>
      </c>
      <c r="D282" s="215" t="s">
        <v>187</v>
      </c>
      <c r="E282" s="216" t="s">
        <v>4058</v>
      </c>
      <c r="F282" s="217" t="s">
        <v>4059</v>
      </c>
      <c r="G282" s="218" t="s">
        <v>1773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4060</v>
      </c>
    </row>
    <row r="283" s="2" customFormat="1" ht="55.5" customHeight="1">
      <c r="A283" s="40"/>
      <c r="B283" s="41"/>
      <c r="C283" s="215" t="s">
        <v>73</v>
      </c>
      <c r="D283" s="215" t="s">
        <v>187</v>
      </c>
      <c r="E283" s="216" t="s">
        <v>4061</v>
      </c>
      <c r="F283" s="217" t="s">
        <v>4062</v>
      </c>
      <c r="G283" s="218" t="s">
        <v>1314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4063</v>
      </c>
    </row>
    <row r="284" s="2" customFormat="1" ht="16.5" customHeight="1">
      <c r="A284" s="40"/>
      <c r="B284" s="41"/>
      <c r="C284" s="215" t="s">
        <v>73</v>
      </c>
      <c r="D284" s="215" t="s">
        <v>187</v>
      </c>
      <c r="E284" s="216" t="s">
        <v>4064</v>
      </c>
      <c r="F284" s="217" t="s">
        <v>4065</v>
      </c>
      <c r="G284" s="218" t="s">
        <v>448</v>
      </c>
      <c r="H284" s="219">
        <v>72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4066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255</v>
      </c>
      <c r="F285" s="202" t="s">
        <v>4067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SUM(P286:P294)</f>
        <v>0</v>
      </c>
      <c r="Q285" s="207"/>
      <c r="R285" s="208">
        <f>SUM(R286:R294)</f>
        <v>0</v>
      </c>
      <c r="S285" s="207"/>
      <c r="T285" s="209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80</v>
      </c>
      <c r="AT285" s="211" t="s">
        <v>72</v>
      </c>
      <c r="AU285" s="211" t="s">
        <v>73</v>
      </c>
      <c r="AY285" s="210" t="s">
        <v>185</v>
      </c>
      <c r="BK285" s="212">
        <f>SUM(BK286:BK294)</f>
        <v>0</v>
      </c>
    </row>
    <row r="286" s="2" customFormat="1" ht="21.75" customHeight="1">
      <c r="A286" s="40"/>
      <c r="B286" s="41"/>
      <c r="C286" s="215" t="s">
        <v>73</v>
      </c>
      <c r="D286" s="215" t="s">
        <v>187</v>
      </c>
      <c r="E286" s="216" t="s">
        <v>4068</v>
      </c>
      <c r="F286" s="217" t="s">
        <v>4069</v>
      </c>
      <c r="G286" s="218" t="s">
        <v>1773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4070</v>
      </c>
    </row>
    <row r="287" s="2" customFormat="1" ht="16.5" customHeight="1">
      <c r="A287" s="40"/>
      <c r="B287" s="41"/>
      <c r="C287" s="215" t="s">
        <v>73</v>
      </c>
      <c r="D287" s="215" t="s">
        <v>187</v>
      </c>
      <c r="E287" s="216" t="s">
        <v>4071</v>
      </c>
      <c r="F287" s="217" t="s">
        <v>4072</v>
      </c>
      <c r="G287" s="218" t="s">
        <v>1773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4073</v>
      </c>
    </row>
    <row r="288" s="2" customFormat="1" ht="16.5" customHeight="1">
      <c r="A288" s="40"/>
      <c r="B288" s="41"/>
      <c r="C288" s="215" t="s">
        <v>73</v>
      </c>
      <c r="D288" s="215" t="s">
        <v>187</v>
      </c>
      <c r="E288" s="216" t="s">
        <v>4074</v>
      </c>
      <c r="F288" s="217" t="s">
        <v>4075</v>
      </c>
      <c r="G288" s="218" t="s">
        <v>448</v>
      </c>
      <c r="H288" s="219">
        <v>2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4076</v>
      </c>
    </row>
    <row r="289" s="2" customFormat="1" ht="24.15" customHeight="1">
      <c r="A289" s="40"/>
      <c r="B289" s="41"/>
      <c r="C289" s="215" t="s">
        <v>73</v>
      </c>
      <c r="D289" s="215" t="s">
        <v>187</v>
      </c>
      <c r="E289" s="216" t="s">
        <v>4077</v>
      </c>
      <c r="F289" s="217" t="s">
        <v>4078</v>
      </c>
      <c r="G289" s="218" t="s">
        <v>1773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4079</v>
      </c>
    </row>
    <row r="290" s="2" customFormat="1" ht="16.5" customHeight="1">
      <c r="A290" s="40"/>
      <c r="B290" s="41"/>
      <c r="C290" s="215" t="s">
        <v>73</v>
      </c>
      <c r="D290" s="215" t="s">
        <v>187</v>
      </c>
      <c r="E290" s="216" t="s">
        <v>4080</v>
      </c>
      <c r="F290" s="217" t="s">
        <v>4081</v>
      </c>
      <c r="G290" s="218" t="s">
        <v>1773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4082</v>
      </c>
    </row>
    <row r="291" s="2" customFormat="1" ht="16.5" customHeight="1">
      <c r="A291" s="40"/>
      <c r="B291" s="41"/>
      <c r="C291" s="215" t="s">
        <v>73</v>
      </c>
      <c r="D291" s="215" t="s">
        <v>187</v>
      </c>
      <c r="E291" s="216" t="s">
        <v>4083</v>
      </c>
      <c r="F291" s="217" t="s">
        <v>4084</v>
      </c>
      <c r="G291" s="218" t="s">
        <v>1773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4085</v>
      </c>
    </row>
    <row r="292" s="2" customFormat="1" ht="37.8" customHeight="1">
      <c r="A292" s="40"/>
      <c r="B292" s="41"/>
      <c r="C292" s="215" t="s">
        <v>73</v>
      </c>
      <c r="D292" s="215" t="s">
        <v>187</v>
      </c>
      <c r="E292" s="216" t="s">
        <v>4086</v>
      </c>
      <c r="F292" s="217" t="s">
        <v>4087</v>
      </c>
      <c r="G292" s="218" t="s">
        <v>1773</v>
      </c>
      <c r="H292" s="219">
        <v>1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4088</v>
      </c>
    </row>
    <row r="293" s="2" customFormat="1" ht="37.8" customHeight="1">
      <c r="A293" s="40"/>
      <c r="B293" s="41"/>
      <c r="C293" s="215" t="s">
        <v>73</v>
      </c>
      <c r="D293" s="215" t="s">
        <v>187</v>
      </c>
      <c r="E293" s="216" t="s">
        <v>4089</v>
      </c>
      <c r="F293" s="217" t="s">
        <v>4090</v>
      </c>
      <c r="G293" s="218" t="s">
        <v>1773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187</v>
      </c>
      <c r="AU293" s="226" t="s">
        <v>80</v>
      </c>
      <c r="AY293" s="19" t="s">
        <v>185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4091</v>
      </c>
    </row>
    <row r="294" s="2" customFormat="1" ht="24.15" customHeight="1">
      <c r="A294" s="40"/>
      <c r="B294" s="41"/>
      <c r="C294" s="215" t="s">
        <v>73</v>
      </c>
      <c r="D294" s="215" t="s">
        <v>187</v>
      </c>
      <c r="E294" s="216" t="s">
        <v>4092</v>
      </c>
      <c r="F294" s="217" t="s">
        <v>4093</v>
      </c>
      <c r="G294" s="218" t="s">
        <v>1773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4094</v>
      </c>
    </row>
    <row r="295" s="12" customFormat="1" ht="25.92" customHeight="1">
      <c r="A295" s="12"/>
      <c r="B295" s="199"/>
      <c r="C295" s="200"/>
      <c r="D295" s="201" t="s">
        <v>72</v>
      </c>
      <c r="E295" s="202" t="s">
        <v>443</v>
      </c>
      <c r="F295" s="202" t="s">
        <v>444</v>
      </c>
      <c r="G295" s="200"/>
      <c r="H295" s="200"/>
      <c r="I295" s="203"/>
      <c r="J295" s="204">
        <f>BK295</f>
        <v>0</v>
      </c>
      <c r="K295" s="200"/>
      <c r="L295" s="205"/>
      <c r="M295" s="206"/>
      <c r="N295" s="207"/>
      <c r="O295" s="207"/>
      <c r="P295" s="208">
        <f>P296</f>
        <v>0</v>
      </c>
      <c r="Q295" s="207"/>
      <c r="R295" s="208">
        <f>R296</f>
        <v>0</v>
      </c>
      <c r="S295" s="207"/>
      <c r="T295" s="209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135</v>
      </c>
      <c r="AT295" s="211" t="s">
        <v>72</v>
      </c>
      <c r="AU295" s="211" t="s">
        <v>73</v>
      </c>
      <c r="AY295" s="210" t="s">
        <v>185</v>
      </c>
      <c r="BK295" s="212">
        <f>BK296</f>
        <v>0</v>
      </c>
    </row>
    <row r="296" s="2" customFormat="1" ht="16.5" customHeight="1">
      <c r="A296" s="40"/>
      <c r="B296" s="41"/>
      <c r="C296" s="215" t="s">
        <v>80</v>
      </c>
      <c r="D296" s="215" t="s">
        <v>187</v>
      </c>
      <c r="E296" s="216" t="s">
        <v>446</v>
      </c>
      <c r="F296" s="217" t="s">
        <v>4095</v>
      </c>
      <c r="G296" s="218" t="s">
        <v>3739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67" t="s">
        <v>19</v>
      </c>
      <c r="N296" s="268" t="s">
        <v>44</v>
      </c>
      <c r="O296" s="269"/>
      <c r="P296" s="270">
        <f>O296*H296</f>
        <v>0</v>
      </c>
      <c r="Q296" s="270">
        <v>0</v>
      </c>
      <c r="R296" s="270">
        <f>Q296*H296</f>
        <v>0</v>
      </c>
      <c r="S296" s="270">
        <v>0</v>
      </c>
      <c r="T296" s="27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450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450</v>
      </c>
      <c r="BM296" s="226" t="s">
        <v>4096</v>
      </c>
    </row>
    <row r="297" s="2" customFormat="1" ht="6.96" customHeight="1">
      <c r="A297" s="40"/>
      <c r="B297" s="61"/>
      <c r="C297" s="62"/>
      <c r="D297" s="62"/>
      <c r="E297" s="62"/>
      <c r="F297" s="62"/>
      <c r="G297" s="62"/>
      <c r="H297" s="62"/>
      <c r="I297" s="62"/>
      <c r="J297" s="62"/>
      <c r="K297" s="62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PRLkijQ7clJKtFSgxALVZdfChfymFhyQOpe1hPTBCRXTfoKKo1YYl9i9+SXzshctKvFwJM0nTsRB6VJEUQ1hJg==" hashValue="cwJRviDBcWFj+wULq+ywNi1GARnh8Oi9bpkVH8dyUdaOzpqsggP5PHQM4wyeEyErCfnPnU9tyZG10QV4bcuT0Q==" algorithmName="SHA-512" password="CC35"/>
  <autoFilter ref="C91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4097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ROUND((SUM(BE90:BE197)),  2)</f>
        <v>0</v>
      </c>
      <c r="G35" s="40"/>
      <c r="H35" s="40"/>
      <c r="I35" s="160">
        <v>0.20999999999999999</v>
      </c>
      <c r="J35" s="159">
        <f>ROUND(((SUM(BE90:BE197))*I35),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ROUND((SUM(BF90:BF197)),  2)</f>
        <v>0</v>
      </c>
      <c r="G36" s="40"/>
      <c r="H36" s="40"/>
      <c r="I36" s="160">
        <v>0.14999999999999999</v>
      </c>
      <c r="J36" s="159">
        <f>ROUND(((SUM(BF90:BF197))*I36),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012 - Zdravotechnika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4098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4099</v>
      </c>
      <c r="E65" s="180"/>
      <c r="F65" s="180"/>
      <c r="G65" s="180"/>
      <c r="H65" s="180"/>
      <c r="I65" s="180"/>
      <c r="J65" s="181">
        <f>J104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4100</v>
      </c>
      <c r="E66" s="180"/>
      <c r="F66" s="180"/>
      <c r="G66" s="180"/>
      <c r="H66" s="180"/>
      <c r="I66" s="180"/>
      <c r="J66" s="181">
        <f>J107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4101</v>
      </c>
      <c r="E67" s="180"/>
      <c r="F67" s="180"/>
      <c r="G67" s="180"/>
      <c r="H67" s="180"/>
      <c r="I67" s="180"/>
      <c r="J67" s="181">
        <f>J134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4102</v>
      </c>
      <c r="E68" s="180"/>
      <c r="F68" s="180"/>
      <c r="G68" s="180"/>
      <c r="H68" s="180"/>
      <c r="I68" s="180"/>
      <c r="J68" s="181">
        <f>J167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151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152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012 - Zdravotechnika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171</v>
      </c>
      <c r="D89" s="191" t="s">
        <v>58</v>
      </c>
      <c r="E89" s="191" t="s">
        <v>54</v>
      </c>
      <c r="F89" s="191" t="s">
        <v>55</v>
      </c>
      <c r="G89" s="191" t="s">
        <v>172</v>
      </c>
      <c r="H89" s="191" t="s">
        <v>173</v>
      </c>
      <c r="I89" s="191" t="s">
        <v>174</v>
      </c>
      <c r="J89" s="191" t="s">
        <v>156</v>
      </c>
      <c r="K89" s="192" t="s">
        <v>175</v>
      </c>
      <c r="L89" s="193"/>
      <c r="M89" s="94" t="s">
        <v>19</v>
      </c>
      <c r="N89" s="95" t="s">
        <v>43</v>
      </c>
      <c r="O89" s="95" t="s">
        <v>176</v>
      </c>
      <c r="P89" s="95" t="s">
        <v>177</v>
      </c>
      <c r="Q89" s="95" t="s">
        <v>178</v>
      </c>
      <c r="R89" s="95" t="s">
        <v>179</v>
      </c>
      <c r="S89" s="95" t="s">
        <v>180</v>
      </c>
      <c r="T89" s="96" t="s">
        <v>181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182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P91+P104+P107+P134+P167</f>
        <v>0</v>
      </c>
      <c r="Q90" s="98"/>
      <c r="R90" s="196">
        <f>R91+R104+R107+R134+R167</f>
        <v>0</v>
      </c>
      <c r="S90" s="98"/>
      <c r="T90" s="197">
        <f>T91+T104+T107+T134+T167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157</v>
      </c>
      <c r="BK90" s="198">
        <f>BK91+BK104+BK107+BK134+BK167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265</v>
      </c>
      <c r="F91" s="202" t="s">
        <v>4103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SUM(P92:P103)</f>
        <v>0</v>
      </c>
      <c r="Q91" s="207"/>
      <c r="R91" s="208">
        <f>SUM(R92:R103)</f>
        <v>0</v>
      </c>
      <c r="S91" s="207"/>
      <c r="T91" s="20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185</v>
      </c>
      <c r="BK91" s="212">
        <f>SUM(BK92:BK103)</f>
        <v>0</v>
      </c>
    </row>
    <row r="92" s="2" customFormat="1" ht="16.5" customHeight="1">
      <c r="A92" s="40"/>
      <c r="B92" s="41"/>
      <c r="C92" s="215" t="s">
        <v>80</v>
      </c>
      <c r="D92" s="215" t="s">
        <v>187</v>
      </c>
      <c r="E92" s="216" t="s">
        <v>4104</v>
      </c>
      <c r="F92" s="217" t="s">
        <v>4105</v>
      </c>
      <c r="G92" s="218" t="s">
        <v>499</v>
      </c>
      <c r="H92" s="219">
        <v>4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44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135</v>
      </c>
      <c r="AT92" s="226" t="s">
        <v>187</v>
      </c>
      <c r="AU92" s="226" t="s">
        <v>80</v>
      </c>
      <c r="AY92" s="19" t="s">
        <v>185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135</v>
      </c>
      <c r="BM92" s="226" t="s">
        <v>82</v>
      </c>
    </row>
    <row r="93" s="2" customFormat="1" ht="16.5" customHeight="1">
      <c r="A93" s="40"/>
      <c r="B93" s="41"/>
      <c r="C93" s="215" t="s">
        <v>82</v>
      </c>
      <c r="D93" s="215" t="s">
        <v>187</v>
      </c>
      <c r="E93" s="216" t="s">
        <v>4106</v>
      </c>
      <c r="F93" s="217" t="s">
        <v>4107</v>
      </c>
      <c r="G93" s="218" t="s">
        <v>499</v>
      </c>
      <c r="H93" s="219">
        <v>4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187</v>
      </c>
      <c r="AU93" s="226" t="s">
        <v>80</v>
      </c>
      <c r="AY93" s="19" t="s">
        <v>185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135</v>
      </c>
    </row>
    <row r="94" s="2" customFormat="1" ht="16.5" customHeight="1">
      <c r="A94" s="40"/>
      <c r="B94" s="41"/>
      <c r="C94" s="215" t="s">
        <v>129</v>
      </c>
      <c r="D94" s="215" t="s">
        <v>187</v>
      </c>
      <c r="E94" s="216" t="s">
        <v>4108</v>
      </c>
      <c r="F94" s="217" t="s">
        <v>4109</v>
      </c>
      <c r="G94" s="218" t="s">
        <v>439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255</v>
      </c>
    </row>
    <row r="95" s="2" customFormat="1" ht="16.5" customHeight="1">
      <c r="A95" s="40"/>
      <c r="B95" s="41"/>
      <c r="C95" s="215" t="s">
        <v>135</v>
      </c>
      <c r="D95" s="215" t="s">
        <v>187</v>
      </c>
      <c r="E95" s="216" t="s">
        <v>4110</v>
      </c>
      <c r="F95" s="217" t="s">
        <v>4111</v>
      </c>
      <c r="G95" s="218" t="s">
        <v>439</v>
      </c>
      <c r="H95" s="219">
        <v>4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265</v>
      </c>
    </row>
    <row r="96" s="2" customFormat="1" ht="16.5" customHeight="1">
      <c r="A96" s="40"/>
      <c r="B96" s="41"/>
      <c r="C96" s="215" t="s">
        <v>250</v>
      </c>
      <c r="D96" s="215" t="s">
        <v>187</v>
      </c>
      <c r="E96" s="216" t="s">
        <v>4112</v>
      </c>
      <c r="F96" s="217" t="s">
        <v>4113</v>
      </c>
      <c r="G96" s="218" t="s">
        <v>439</v>
      </c>
      <c r="H96" s="219">
        <v>2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283</v>
      </c>
    </row>
    <row r="97" s="2" customFormat="1" ht="16.5" customHeight="1">
      <c r="A97" s="40"/>
      <c r="B97" s="41"/>
      <c r="C97" s="215" t="s">
        <v>255</v>
      </c>
      <c r="D97" s="215" t="s">
        <v>187</v>
      </c>
      <c r="E97" s="216" t="s">
        <v>4114</v>
      </c>
      <c r="F97" s="217" t="s">
        <v>4115</v>
      </c>
      <c r="G97" s="218" t="s">
        <v>439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302</v>
      </c>
    </row>
    <row r="98" s="2" customFormat="1" ht="16.5" customHeight="1">
      <c r="A98" s="40"/>
      <c r="B98" s="41"/>
      <c r="C98" s="215" t="s">
        <v>260</v>
      </c>
      <c r="D98" s="215" t="s">
        <v>187</v>
      </c>
      <c r="E98" s="216" t="s">
        <v>4116</v>
      </c>
      <c r="F98" s="217" t="s">
        <v>4117</v>
      </c>
      <c r="G98" s="218" t="s">
        <v>439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318</v>
      </c>
    </row>
    <row r="99" s="2" customFormat="1" ht="16.5" customHeight="1">
      <c r="A99" s="40"/>
      <c r="B99" s="41"/>
      <c r="C99" s="215" t="s">
        <v>265</v>
      </c>
      <c r="D99" s="215" t="s">
        <v>187</v>
      </c>
      <c r="E99" s="216" t="s">
        <v>4118</v>
      </c>
      <c r="F99" s="217" t="s">
        <v>4119</v>
      </c>
      <c r="G99" s="218" t="s">
        <v>439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339</v>
      </c>
    </row>
    <row r="100" s="2" customFormat="1" ht="16.5" customHeight="1">
      <c r="A100" s="40"/>
      <c r="B100" s="41"/>
      <c r="C100" s="215" t="s">
        <v>236</v>
      </c>
      <c r="D100" s="215" t="s">
        <v>187</v>
      </c>
      <c r="E100" s="216" t="s">
        <v>4120</v>
      </c>
      <c r="F100" s="217" t="s">
        <v>4121</v>
      </c>
      <c r="G100" s="218" t="s">
        <v>439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352</v>
      </c>
    </row>
    <row r="101" s="2" customFormat="1" ht="16.5" customHeight="1">
      <c r="A101" s="40"/>
      <c r="B101" s="41"/>
      <c r="C101" s="215" t="s">
        <v>283</v>
      </c>
      <c r="D101" s="215" t="s">
        <v>187</v>
      </c>
      <c r="E101" s="216" t="s">
        <v>4122</v>
      </c>
      <c r="F101" s="217" t="s">
        <v>4123</v>
      </c>
      <c r="G101" s="218" t="s">
        <v>499</v>
      </c>
      <c r="H101" s="219">
        <v>4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372</v>
      </c>
    </row>
    <row r="102" s="2" customFormat="1" ht="16.5" customHeight="1">
      <c r="A102" s="40"/>
      <c r="B102" s="41"/>
      <c r="C102" s="215" t="s">
        <v>293</v>
      </c>
      <c r="D102" s="215" t="s">
        <v>187</v>
      </c>
      <c r="E102" s="216" t="s">
        <v>4124</v>
      </c>
      <c r="F102" s="217" t="s">
        <v>4125</v>
      </c>
      <c r="G102" s="218" t="s">
        <v>499</v>
      </c>
      <c r="H102" s="219">
        <v>6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386</v>
      </c>
    </row>
    <row r="103" s="2" customFormat="1" ht="16.5" customHeight="1">
      <c r="A103" s="40"/>
      <c r="B103" s="41"/>
      <c r="C103" s="215" t="s">
        <v>302</v>
      </c>
      <c r="D103" s="215" t="s">
        <v>187</v>
      </c>
      <c r="E103" s="216" t="s">
        <v>4126</v>
      </c>
      <c r="F103" s="217" t="s">
        <v>4127</v>
      </c>
      <c r="G103" s="218" t="s">
        <v>499</v>
      </c>
      <c r="H103" s="219">
        <v>3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400</v>
      </c>
    </row>
    <row r="104" s="12" customFormat="1" ht="25.92" customHeight="1">
      <c r="A104" s="12"/>
      <c r="B104" s="199"/>
      <c r="C104" s="200"/>
      <c r="D104" s="201" t="s">
        <v>72</v>
      </c>
      <c r="E104" s="202" t="s">
        <v>1878</v>
      </c>
      <c r="F104" s="202" t="s">
        <v>4128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80</v>
      </c>
      <c r="AT104" s="211" t="s">
        <v>72</v>
      </c>
      <c r="AU104" s="211" t="s">
        <v>73</v>
      </c>
      <c r="AY104" s="210" t="s">
        <v>185</v>
      </c>
      <c r="BK104" s="212">
        <f>SUM(BK105:BK106)</f>
        <v>0</v>
      </c>
    </row>
    <row r="105" s="2" customFormat="1" ht="16.5" customHeight="1">
      <c r="A105" s="40"/>
      <c r="B105" s="41"/>
      <c r="C105" s="215" t="s">
        <v>309</v>
      </c>
      <c r="D105" s="215" t="s">
        <v>187</v>
      </c>
      <c r="E105" s="216" t="s">
        <v>4129</v>
      </c>
      <c r="F105" s="217" t="s">
        <v>4130</v>
      </c>
      <c r="G105" s="218" t="s">
        <v>499</v>
      </c>
      <c r="H105" s="219">
        <v>0.5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417</v>
      </c>
    </row>
    <row r="106" s="2" customFormat="1" ht="16.5" customHeight="1">
      <c r="A106" s="40"/>
      <c r="B106" s="41"/>
      <c r="C106" s="215" t="s">
        <v>318</v>
      </c>
      <c r="D106" s="215" t="s">
        <v>187</v>
      </c>
      <c r="E106" s="216" t="s">
        <v>4131</v>
      </c>
      <c r="F106" s="217" t="s">
        <v>4132</v>
      </c>
      <c r="G106" s="218" t="s">
        <v>499</v>
      </c>
      <c r="H106" s="219">
        <v>0.5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445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1209</v>
      </c>
      <c r="F107" s="202" t="s">
        <v>4133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SUM(P108:P133)</f>
        <v>0</v>
      </c>
      <c r="Q107" s="207"/>
      <c r="R107" s="208">
        <f>SUM(R108:R133)</f>
        <v>0</v>
      </c>
      <c r="S107" s="207"/>
      <c r="T107" s="209">
        <f>SUM(T108:T133)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82</v>
      </c>
      <c r="AT107" s="211" t="s">
        <v>72</v>
      </c>
      <c r="AU107" s="211" t="s">
        <v>73</v>
      </c>
      <c r="AY107" s="210" t="s">
        <v>185</v>
      </c>
      <c r="BK107" s="212">
        <f>SUM(BK108:BK133)</f>
        <v>0</v>
      </c>
    </row>
    <row r="108" s="2" customFormat="1" ht="16.5" customHeight="1">
      <c r="A108" s="40"/>
      <c r="B108" s="41"/>
      <c r="C108" s="215" t="s">
        <v>8</v>
      </c>
      <c r="D108" s="215" t="s">
        <v>187</v>
      </c>
      <c r="E108" s="216" t="s">
        <v>4134</v>
      </c>
      <c r="F108" s="217" t="s">
        <v>4135</v>
      </c>
      <c r="G108" s="218" t="s">
        <v>499</v>
      </c>
      <c r="H108" s="219">
        <v>8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339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339</v>
      </c>
      <c r="BM108" s="226" t="s">
        <v>630</v>
      </c>
    </row>
    <row r="109" s="2" customFormat="1" ht="16.5" customHeight="1">
      <c r="A109" s="40"/>
      <c r="B109" s="41"/>
      <c r="C109" s="215" t="s">
        <v>339</v>
      </c>
      <c r="D109" s="215" t="s">
        <v>187</v>
      </c>
      <c r="E109" s="216" t="s">
        <v>4136</v>
      </c>
      <c r="F109" s="217" t="s">
        <v>4137</v>
      </c>
      <c r="G109" s="218" t="s">
        <v>499</v>
      </c>
      <c r="H109" s="219">
        <v>59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339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339</v>
      </c>
      <c r="BM109" s="226" t="s">
        <v>627</v>
      </c>
    </row>
    <row r="110" s="2" customFormat="1" ht="16.5" customHeight="1">
      <c r="A110" s="40"/>
      <c r="B110" s="41"/>
      <c r="C110" s="215" t="s">
        <v>345</v>
      </c>
      <c r="D110" s="215" t="s">
        <v>187</v>
      </c>
      <c r="E110" s="216" t="s">
        <v>4138</v>
      </c>
      <c r="F110" s="217" t="s">
        <v>4139</v>
      </c>
      <c r="G110" s="218" t="s">
        <v>499</v>
      </c>
      <c r="H110" s="219">
        <v>10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339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339</v>
      </c>
      <c r="BM110" s="226" t="s">
        <v>888</v>
      </c>
    </row>
    <row r="111" s="2" customFormat="1" ht="16.5" customHeight="1">
      <c r="A111" s="40"/>
      <c r="B111" s="41"/>
      <c r="C111" s="215" t="s">
        <v>352</v>
      </c>
      <c r="D111" s="215" t="s">
        <v>187</v>
      </c>
      <c r="E111" s="216" t="s">
        <v>4140</v>
      </c>
      <c r="F111" s="217" t="s">
        <v>4141</v>
      </c>
      <c r="G111" s="218" t="s">
        <v>499</v>
      </c>
      <c r="H111" s="219">
        <v>33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339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339</v>
      </c>
      <c r="BM111" s="226" t="s">
        <v>898</v>
      </c>
    </row>
    <row r="112" s="2" customFormat="1" ht="16.5" customHeight="1">
      <c r="A112" s="40"/>
      <c r="B112" s="41"/>
      <c r="C112" s="215" t="s">
        <v>358</v>
      </c>
      <c r="D112" s="215" t="s">
        <v>187</v>
      </c>
      <c r="E112" s="216" t="s">
        <v>4142</v>
      </c>
      <c r="F112" s="217" t="s">
        <v>4143</v>
      </c>
      <c r="G112" s="218" t="s">
        <v>499</v>
      </c>
      <c r="H112" s="219">
        <v>35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339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339</v>
      </c>
      <c r="BM112" s="226" t="s">
        <v>913</v>
      </c>
    </row>
    <row r="113" s="2" customFormat="1" ht="16.5" customHeight="1">
      <c r="A113" s="40"/>
      <c r="B113" s="41"/>
      <c r="C113" s="215" t="s">
        <v>372</v>
      </c>
      <c r="D113" s="215" t="s">
        <v>187</v>
      </c>
      <c r="E113" s="216" t="s">
        <v>4144</v>
      </c>
      <c r="F113" s="217" t="s">
        <v>4145</v>
      </c>
      <c r="G113" s="218" t="s">
        <v>499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339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339</v>
      </c>
      <c r="BM113" s="226" t="s">
        <v>935</v>
      </c>
    </row>
    <row r="114" s="2" customFormat="1" ht="16.5" customHeight="1">
      <c r="A114" s="40"/>
      <c r="B114" s="41"/>
      <c r="C114" s="215" t="s">
        <v>7</v>
      </c>
      <c r="D114" s="215" t="s">
        <v>187</v>
      </c>
      <c r="E114" s="216" t="s">
        <v>4146</v>
      </c>
      <c r="F114" s="217" t="s">
        <v>4147</v>
      </c>
      <c r="G114" s="218" t="s">
        <v>499</v>
      </c>
      <c r="H114" s="219">
        <v>26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339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339</v>
      </c>
      <c r="BM114" s="226" t="s">
        <v>949</v>
      </c>
    </row>
    <row r="115" s="2" customFormat="1" ht="16.5" customHeight="1">
      <c r="A115" s="40"/>
      <c r="B115" s="41"/>
      <c r="C115" s="215" t="s">
        <v>386</v>
      </c>
      <c r="D115" s="215" t="s">
        <v>187</v>
      </c>
      <c r="E115" s="216" t="s">
        <v>4148</v>
      </c>
      <c r="F115" s="217" t="s">
        <v>4149</v>
      </c>
      <c r="G115" s="218" t="s">
        <v>499</v>
      </c>
      <c r="H115" s="219">
        <v>21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339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339</v>
      </c>
      <c r="BM115" s="226" t="s">
        <v>968</v>
      </c>
    </row>
    <row r="116" s="2" customFormat="1" ht="16.5" customHeight="1">
      <c r="A116" s="40"/>
      <c r="B116" s="41"/>
      <c r="C116" s="215" t="s">
        <v>393</v>
      </c>
      <c r="D116" s="215" t="s">
        <v>187</v>
      </c>
      <c r="E116" s="216" t="s">
        <v>4150</v>
      </c>
      <c r="F116" s="217" t="s">
        <v>4151</v>
      </c>
      <c r="G116" s="218" t="s">
        <v>499</v>
      </c>
      <c r="H116" s="219">
        <v>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339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339</v>
      </c>
      <c r="BM116" s="226" t="s">
        <v>980</v>
      </c>
    </row>
    <row r="117" s="2" customFormat="1" ht="16.5" customHeight="1">
      <c r="A117" s="40"/>
      <c r="B117" s="41"/>
      <c r="C117" s="215" t="s">
        <v>400</v>
      </c>
      <c r="D117" s="215" t="s">
        <v>187</v>
      </c>
      <c r="E117" s="216" t="s">
        <v>4152</v>
      </c>
      <c r="F117" s="217" t="s">
        <v>4153</v>
      </c>
      <c r="G117" s="218" t="s">
        <v>499</v>
      </c>
      <c r="H117" s="219">
        <v>37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339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339</v>
      </c>
      <c r="BM117" s="226" t="s">
        <v>987</v>
      </c>
    </row>
    <row r="118" s="2" customFormat="1" ht="16.5" customHeight="1">
      <c r="A118" s="40"/>
      <c r="B118" s="41"/>
      <c r="C118" s="215" t="s">
        <v>409</v>
      </c>
      <c r="D118" s="215" t="s">
        <v>187</v>
      </c>
      <c r="E118" s="216" t="s">
        <v>4154</v>
      </c>
      <c r="F118" s="217" t="s">
        <v>4155</v>
      </c>
      <c r="G118" s="218" t="s">
        <v>499</v>
      </c>
      <c r="H118" s="219">
        <v>75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339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339</v>
      </c>
      <c r="BM118" s="226" t="s">
        <v>996</v>
      </c>
    </row>
    <row r="119" s="2" customFormat="1" ht="16.5" customHeight="1">
      <c r="A119" s="40"/>
      <c r="B119" s="41"/>
      <c r="C119" s="215" t="s">
        <v>417</v>
      </c>
      <c r="D119" s="215" t="s">
        <v>187</v>
      </c>
      <c r="E119" s="216" t="s">
        <v>4156</v>
      </c>
      <c r="F119" s="217" t="s">
        <v>4157</v>
      </c>
      <c r="G119" s="218" t="s">
        <v>499</v>
      </c>
      <c r="H119" s="219">
        <v>9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339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339</v>
      </c>
      <c r="BM119" s="226" t="s">
        <v>1007</v>
      </c>
    </row>
    <row r="120" s="2" customFormat="1" ht="16.5" customHeight="1">
      <c r="A120" s="40"/>
      <c r="B120" s="41"/>
      <c r="C120" s="215" t="s">
        <v>436</v>
      </c>
      <c r="D120" s="215" t="s">
        <v>187</v>
      </c>
      <c r="E120" s="216" t="s">
        <v>4158</v>
      </c>
      <c r="F120" s="217" t="s">
        <v>4159</v>
      </c>
      <c r="G120" s="218" t="s">
        <v>499</v>
      </c>
      <c r="H120" s="219">
        <v>29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339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339</v>
      </c>
      <c r="BM120" s="226" t="s">
        <v>1012</v>
      </c>
    </row>
    <row r="121" s="2" customFormat="1" ht="16.5" customHeight="1">
      <c r="A121" s="40"/>
      <c r="B121" s="41"/>
      <c r="C121" s="215" t="s">
        <v>445</v>
      </c>
      <c r="D121" s="215" t="s">
        <v>187</v>
      </c>
      <c r="E121" s="216" t="s">
        <v>4160</v>
      </c>
      <c r="F121" s="217" t="s">
        <v>4161</v>
      </c>
      <c r="G121" s="218" t="s">
        <v>499</v>
      </c>
      <c r="H121" s="219">
        <v>41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339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339</v>
      </c>
      <c r="BM121" s="226" t="s">
        <v>1020</v>
      </c>
    </row>
    <row r="122" s="2" customFormat="1" ht="16.5" customHeight="1">
      <c r="A122" s="40"/>
      <c r="B122" s="41"/>
      <c r="C122" s="215" t="s">
        <v>454</v>
      </c>
      <c r="D122" s="215" t="s">
        <v>187</v>
      </c>
      <c r="E122" s="216" t="s">
        <v>4162</v>
      </c>
      <c r="F122" s="217" t="s">
        <v>4163</v>
      </c>
      <c r="G122" s="218" t="s">
        <v>499</v>
      </c>
      <c r="H122" s="219">
        <v>33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339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339</v>
      </c>
      <c r="BM122" s="226" t="s">
        <v>1030</v>
      </c>
    </row>
    <row r="123" s="2" customFormat="1" ht="16.5" customHeight="1">
      <c r="A123" s="40"/>
      <c r="B123" s="41"/>
      <c r="C123" s="215" t="s">
        <v>630</v>
      </c>
      <c r="D123" s="215" t="s">
        <v>187</v>
      </c>
      <c r="E123" s="216" t="s">
        <v>4164</v>
      </c>
      <c r="F123" s="217" t="s">
        <v>4165</v>
      </c>
      <c r="G123" s="218" t="s">
        <v>439</v>
      </c>
      <c r="H123" s="219">
        <v>19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339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339</v>
      </c>
      <c r="BM123" s="226" t="s">
        <v>1279</v>
      </c>
    </row>
    <row r="124" s="2" customFormat="1" ht="16.5" customHeight="1">
      <c r="A124" s="40"/>
      <c r="B124" s="41"/>
      <c r="C124" s="215" t="s">
        <v>635</v>
      </c>
      <c r="D124" s="215" t="s">
        <v>187</v>
      </c>
      <c r="E124" s="216" t="s">
        <v>4166</v>
      </c>
      <c r="F124" s="217" t="s">
        <v>4167</v>
      </c>
      <c r="G124" s="218" t="s">
        <v>439</v>
      </c>
      <c r="H124" s="219">
        <v>20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339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339</v>
      </c>
      <c r="BM124" s="226" t="s">
        <v>1294</v>
      </c>
    </row>
    <row r="125" s="2" customFormat="1" ht="16.5" customHeight="1">
      <c r="A125" s="40"/>
      <c r="B125" s="41"/>
      <c r="C125" s="215" t="s">
        <v>627</v>
      </c>
      <c r="D125" s="215" t="s">
        <v>187</v>
      </c>
      <c r="E125" s="216" t="s">
        <v>4168</v>
      </c>
      <c r="F125" s="217" t="s">
        <v>4169</v>
      </c>
      <c r="G125" s="218" t="s">
        <v>439</v>
      </c>
      <c r="H125" s="219">
        <v>24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339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339</v>
      </c>
      <c r="BM125" s="226" t="s">
        <v>1307</v>
      </c>
    </row>
    <row r="126" s="2" customFormat="1" ht="16.5" customHeight="1">
      <c r="A126" s="40"/>
      <c r="B126" s="41"/>
      <c r="C126" s="215" t="s">
        <v>644</v>
      </c>
      <c r="D126" s="215" t="s">
        <v>187</v>
      </c>
      <c r="E126" s="216" t="s">
        <v>4170</v>
      </c>
      <c r="F126" s="217" t="s">
        <v>4171</v>
      </c>
      <c r="G126" s="218" t="s">
        <v>439</v>
      </c>
      <c r="H126" s="219">
        <v>8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339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339</v>
      </c>
      <c r="BM126" s="226" t="s">
        <v>1317</v>
      </c>
    </row>
    <row r="127" s="2" customFormat="1" ht="16.5" customHeight="1">
      <c r="A127" s="40"/>
      <c r="B127" s="41"/>
      <c r="C127" s="215" t="s">
        <v>888</v>
      </c>
      <c r="D127" s="215" t="s">
        <v>187</v>
      </c>
      <c r="E127" s="216" t="s">
        <v>4172</v>
      </c>
      <c r="F127" s="217" t="s">
        <v>4173</v>
      </c>
      <c r="G127" s="218" t="s">
        <v>439</v>
      </c>
      <c r="H127" s="219">
        <v>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339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339</v>
      </c>
      <c r="BM127" s="226" t="s">
        <v>1326</v>
      </c>
    </row>
    <row r="128" s="2" customFormat="1" ht="16.5" customHeight="1">
      <c r="A128" s="40"/>
      <c r="B128" s="41"/>
      <c r="C128" s="215" t="s">
        <v>893</v>
      </c>
      <c r="D128" s="215" t="s">
        <v>187</v>
      </c>
      <c r="E128" s="216" t="s">
        <v>4174</v>
      </c>
      <c r="F128" s="217" t="s">
        <v>4175</v>
      </c>
      <c r="G128" s="218" t="s">
        <v>439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339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339</v>
      </c>
      <c r="BM128" s="226" t="s">
        <v>1335</v>
      </c>
    </row>
    <row r="129" s="2" customFormat="1" ht="16.5" customHeight="1">
      <c r="A129" s="40"/>
      <c r="B129" s="41"/>
      <c r="C129" s="215" t="s">
        <v>898</v>
      </c>
      <c r="D129" s="215" t="s">
        <v>187</v>
      </c>
      <c r="E129" s="216" t="s">
        <v>4176</v>
      </c>
      <c r="F129" s="217" t="s">
        <v>4177</v>
      </c>
      <c r="G129" s="218" t="s">
        <v>439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339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339</v>
      </c>
      <c r="BM129" s="226" t="s">
        <v>1351</v>
      </c>
    </row>
    <row r="130" s="2" customFormat="1" ht="16.5" customHeight="1">
      <c r="A130" s="40"/>
      <c r="B130" s="41"/>
      <c r="C130" s="215" t="s">
        <v>904</v>
      </c>
      <c r="D130" s="215" t="s">
        <v>187</v>
      </c>
      <c r="E130" s="216" t="s">
        <v>4178</v>
      </c>
      <c r="F130" s="217" t="s">
        <v>4179</v>
      </c>
      <c r="G130" s="218" t="s">
        <v>499</v>
      </c>
      <c r="H130" s="219">
        <v>67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339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339</v>
      </c>
      <c r="BM130" s="226" t="s">
        <v>1369</v>
      </c>
    </row>
    <row r="131" s="2" customFormat="1" ht="16.5" customHeight="1">
      <c r="A131" s="40"/>
      <c r="B131" s="41"/>
      <c r="C131" s="215" t="s">
        <v>913</v>
      </c>
      <c r="D131" s="215" t="s">
        <v>187</v>
      </c>
      <c r="E131" s="216" t="s">
        <v>4180</v>
      </c>
      <c r="F131" s="217" t="s">
        <v>4181</v>
      </c>
      <c r="G131" s="218" t="s">
        <v>499</v>
      </c>
      <c r="H131" s="219">
        <v>43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339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339</v>
      </c>
      <c r="BM131" s="226" t="s">
        <v>1379</v>
      </c>
    </row>
    <row r="132" s="2" customFormat="1" ht="16.5" customHeight="1">
      <c r="A132" s="40"/>
      <c r="B132" s="41"/>
      <c r="C132" s="215" t="s">
        <v>929</v>
      </c>
      <c r="D132" s="215" t="s">
        <v>187</v>
      </c>
      <c r="E132" s="216" t="s">
        <v>4182</v>
      </c>
      <c r="F132" s="217" t="s">
        <v>4183</v>
      </c>
      <c r="G132" s="218" t="s">
        <v>499</v>
      </c>
      <c r="H132" s="219">
        <v>317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339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339</v>
      </c>
      <c r="BM132" s="226" t="s">
        <v>1391</v>
      </c>
    </row>
    <row r="133" s="2" customFormat="1" ht="16.5" customHeight="1">
      <c r="A133" s="40"/>
      <c r="B133" s="41"/>
      <c r="C133" s="215" t="s">
        <v>935</v>
      </c>
      <c r="D133" s="215" t="s">
        <v>187</v>
      </c>
      <c r="E133" s="216" t="s">
        <v>4184</v>
      </c>
      <c r="F133" s="217" t="s">
        <v>4185</v>
      </c>
      <c r="G133" s="218" t="s">
        <v>342</v>
      </c>
      <c r="H133" s="219">
        <v>0.80100000000000005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339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339</v>
      </c>
      <c r="BM133" s="226" t="s">
        <v>1403</v>
      </c>
    </row>
    <row r="134" s="12" customFormat="1" ht="25.92" customHeight="1">
      <c r="A134" s="12"/>
      <c r="B134" s="199"/>
      <c r="C134" s="200"/>
      <c r="D134" s="201" t="s">
        <v>72</v>
      </c>
      <c r="E134" s="202" t="s">
        <v>4186</v>
      </c>
      <c r="F134" s="202" t="s">
        <v>4187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SUM(P135:P166)</f>
        <v>0</v>
      </c>
      <c r="Q134" s="207"/>
      <c r="R134" s="208">
        <f>SUM(R135:R166)</f>
        <v>0</v>
      </c>
      <c r="S134" s="207"/>
      <c r="T134" s="209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82</v>
      </c>
      <c r="AT134" s="211" t="s">
        <v>72</v>
      </c>
      <c r="AU134" s="211" t="s">
        <v>73</v>
      </c>
      <c r="AY134" s="210" t="s">
        <v>185</v>
      </c>
      <c r="BK134" s="212">
        <f>SUM(BK135:BK166)</f>
        <v>0</v>
      </c>
    </row>
    <row r="135" s="2" customFormat="1" ht="16.5" customHeight="1">
      <c r="A135" s="40"/>
      <c r="B135" s="41"/>
      <c r="C135" s="215" t="s">
        <v>944</v>
      </c>
      <c r="D135" s="215" t="s">
        <v>187</v>
      </c>
      <c r="E135" s="216" t="s">
        <v>4188</v>
      </c>
      <c r="F135" s="217" t="s">
        <v>4189</v>
      </c>
      <c r="G135" s="218" t="s">
        <v>439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339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339</v>
      </c>
      <c r="BM135" s="226" t="s">
        <v>1419</v>
      </c>
    </row>
    <row r="136" s="2" customFormat="1" ht="16.5" customHeight="1">
      <c r="A136" s="40"/>
      <c r="B136" s="41"/>
      <c r="C136" s="215" t="s">
        <v>949</v>
      </c>
      <c r="D136" s="215" t="s">
        <v>187</v>
      </c>
      <c r="E136" s="216" t="s">
        <v>4190</v>
      </c>
      <c r="F136" s="217" t="s">
        <v>4191</v>
      </c>
      <c r="G136" s="218" t="s">
        <v>439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339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339</v>
      </c>
      <c r="BM136" s="226" t="s">
        <v>1429</v>
      </c>
    </row>
    <row r="137" s="2" customFormat="1" ht="16.5" customHeight="1">
      <c r="A137" s="40"/>
      <c r="B137" s="41"/>
      <c r="C137" s="215" t="s">
        <v>963</v>
      </c>
      <c r="D137" s="215" t="s">
        <v>187</v>
      </c>
      <c r="E137" s="216" t="s">
        <v>4192</v>
      </c>
      <c r="F137" s="217" t="s">
        <v>4193</v>
      </c>
      <c r="G137" s="218" t="s">
        <v>439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339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339</v>
      </c>
      <c r="BM137" s="226" t="s">
        <v>1441</v>
      </c>
    </row>
    <row r="138" s="2" customFormat="1" ht="16.5" customHeight="1">
      <c r="A138" s="40"/>
      <c r="B138" s="41"/>
      <c r="C138" s="215" t="s">
        <v>968</v>
      </c>
      <c r="D138" s="215" t="s">
        <v>187</v>
      </c>
      <c r="E138" s="216" t="s">
        <v>4194</v>
      </c>
      <c r="F138" s="217" t="s">
        <v>4195</v>
      </c>
      <c r="G138" s="218" t="s">
        <v>439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339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339</v>
      </c>
      <c r="BM138" s="226" t="s">
        <v>1453</v>
      </c>
    </row>
    <row r="139" s="2" customFormat="1" ht="16.5" customHeight="1">
      <c r="A139" s="40"/>
      <c r="B139" s="41"/>
      <c r="C139" s="215" t="s">
        <v>975</v>
      </c>
      <c r="D139" s="215" t="s">
        <v>187</v>
      </c>
      <c r="E139" s="216" t="s">
        <v>4196</v>
      </c>
      <c r="F139" s="217" t="s">
        <v>4197</v>
      </c>
      <c r="G139" s="218" t="s">
        <v>439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339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339</v>
      </c>
      <c r="BM139" s="226" t="s">
        <v>1473</v>
      </c>
    </row>
    <row r="140" s="2" customFormat="1" ht="16.5" customHeight="1">
      <c r="A140" s="40"/>
      <c r="B140" s="41"/>
      <c r="C140" s="215" t="s">
        <v>980</v>
      </c>
      <c r="D140" s="215" t="s">
        <v>187</v>
      </c>
      <c r="E140" s="216" t="s">
        <v>4198</v>
      </c>
      <c r="F140" s="217" t="s">
        <v>4199</v>
      </c>
      <c r="G140" s="218" t="s">
        <v>439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339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339</v>
      </c>
      <c r="BM140" s="226" t="s">
        <v>1888</v>
      </c>
    </row>
    <row r="141" s="2" customFormat="1" ht="16.5" customHeight="1">
      <c r="A141" s="40"/>
      <c r="B141" s="41"/>
      <c r="C141" s="215" t="s">
        <v>984</v>
      </c>
      <c r="D141" s="215" t="s">
        <v>187</v>
      </c>
      <c r="E141" s="216" t="s">
        <v>4200</v>
      </c>
      <c r="F141" s="217" t="s">
        <v>4201</v>
      </c>
      <c r="G141" s="218" t="s">
        <v>439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339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339</v>
      </c>
      <c r="BM141" s="226" t="s">
        <v>1892</v>
      </c>
    </row>
    <row r="142" s="2" customFormat="1" ht="16.5" customHeight="1">
      <c r="A142" s="40"/>
      <c r="B142" s="41"/>
      <c r="C142" s="215" t="s">
        <v>987</v>
      </c>
      <c r="D142" s="215" t="s">
        <v>187</v>
      </c>
      <c r="E142" s="216" t="s">
        <v>4202</v>
      </c>
      <c r="F142" s="217" t="s">
        <v>4203</v>
      </c>
      <c r="G142" s="218" t="s">
        <v>439</v>
      </c>
      <c r="H142" s="219">
        <v>6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339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339</v>
      </c>
      <c r="BM142" s="226" t="s">
        <v>1903</v>
      </c>
    </row>
    <row r="143" s="2" customFormat="1" ht="16.5" customHeight="1">
      <c r="A143" s="40"/>
      <c r="B143" s="41"/>
      <c r="C143" s="215" t="s">
        <v>989</v>
      </c>
      <c r="D143" s="215" t="s">
        <v>187</v>
      </c>
      <c r="E143" s="216" t="s">
        <v>4204</v>
      </c>
      <c r="F143" s="217" t="s">
        <v>4205</v>
      </c>
      <c r="G143" s="218" t="s">
        <v>439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339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339</v>
      </c>
      <c r="BM143" s="226" t="s">
        <v>1907</v>
      </c>
    </row>
    <row r="144" s="2" customFormat="1" ht="16.5" customHeight="1">
      <c r="A144" s="40"/>
      <c r="B144" s="41"/>
      <c r="C144" s="215" t="s">
        <v>996</v>
      </c>
      <c r="D144" s="215" t="s">
        <v>187</v>
      </c>
      <c r="E144" s="216" t="s">
        <v>4206</v>
      </c>
      <c r="F144" s="217" t="s">
        <v>4207</v>
      </c>
      <c r="G144" s="218" t="s">
        <v>439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339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339</v>
      </c>
      <c r="BM144" s="226" t="s">
        <v>1914</v>
      </c>
    </row>
    <row r="145" s="2" customFormat="1" ht="16.5" customHeight="1">
      <c r="A145" s="40"/>
      <c r="B145" s="41"/>
      <c r="C145" s="215" t="s">
        <v>1002</v>
      </c>
      <c r="D145" s="215" t="s">
        <v>187</v>
      </c>
      <c r="E145" s="216" t="s">
        <v>4208</v>
      </c>
      <c r="F145" s="217" t="s">
        <v>4209</v>
      </c>
      <c r="G145" s="218" t="s">
        <v>499</v>
      </c>
      <c r="H145" s="219">
        <v>51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339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339</v>
      </c>
      <c r="BM145" s="226" t="s">
        <v>1924</v>
      </c>
    </row>
    <row r="146" s="2" customFormat="1" ht="16.5" customHeight="1">
      <c r="A146" s="40"/>
      <c r="B146" s="41"/>
      <c r="C146" s="215" t="s">
        <v>1007</v>
      </c>
      <c r="D146" s="215" t="s">
        <v>187</v>
      </c>
      <c r="E146" s="216" t="s">
        <v>4210</v>
      </c>
      <c r="F146" s="217" t="s">
        <v>4211</v>
      </c>
      <c r="G146" s="218" t="s">
        <v>499</v>
      </c>
      <c r="H146" s="219">
        <v>15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339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339</v>
      </c>
      <c r="BM146" s="226" t="s">
        <v>1931</v>
      </c>
    </row>
    <row r="147" s="2" customFormat="1" ht="16.5" customHeight="1">
      <c r="A147" s="40"/>
      <c r="B147" s="41"/>
      <c r="C147" s="215" t="s">
        <v>1009</v>
      </c>
      <c r="D147" s="215" t="s">
        <v>187</v>
      </c>
      <c r="E147" s="216" t="s">
        <v>4212</v>
      </c>
      <c r="F147" s="217" t="s">
        <v>4213</v>
      </c>
      <c r="G147" s="218" t="s">
        <v>499</v>
      </c>
      <c r="H147" s="219">
        <v>21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339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339</v>
      </c>
      <c r="BM147" s="226" t="s">
        <v>1942</v>
      </c>
    </row>
    <row r="148" s="2" customFormat="1" ht="16.5" customHeight="1">
      <c r="A148" s="40"/>
      <c r="B148" s="41"/>
      <c r="C148" s="215" t="s">
        <v>1012</v>
      </c>
      <c r="D148" s="215" t="s">
        <v>187</v>
      </c>
      <c r="E148" s="216" t="s">
        <v>4214</v>
      </c>
      <c r="F148" s="217" t="s">
        <v>4215</v>
      </c>
      <c r="G148" s="218" t="s">
        <v>499</v>
      </c>
      <c r="H148" s="219">
        <v>67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339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339</v>
      </c>
      <c r="BM148" s="226" t="s">
        <v>1949</v>
      </c>
    </row>
    <row r="149" s="2" customFormat="1" ht="16.5" customHeight="1">
      <c r="A149" s="40"/>
      <c r="B149" s="41"/>
      <c r="C149" s="215" t="s">
        <v>1014</v>
      </c>
      <c r="D149" s="215" t="s">
        <v>187</v>
      </c>
      <c r="E149" s="216" t="s">
        <v>4216</v>
      </c>
      <c r="F149" s="217" t="s">
        <v>4217</v>
      </c>
      <c r="G149" s="218" t="s">
        <v>499</v>
      </c>
      <c r="H149" s="219">
        <v>61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339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339</v>
      </c>
      <c r="BM149" s="226" t="s">
        <v>1961</v>
      </c>
    </row>
    <row r="150" s="2" customFormat="1" ht="16.5" customHeight="1">
      <c r="A150" s="40"/>
      <c r="B150" s="41"/>
      <c r="C150" s="215" t="s">
        <v>1020</v>
      </c>
      <c r="D150" s="215" t="s">
        <v>187</v>
      </c>
      <c r="E150" s="216" t="s">
        <v>4218</v>
      </c>
      <c r="F150" s="217" t="s">
        <v>4219</v>
      </c>
      <c r="G150" s="218" t="s">
        <v>499</v>
      </c>
      <c r="H150" s="219">
        <v>161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339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339</v>
      </c>
      <c r="BM150" s="226" t="s">
        <v>1972</v>
      </c>
    </row>
    <row r="151" s="2" customFormat="1" ht="16.5" customHeight="1">
      <c r="A151" s="40"/>
      <c r="B151" s="41"/>
      <c r="C151" s="215" t="s">
        <v>1026</v>
      </c>
      <c r="D151" s="215" t="s">
        <v>187</v>
      </c>
      <c r="E151" s="216" t="s">
        <v>4220</v>
      </c>
      <c r="F151" s="217" t="s">
        <v>4221</v>
      </c>
      <c r="G151" s="218" t="s">
        <v>499</v>
      </c>
      <c r="H151" s="219">
        <v>91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339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339</v>
      </c>
      <c r="BM151" s="226" t="s">
        <v>1982</v>
      </c>
    </row>
    <row r="152" s="2" customFormat="1" ht="16.5" customHeight="1">
      <c r="A152" s="40"/>
      <c r="B152" s="41"/>
      <c r="C152" s="215" t="s">
        <v>1030</v>
      </c>
      <c r="D152" s="215" t="s">
        <v>187</v>
      </c>
      <c r="E152" s="216" t="s">
        <v>4222</v>
      </c>
      <c r="F152" s="217" t="s">
        <v>4223</v>
      </c>
      <c r="G152" s="218" t="s">
        <v>499</v>
      </c>
      <c r="H152" s="219">
        <v>61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339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339</v>
      </c>
      <c r="BM152" s="226" t="s">
        <v>1990</v>
      </c>
    </row>
    <row r="153" s="2" customFormat="1" ht="16.5" customHeight="1">
      <c r="A153" s="40"/>
      <c r="B153" s="41"/>
      <c r="C153" s="215" t="s">
        <v>1032</v>
      </c>
      <c r="D153" s="215" t="s">
        <v>187</v>
      </c>
      <c r="E153" s="216" t="s">
        <v>4224</v>
      </c>
      <c r="F153" s="217" t="s">
        <v>4225</v>
      </c>
      <c r="G153" s="218" t="s">
        <v>499</v>
      </c>
      <c r="H153" s="219">
        <v>67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339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339</v>
      </c>
      <c r="BM153" s="226" t="s">
        <v>1999</v>
      </c>
    </row>
    <row r="154" s="2" customFormat="1" ht="16.5" customHeight="1">
      <c r="A154" s="40"/>
      <c r="B154" s="41"/>
      <c r="C154" s="215" t="s">
        <v>1279</v>
      </c>
      <c r="D154" s="215" t="s">
        <v>187</v>
      </c>
      <c r="E154" s="216" t="s">
        <v>4226</v>
      </c>
      <c r="F154" s="217" t="s">
        <v>4227</v>
      </c>
      <c r="G154" s="218" t="s">
        <v>499</v>
      </c>
      <c r="H154" s="219">
        <v>21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339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339</v>
      </c>
      <c r="BM154" s="226" t="s">
        <v>2003</v>
      </c>
    </row>
    <row r="155" s="2" customFormat="1" ht="16.5" customHeight="1">
      <c r="A155" s="40"/>
      <c r="B155" s="41"/>
      <c r="C155" s="215" t="s">
        <v>1289</v>
      </c>
      <c r="D155" s="215" t="s">
        <v>187</v>
      </c>
      <c r="E155" s="216" t="s">
        <v>4228</v>
      </c>
      <c r="F155" s="217" t="s">
        <v>4229</v>
      </c>
      <c r="G155" s="218" t="s">
        <v>499</v>
      </c>
      <c r="H155" s="219">
        <v>15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339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339</v>
      </c>
      <c r="BM155" s="226" t="s">
        <v>2007</v>
      </c>
    </row>
    <row r="156" s="2" customFormat="1" ht="16.5" customHeight="1">
      <c r="A156" s="40"/>
      <c r="B156" s="41"/>
      <c r="C156" s="215" t="s">
        <v>1294</v>
      </c>
      <c r="D156" s="215" t="s">
        <v>187</v>
      </c>
      <c r="E156" s="216" t="s">
        <v>4230</v>
      </c>
      <c r="F156" s="217" t="s">
        <v>4231</v>
      </c>
      <c r="G156" s="218" t="s">
        <v>499</v>
      </c>
      <c r="H156" s="219">
        <v>51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339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339</v>
      </c>
      <c r="BM156" s="226" t="s">
        <v>2013</v>
      </c>
    </row>
    <row r="157" s="2" customFormat="1" ht="16.5" customHeight="1">
      <c r="A157" s="40"/>
      <c r="B157" s="41"/>
      <c r="C157" s="215" t="s">
        <v>1299</v>
      </c>
      <c r="D157" s="215" t="s">
        <v>187</v>
      </c>
      <c r="E157" s="216" t="s">
        <v>4232</v>
      </c>
      <c r="F157" s="217" t="s">
        <v>4233</v>
      </c>
      <c r="G157" s="218" t="s">
        <v>499</v>
      </c>
      <c r="H157" s="219">
        <v>70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339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339</v>
      </c>
      <c r="BM157" s="226" t="s">
        <v>2022</v>
      </c>
    </row>
    <row r="158" s="2" customFormat="1" ht="16.5" customHeight="1">
      <c r="A158" s="40"/>
      <c r="B158" s="41"/>
      <c r="C158" s="215" t="s">
        <v>1307</v>
      </c>
      <c r="D158" s="215" t="s">
        <v>187</v>
      </c>
      <c r="E158" s="216" t="s">
        <v>4234</v>
      </c>
      <c r="F158" s="217" t="s">
        <v>4235</v>
      </c>
      <c r="G158" s="218" t="s">
        <v>1773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339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339</v>
      </c>
      <c r="BM158" s="226" t="s">
        <v>2034</v>
      </c>
    </row>
    <row r="159" s="2" customFormat="1" ht="16.5" customHeight="1">
      <c r="A159" s="40"/>
      <c r="B159" s="41"/>
      <c r="C159" s="215" t="s">
        <v>1311</v>
      </c>
      <c r="D159" s="215" t="s">
        <v>187</v>
      </c>
      <c r="E159" s="216" t="s">
        <v>4236</v>
      </c>
      <c r="F159" s="217" t="s">
        <v>4237</v>
      </c>
      <c r="G159" s="218" t="s">
        <v>1773</v>
      </c>
      <c r="H159" s="219">
        <v>9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339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339</v>
      </c>
      <c r="BM159" s="226" t="s">
        <v>2044</v>
      </c>
    </row>
    <row r="160" s="2" customFormat="1" ht="16.5" customHeight="1">
      <c r="A160" s="40"/>
      <c r="B160" s="41"/>
      <c r="C160" s="215" t="s">
        <v>1317</v>
      </c>
      <c r="D160" s="215" t="s">
        <v>187</v>
      </c>
      <c r="E160" s="216" t="s">
        <v>4238</v>
      </c>
      <c r="F160" s="217" t="s">
        <v>4239</v>
      </c>
      <c r="G160" s="218" t="s">
        <v>1773</v>
      </c>
      <c r="H160" s="219">
        <v>4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339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339</v>
      </c>
      <c r="BM160" s="226" t="s">
        <v>2056</v>
      </c>
    </row>
    <row r="161" s="2" customFormat="1" ht="16.5" customHeight="1">
      <c r="A161" s="40"/>
      <c r="B161" s="41"/>
      <c r="C161" s="215" t="s">
        <v>1322</v>
      </c>
      <c r="D161" s="215" t="s">
        <v>187</v>
      </c>
      <c r="E161" s="216" t="s">
        <v>4240</v>
      </c>
      <c r="F161" s="217" t="s">
        <v>4241</v>
      </c>
      <c r="G161" s="218" t="s">
        <v>439</v>
      </c>
      <c r="H161" s="219">
        <v>93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339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339</v>
      </c>
      <c r="BM161" s="226" t="s">
        <v>2068</v>
      </c>
    </row>
    <row r="162" s="2" customFormat="1" ht="16.5" customHeight="1">
      <c r="A162" s="40"/>
      <c r="B162" s="41"/>
      <c r="C162" s="215" t="s">
        <v>1326</v>
      </c>
      <c r="D162" s="215" t="s">
        <v>187</v>
      </c>
      <c r="E162" s="216" t="s">
        <v>4242</v>
      </c>
      <c r="F162" s="217" t="s">
        <v>4243</v>
      </c>
      <c r="G162" s="218" t="s">
        <v>499</v>
      </c>
      <c r="H162" s="219">
        <v>310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339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339</v>
      </c>
      <c r="BM162" s="226" t="s">
        <v>2079</v>
      </c>
    </row>
    <row r="163" s="2" customFormat="1" ht="16.5" customHeight="1">
      <c r="A163" s="40"/>
      <c r="B163" s="41"/>
      <c r="C163" s="215" t="s">
        <v>1331</v>
      </c>
      <c r="D163" s="215" t="s">
        <v>187</v>
      </c>
      <c r="E163" s="216" t="s">
        <v>4244</v>
      </c>
      <c r="F163" s="217" t="s">
        <v>4245</v>
      </c>
      <c r="G163" s="218" t="s">
        <v>499</v>
      </c>
      <c r="H163" s="219">
        <v>15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339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339</v>
      </c>
      <c r="BM163" s="226" t="s">
        <v>2098</v>
      </c>
    </row>
    <row r="164" s="2" customFormat="1" ht="16.5" customHeight="1">
      <c r="A164" s="40"/>
      <c r="B164" s="41"/>
      <c r="C164" s="215" t="s">
        <v>1335</v>
      </c>
      <c r="D164" s="215" t="s">
        <v>187</v>
      </c>
      <c r="E164" s="216" t="s">
        <v>4246</v>
      </c>
      <c r="F164" s="217" t="s">
        <v>4247</v>
      </c>
      <c r="G164" s="218" t="s">
        <v>499</v>
      </c>
      <c r="H164" s="219">
        <v>51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339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339</v>
      </c>
      <c r="BM164" s="226" t="s">
        <v>2108</v>
      </c>
    </row>
    <row r="165" s="2" customFormat="1" ht="16.5" customHeight="1">
      <c r="A165" s="40"/>
      <c r="B165" s="41"/>
      <c r="C165" s="215" t="s">
        <v>1342</v>
      </c>
      <c r="D165" s="215" t="s">
        <v>187</v>
      </c>
      <c r="E165" s="216" t="s">
        <v>4248</v>
      </c>
      <c r="F165" s="217" t="s">
        <v>4249</v>
      </c>
      <c r="G165" s="218" t="s">
        <v>499</v>
      </c>
      <c r="H165" s="219">
        <v>376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339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339</v>
      </c>
      <c r="BM165" s="226" t="s">
        <v>2118</v>
      </c>
    </row>
    <row r="166" s="2" customFormat="1" ht="16.5" customHeight="1">
      <c r="A166" s="40"/>
      <c r="B166" s="41"/>
      <c r="C166" s="215" t="s">
        <v>1351</v>
      </c>
      <c r="D166" s="215" t="s">
        <v>187</v>
      </c>
      <c r="E166" s="216" t="s">
        <v>4250</v>
      </c>
      <c r="F166" s="217" t="s">
        <v>4251</v>
      </c>
      <c r="G166" s="218" t="s">
        <v>342</v>
      </c>
      <c r="H166" s="219">
        <v>0.95199999999999996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339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339</v>
      </c>
      <c r="BM166" s="226" t="s">
        <v>2127</v>
      </c>
    </row>
    <row r="167" s="12" customFormat="1" ht="25.92" customHeight="1">
      <c r="A167" s="12"/>
      <c r="B167" s="199"/>
      <c r="C167" s="200"/>
      <c r="D167" s="201" t="s">
        <v>72</v>
      </c>
      <c r="E167" s="202" t="s">
        <v>1769</v>
      </c>
      <c r="F167" s="202" t="s">
        <v>4252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SUM(P168:P197)</f>
        <v>0</v>
      </c>
      <c r="Q167" s="207"/>
      <c r="R167" s="208">
        <f>SUM(R168:R197)</f>
        <v>0</v>
      </c>
      <c r="S167" s="207"/>
      <c r="T167" s="209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82</v>
      </c>
      <c r="AT167" s="211" t="s">
        <v>72</v>
      </c>
      <c r="AU167" s="211" t="s">
        <v>73</v>
      </c>
      <c r="AY167" s="210" t="s">
        <v>185</v>
      </c>
      <c r="BK167" s="212">
        <f>SUM(BK168:BK197)</f>
        <v>0</v>
      </c>
    </row>
    <row r="168" s="2" customFormat="1" ht="16.5" customHeight="1">
      <c r="A168" s="40"/>
      <c r="B168" s="41"/>
      <c r="C168" s="215" t="s">
        <v>1355</v>
      </c>
      <c r="D168" s="215" t="s">
        <v>187</v>
      </c>
      <c r="E168" s="216" t="s">
        <v>4253</v>
      </c>
      <c r="F168" s="217" t="s">
        <v>4254</v>
      </c>
      <c r="G168" s="218" t="s">
        <v>1773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339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339</v>
      </c>
      <c r="BM168" s="226" t="s">
        <v>2131</v>
      </c>
    </row>
    <row r="169" s="2" customFormat="1" ht="16.5" customHeight="1">
      <c r="A169" s="40"/>
      <c r="B169" s="41"/>
      <c r="C169" s="215" t="s">
        <v>1369</v>
      </c>
      <c r="D169" s="215" t="s">
        <v>187</v>
      </c>
      <c r="E169" s="216" t="s">
        <v>4255</v>
      </c>
      <c r="F169" s="217" t="s">
        <v>4256</v>
      </c>
      <c r="G169" s="218" t="s">
        <v>1773</v>
      </c>
      <c r="H169" s="219">
        <v>7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339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339</v>
      </c>
      <c r="BM169" s="226" t="s">
        <v>2137</v>
      </c>
    </row>
    <row r="170" s="2" customFormat="1" ht="16.5" customHeight="1">
      <c r="A170" s="40"/>
      <c r="B170" s="41"/>
      <c r="C170" s="215" t="s">
        <v>1374</v>
      </c>
      <c r="D170" s="215" t="s">
        <v>187</v>
      </c>
      <c r="E170" s="216" t="s">
        <v>4257</v>
      </c>
      <c r="F170" s="217" t="s">
        <v>4258</v>
      </c>
      <c r="G170" s="218" t="s">
        <v>1773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339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339</v>
      </c>
      <c r="BM170" s="226" t="s">
        <v>2147</v>
      </c>
    </row>
    <row r="171" s="2" customFormat="1" ht="16.5" customHeight="1">
      <c r="A171" s="40"/>
      <c r="B171" s="41"/>
      <c r="C171" s="215" t="s">
        <v>1379</v>
      </c>
      <c r="D171" s="215" t="s">
        <v>187</v>
      </c>
      <c r="E171" s="216" t="s">
        <v>4259</v>
      </c>
      <c r="F171" s="217" t="s">
        <v>4260</v>
      </c>
      <c r="G171" s="218" t="s">
        <v>439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339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339</v>
      </c>
      <c r="BM171" s="226" t="s">
        <v>2158</v>
      </c>
    </row>
    <row r="172" s="2" customFormat="1" ht="16.5" customHeight="1">
      <c r="A172" s="40"/>
      <c r="B172" s="41"/>
      <c r="C172" s="215" t="s">
        <v>1384</v>
      </c>
      <c r="D172" s="215" t="s">
        <v>187</v>
      </c>
      <c r="E172" s="216" t="s">
        <v>4261</v>
      </c>
      <c r="F172" s="217" t="s">
        <v>4262</v>
      </c>
      <c r="G172" s="218" t="s">
        <v>1773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339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339</v>
      </c>
      <c r="BM172" s="226" t="s">
        <v>2173</v>
      </c>
    </row>
    <row r="173" s="2" customFormat="1" ht="21.75" customHeight="1">
      <c r="A173" s="40"/>
      <c r="B173" s="41"/>
      <c r="C173" s="215" t="s">
        <v>1391</v>
      </c>
      <c r="D173" s="215" t="s">
        <v>187</v>
      </c>
      <c r="E173" s="216" t="s">
        <v>4263</v>
      </c>
      <c r="F173" s="217" t="s">
        <v>4264</v>
      </c>
      <c r="G173" s="218" t="s">
        <v>1773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339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339</v>
      </c>
      <c r="BM173" s="226" t="s">
        <v>2221</v>
      </c>
    </row>
    <row r="174" s="2" customFormat="1" ht="16.5" customHeight="1">
      <c r="A174" s="40"/>
      <c r="B174" s="41"/>
      <c r="C174" s="215" t="s">
        <v>1396</v>
      </c>
      <c r="D174" s="215" t="s">
        <v>187</v>
      </c>
      <c r="E174" s="216" t="s">
        <v>4265</v>
      </c>
      <c r="F174" s="217" t="s">
        <v>4266</v>
      </c>
      <c r="G174" s="218" t="s">
        <v>1773</v>
      </c>
      <c r="H174" s="219">
        <v>2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339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339</v>
      </c>
      <c r="BM174" s="226" t="s">
        <v>2234</v>
      </c>
    </row>
    <row r="175" s="2" customFormat="1" ht="16.5" customHeight="1">
      <c r="A175" s="40"/>
      <c r="B175" s="41"/>
      <c r="C175" s="215" t="s">
        <v>1403</v>
      </c>
      <c r="D175" s="215" t="s">
        <v>187</v>
      </c>
      <c r="E175" s="216" t="s">
        <v>4267</v>
      </c>
      <c r="F175" s="217" t="s">
        <v>4268</v>
      </c>
      <c r="G175" s="218" t="s">
        <v>439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339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339</v>
      </c>
      <c r="BM175" s="226" t="s">
        <v>2244</v>
      </c>
    </row>
    <row r="176" s="2" customFormat="1" ht="16.5" customHeight="1">
      <c r="A176" s="40"/>
      <c r="B176" s="41"/>
      <c r="C176" s="215" t="s">
        <v>1410</v>
      </c>
      <c r="D176" s="215" t="s">
        <v>187</v>
      </c>
      <c r="E176" s="216" t="s">
        <v>4269</v>
      </c>
      <c r="F176" s="217" t="s">
        <v>4270</v>
      </c>
      <c r="G176" s="218" t="s">
        <v>439</v>
      </c>
      <c r="H176" s="219">
        <v>2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339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339</v>
      </c>
      <c r="BM176" s="226" t="s">
        <v>2255</v>
      </c>
    </row>
    <row r="177" s="2" customFormat="1" ht="16.5" customHeight="1">
      <c r="A177" s="40"/>
      <c r="B177" s="41"/>
      <c r="C177" s="215" t="s">
        <v>1419</v>
      </c>
      <c r="D177" s="215" t="s">
        <v>187</v>
      </c>
      <c r="E177" s="216" t="s">
        <v>4271</v>
      </c>
      <c r="F177" s="217" t="s">
        <v>4272</v>
      </c>
      <c r="G177" s="218" t="s">
        <v>1773</v>
      </c>
      <c r="H177" s="219">
        <v>2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339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339</v>
      </c>
      <c r="BM177" s="226" t="s">
        <v>2796</v>
      </c>
    </row>
    <row r="178" s="2" customFormat="1" ht="16.5" customHeight="1">
      <c r="A178" s="40"/>
      <c r="B178" s="41"/>
      <c r="C178" s="215" t="s">
        <v>1424</v>
      </c>
      <c r="D178" s="215" t="s">
        <v>187</v>
      </c>
      <c r="E178" s="216" t="s">
        <v>4273</v>
      </c>
      <c r="F178" s="217" t="s">
        <v>4274</v>
      </c>
      <c r="G178" s="218" t="s">
        <v>439</v>
      </c>
      <c r="H178" s="219">
        <v>2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339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339</v>
      </c>
      <c r="BM178" s="226" t="s">
        <v>2806</v>
      </c>
    </row>
    <row r="179" s="2" customFormat="1" ht="16.5" customHeight="1">
      <c r="A179" s="40"/>
      <c r="B179" s="41"/>
      <c r="C179" s="215" t="s">
        <v>1429</v>
      </c>
      <c r="D179" s="215" t="s">
        <v>187</v>
      </c>
      <c r="E179" s="216" t="s">
        <v>4275</v>
      </c>
      <c r="F179" s="217" t="s">
        <v>4276</v>
      </c>
      <c r="G179" s="218" t="s">
        <v>1773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339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339</v>
      </c>
      <c r="BM179" s="226" t="s">
        <v>2819</v>
      </c>
    </row>
    <row r="180" s="2" customFormat="1" ht="16.5" customHeight="1">
      <c r="A180" s="40"/>
      <c r="B180" s="41"/>
      <c r="C180" s="215" t="s">
        <v>1435</v>
      </c>
      <c r="D180" s="215" t="s">
        <v>187</v>
      </c>
      <c r="E180" s="216" t="s">
        <v>4277</v>
      </c>
      <c r="F180" s="217" t="s">
        <v>4278</v>
      </c>
      <c r="G180" s="218" t="s">
        <v>1773</v>
      </c>
      <c r="H180" s="219">
        <v>10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339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339</v>
      </c>
      <c r="BM180" s="226" t="s">
        <v>2827</v>
      </c>
    </row>
    <row r="181" s="2" customFormat="1" ht="16.5" customHeight="1">
      <c r="A181" s="40"/>
      <c r="B181" s="41"/>
      <c r="C181" s="215" t="s">
        <v>1441</v>
      </c>
      <c r="D181" s="215" t="s">
        <v>187</v>
      </c>
      <c r="E181" s="216" t="s">
        <v>4279</v>
      </c>
      <c r="F181" s="217" t="s">
        <v>4280</v>
      </c>
      <c r="G181" s="218" t="s">
        <v>1773</v>
      </c>
      <c r="H181" s="219">
        <v>4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339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339</v>
      </c>
      <c r="BM181" s="226" t="s">
        <v>2835</v>
      </c>
    </row>
    <row r="182" s="2" customFormat="1" ht="16.5" customHeight="1">
      <c r="A182" s="40"/>
      <c r="B182" s="41"/>
      <c r="C182" s="215" t="s">
        <v>1446</v>
      </c>
      <c r="D182" s="215" t="s">
        <v>187</v>
      </c>
      <c r="E182" s="216" t="s">
        <v>4281</v>
      </c>
      <c r="F182" s="217" t="s">
        <v>4282</v>
      </c>
      <c r="G182" s="218" t="s">
        <v>1773</v>
      </c>
      <c r="H182" s="219">
        <v>9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339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339</v>
      </c>
      <c r="BM182" s="226" t="s">
        <v>2841</v>
      </c>
    </row>
    <row r="183" s="2" customFormat="1" ht="16.5" customHeight="1">
      <c r="A183" s="40"/>
      <c r="B183" s="41"/>
      <c r="C183" s="215" t="s">
        <v>1453</v>
      </c>
      <c r="D183" s="215" t="s">
        <v>187</v>
      </c>
      <c r="E183" s="216" t="s">
        <v>4283</v>
      </c>
      <c r="F183" s="217" t="s">
        <v>4284</v>
      </c>
      <c r="G183" s="218" t="s">
        <v>1773</v>
      </c>
      <c r="H183" s="219">
        <v>78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339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339</v>
      </c>
      <c r="BM183" s="226" t="s">
        <v>2847</v>
      </c>
    </row>
    <row r="184" s="2" customFormat="1" ht="16.5" customHeight="1">
      <c r="A184" s="40"/>
      <c r="B184" s="41"/>
      <c r="C184" s="215" t="s">
        <v>1468</v>
      </c>
      <c r="D184" s="215" t="s">
        <v>187</v>
      </c>
      <c r="E184" s="216" t="s">
        <v>4285</v>
      </c>
      <c r="F184" s="217" t="s">
        <v>4286</v>
      </c>
      <c r="G184" s="218" t="s">
        <v>439</v>
      </c>
      <c r="H184" s="219">
        <v>10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339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339</v>
      </c>
      <c r="BM184" s="226" t="s">
        <v>2853</v>
      </c>
    </row>
    <row r="185" s="2" customFormat="1" ht="16.5" customHeight="1">
      <c r="A185" s="40"/>
      <c r="B185" s="41"/>
      <c r="C185" s="215" t="s">
        <v>1473</v>
      </c>
      <c r="D185" s="215" t="s">
        <v>187</v>
      </c>
      <c r="E185" s="216" t="s">
        <v>4287</v>
      </c>
      <c r="F185" s="217" t="s">
        <v>4288</v>
      </c>
      <c r="G185" s="218" t="s">
        <v>439</v>
      </c>
      <c r="H185" s="219">
        <v>2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339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339</v>
      </c>
      <c r="BM185" s="226" t="s">
        <v>2858</v>
      </c>
    </row>
    <row r="186" s="2" customFormat="1" ht="16.5" customHeight="1">
      <c r="A186" s="40"/>
      <c r="B186" s="41"/>
      <c r="C186" s="215" t="s">
        <v>1880</v>
      </c>
      <c r="D186" s="215" t="s">
        <v>187</v>
      </c>
      <c r="E186" s="216" t="s">
        <v>4289</v>
      </c>
      <c r="F186" s="217" t="s">
        <v>4290</v>
      </c>
      <c r="G186" s="218" t="s">
        <v>439</v>
      </c>
      <c r="H186" s="219">
        <v>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339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339</v>
      </c>
      <c r="BM186" s="226" t="s">
        <v>2863</v>
      </c>
    </row>
    <row r="187" s="2" customFormat="1" ht="16.5" customHeight="1">
      <c r="A187" s="40"/>
      <c r="B187" s="41"/>
      <c r="C187" s="215" t="s">
        <v>1888</v>
      </c>
      <c r="D187" s="215" t="s">
        <v>187</v>
      </c>
      <c r="E187" s="216" t="s">
        <v>4291</v>
      </c>
      <c r="F187" s="217" t="s">
        <v>4292</v>
      </c>
      <c r="G187" s="218" t="s">
        <v>439</v>
      </c>
      <c r="H187" s="219">
        <v>2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339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339</v>
      </c>
      <c r="BM187" s="226" t="s">
        <v>2867</v>
      </c>
    </row>
    <row r="188" s="2" customFormat="1" ht="16.5" customHeight="1">
      <c r="A188" s="40"/>
      <c r="B188" s="41"/>
      <c r="C188" s="215" t="s">
        <v>1890</v>
      </c>
      <c r="D188" s="215" t="s">
        <v>187</v>
      </c>
      <c r="E188" s="216" t="s">
        <v>4287</v>
      </c>
      <c r="F188" s="217" t="s">
        <v>4288</v>
      </c>
      <c r="G188" s="218" t="s">
        <v>439</v>
      </c>
      <c r="H188" s="219">
        <v>9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339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339</v>
      </c>
      <c r="BM188" s="226" t="s">
        <v>2871</v>
      </c>
    </row>
    <row r="189" s="2" customFormat="1" ht="16.5" customHeight="1">
      <c r="A189" s="40"/>
      <c r="B189" s="41"/>
      <c r="C189" s="215" t="s">
        <v>1892</v>
      </c>
      <c r="D189" s="215" t="s">
        <v>187</v>
      </c>
      <c r="E189" s="216" t="s">
        <v>4293</v>
      </c>
      <c r="F189" s="217" t="s">
        <v>4294</v>
      </c>
      <c r="G189" s="218" t="s">
        <v>4295</v>
      </c>
      <c r="H189" s="219">
        <v>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339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339</v>
      </c>
      <c r="BM189" s="226" t="s">
        <v>2877</v>
      </c>
    </row>
    <row r="190" s="2" customFormat="1" ht="16.5" customHeight="1">
      <c r="A190" s="40"/>
      <c r="B190" s="41"/>
      <c r="C190" s="215" t="s">
        <v>1898</v>
      </c>
      <c r="D190" s="215" t="s">
        <v>187</v>
      </c>
      <c r="E190" s="216" t="s">
        <v>4296</v>
      </c>
      <c r="F190" s="217" t="s">
        <v>4297</v>
      </c>
      <c r="G190" s="218" t="s">
        <v>439</v>
      </c>
      <c r="H190" s="219">
        <v>2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339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339</v>
      </c>
      <c r="BM190" s="226" t="s">
        <v>2886</v>
      </c>
    </row>
    <row r="191" s="2" customFormat="1" ht="16.5" customHeight="1">
      <c r="A191" s="40"/>
      <c r="B191" s="41"/>
      <c r="C191" s="215" t="s">
        <v>1903</v>
      </c>
      <c r="D191" s="215" t="s">
        <v>187</v>
      </c>
      <c r="E191" s="216" t="s">
        <v>4298</v>
      </c>
      <c r="F191" s="217" t="s">
        <v>4299</v>
      </c>
      <c r="G191" s="218" t="s">
        <v>439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339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339</v>
      </c>
      <c r="BM191" s="226" t="s">
        <v>2901</v>
      </c>
    </row>
    <row r="192" s="2" customFormat="1" ht="16.5" customHeight="1">
      <c r="A192" s="40"/>
      <c r="B192" s="41"/>
      <c r="C192" s="215" t="s">
        <v>1878</v>
      </c>
      <c r="D192" s="215" t="s">
        <v>187</v>
      </c>
      <c r="E192" s="216" t="s">
        <v>4300</v>
      </c>
      <c r="F192" s="217" t="s">
        <v>4301</v>
      </c>
      <c r="G192" s="218" t="s">
        <v>1773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339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339</v>
      </c>
      <c r="BM192" s="226" t="s">
        <v>1402</v>
      </c>
    </row>
    <row r="193" s="2" customFormat="1" ht="16.5" customHeight="1">
      <c r="A193" s="40"/>
      <c r="B193" s="41"/>
      <c r="C193" s="215" t="s">
        <v>1907</v>
      </c>
      <c r="D193" s="215" t="s">
        <v>187</v>
      </c>
      <c r="E193" s="216" t="s">
        <v>4302</v>
      </c>
      <c r="F193" s="217" t="s">
        <v>4303</v>
      </c>
      <c r="G193" s="218" t="s">
        <v>439</v>
      </c>
      <c r="H193" s="219">
        <v>12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339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339</v>
      </c>
      <c r="BM193" s="226" t="s">
        <v>2911</v>
      </c>
    </row>
    <row r="194" s="2" customFormat="1" ht="16.5" customHeight="1">
      <c r="A194" s="40"/>
      <c r="B194" s="41"/>
      <c r="C194" s="215" t="s">
        <v>1909</v>
      </c>
      <c r="D194" s="215" t="s">
        <v>187</v>
      </c>
      <c r="E194" s="216" t="s">
        <v>4304</v>
      </c>
      <c r="F194" s="217" t="s">
        <v>4305</v>
      </c>
      <c r="G194" s="218" t="s">
        <v>439</v>
      </c>
      <c r="H194" s="219">
        <v>7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339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339</v>
      </c>
      <c r="BM194" s="226" t="s">
        <v>2915</v>
      </c>
    </row>
    <row r="195" s="2" customFormat="1" ht="16.5" customHeight="1">
      <c r="A195" s="40"/>
      <c r="B195" s="41"/>
      <c r="C195" s="215" t="s">
        <v>1914</v>
      </c>
      <c r="D195" s="215" t="s">
        <v>187</v>
      </c>
      <c r="E195" s="216" t="s">
        <v>4306</v>
      </c>
      <c r="F195" s="217" t="s">
        <v>4307</v>
      </c>
      <c r="G195" s="218" t="s">
        <v>439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339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339</v>
      </c>
      <c r="BM195" s="226" t="s">
        <v>2850</v>
      </c>
    </row>
    <row r="196" s="2" customFormat="1" ht="16.5" customHeight="1">
      <c r="A196" s="40"/>
      <c r="B196" s="41"/>
      <c r="C196" s="215" t="s">
        <v>1918</v>
      </c>
      <c r="D196" s="215" t="s">
        <v>187</v>
      </c>
      <c r="E196" s="216" t="s">
        <v>4308</v>
      </c>
      <c r="F196" s="217" t="s">
        <v>4309</v>
      </c>
      <c r="G196" s="218" t="s">
        <v>439</v>
      </c>
      <c r="H196" s="219">
        <v>21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339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339</v>
      </c>
      <c r="BM196" s="226" t="s">
        <v>2922</v>
      </c>
    </row>
    <row r="197" s="2" customFormat="1" ht="16.5" customHeight="1">
      <c r="A197" s="40"/>
      <c r="B197" s="41"/>
      <c r="C197" s="215" t="s">
        <v>1924</v>
      </c>
      <c r="D197" s="215" t="s">
        <v>187</v>
      </c>
      <c r="E197" s="216" t="s">
        <v>4310</v>
      </c>
      <c r="F197" s="217" t="s">
        <v>4311</v>
      </c>
      <c r="G197" s="218" t="s">
        <v>342</v>
      </c>
      <c r="H197" s="219">
        <v>1.1639999999999999</v>
      </c>
      <c r="I197" s="220"/>
      <c r="J197" s="221">
        <f>ROUND(I197*H197,2)</f>
        <v>0</v>
      </c>
      <c r="K197" s="217" t="s">
        <v>19</v>
      </c>
      <c r="L197" s="46"/>
      <c r="M197" s="267" t="s">
        <v>19</v>
      </c>
      <c r="N197" s="268" t="s">
        <v>44</v>
      </c>
      <c r="O197" s="269"/>
      <c r="P197" s="270">
        <f>O197*H197</f>
        <v>0</v>
      </c>
      <c r="Q197" s="270">
        <v>0</v>
      </c>
      <c r="R197" s="270">
        <f>Q197*H197</f>
        <v>0</v>
      </c>
      <c r="S197" s="270">
        <v>0</v>
      </c>
      <c r="T197" s="271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339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339</v>
      </c>
      <c r="BM197" s="226" t="s">
        <v>2927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YQaO/x6G5hhu6kUFHYejUQi9IbqF4IxkG5eD8cYwb7LOMXF2+mfM4RB0i2UO7pMv2lJXgnjbSY4CKdKU9fGF0A==" hashValue="K+0BxOMUHEqk3tRbxLwdKoPCIdXa1VuT/PmRvn5Jk4Oc2BK1Ny6hWycOPorB6TG+pXCAW1fX+8y+CEBMRIy+Og==" algorithmName="SHA-512" password="CC35"/>
  <autoFilter ref="C89:K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4312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ROUND((SUM(BE108:BE492)),  2)</f>
        <v>0</v>
      </c>
      <c r="G35" s="40"/>
      <c r="H35" s="40"/>
      <c r="I35" s="160">
        <v>0.20999999999999999</v>
      </c>
      <c r="J35" s="159">
        <f>ROUND(((SUM(BE108:BE492))*I35),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ROUND((SUM(BF108:BF492)),  2)</f>
        <v>0</v>
      </c>
      <c r="G36" s="40"/>
      <c r="H36" s="40"/>
      <c r="I36" s="160">
        <v>0.14999999999999999</v>
      </c>
      <c r="J36" s="159">
        <f>ROUND(((SUM(BF108:BF492))*I36),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ROUND((SUM(BG108:BG492)),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ROUND((SUM(BH108:BH492)),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ROUND((SUM(BI108:BI492)),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013 -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4313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4314</v>
      </c>
      <c r="E65" s="180"/>
      <c r="F65" s="180"/>
      <c r="G65" s="180"/>
      <c r="H65" s="180"/>
      <c r="I65" s="180"/>
      <c r="J65" s="181">
        <f>J112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4315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4316</v>
      </c>
      <c r="E67" s="180"/>
      <c r="F67" s="180"/>
      <c r="G67" s="180"/>
      <c r="H67" s="180"/>
      <c r="I67" s="180"/>
      <c r="J67" s="181">
        <f>J146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4317</v>
      </c>
      <c r="E68" s="180"/>
      <c r="F68" s="180"/>
      <c r="G68" s="180"/>
      <c r="H68" s="180"/>
      <c r="I68" s="180"/>
      <c r="J68" s="181">
        <f>J178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4318</v>
      </c>
      <c r="E69" s="180"/>
      <c r="F69" s="180"/>
      <c r="G69" s="180"/>
      <c r="H69" s="180"/>
      <c r="I69" s="180"/>
      <c r="J69" s="181">
        <f>J205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4319</v>
      </c>
      <c r="E70" s="180"/>
      <c r="F70" s="180"/>
      <c r="G70" s="180"/>
      <c r="H70" s="180"/>
      <c r="I70" s="180"/>
      <c r="J70" s="181">
        <f>J223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4320</v>
      </c>
      <c r="E71" s="180"/>
      <c r="F71" s="180"/>
      <c r="G71" s="180"/>
      <c r="H71" s="180"/>
      <c r="I71" s="180"/>
      <c r="J71" s="181">
        <f>J227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4321</v>
      </c>
      <c r="E72" s="180"/>
      <c r="F72" s="180"/>
      <c r="G72" s="180"/>
      <c r="H72" s="180"/>
      <c r="I72" s="180"/>
      <c r="J72" s="181">
        <f>J274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4322</v>
      </c>
      <c r="E73" s="180"/>
      <c r="F73" s="180"/>
      <c r="G73" s="180"/>
      <c r="H73" s="180"/>
      <c r="I73" s="180"/>
      <c r="J73" s="181">
        <f>J293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4323</v>
      </c>
      <c r="E74" s="180"/>
      <c r="F74" s="180"/>
      <c r="G74" s="180"/>
      <c r="H74" s="180"/>
      <c r="I74" s="180"/>
      <c r="J74" s="181">
        <f>J310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4324</v>
      </c>
      <c r="E75" s="180"/>
      <c r="F75" s="180"/>
      <c r="G75" s="180"/>
      <c r="H75" s="180"/>
      <c r="I75" s="180"/>
      <c r="J75" s="181">
        <f>J315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4325</v>
      </c>
      <c r="E76" s="180"/>
      <c r="F76" s="180"/>
      <c r="G76" s="180"/>
      <c r="H76" s="180"/>
      <c r="I76" s="180"/>
      <c r="J76" s="181">
        <f>J332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4326</v>
      </c>
      <c r="E77" s="180"/>
      <c r="F77" s="180"/>
      <c r="G77" s="180"/>
      <c r="H77" s="180"/>
      <c r="I77" s="180"/>
      <c r="J77" s="181">
        <f>J347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4327</v>
      </c>
      <c r="E78" s="180"/>
      <c r="F78" s="180"/>
      <c r="G78" s="180"/>
      <c r="H78" s="180"/>
      <c r="I78" s="180"/>
      <c r="J78" s="181">
        <f>J360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4328</v>
      </c>
      <c r="E79" s="180"/>
      <c r="F79" s="180"/>
      <c r="G79" s="180"/>
      <c r="H79" s="180"/>
      <c r="I79" s="180"/>
      <c r="J79" s="181">
        <f>J371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4329</v>
      </c>
      <c r="E80" s="180"/>
      <c r="F80" s="180"/>
      <c r="G80" s="180"/>
      <c r="H80" s="180"/>
      <c r="I80" s="180"/>
      <c r="J80" s="181">
        <f>J388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4330</v>
      </c>
      <c r="E81" s="180"/>
      <c r="F81" s="180"/>
      <c r="G81" s="180"/>
      <c r="H81" s="180"/>
      <c r="I81" s="180"/>
      <c r="J81" s="181">
        <f>J405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4331</v>
      </c>
      <c r="E82" s="180"/>
      <c r="F82" s="180"/>
      <c r="G82" s="180"/>
      <c r="H82" s="180"/>
      <c r="I82" s="180"/>
      <c r="J82" s="181">
        <f>J420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4332</v>
      </c>
      <c r="E83" s="180"/>
      <c r="F83" s="180"/>
      <c r="G83" s="180"/>
      <c r="H83" s="180"/>
      <c r="I83" s="180"/>
      <c r="J83" s="181">
        <f>J436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4333</v>
      </c>
      <c r="E84" s="180"/>
      <c r="F84" s="180"/>
      <c r="G84" s="180"/>
      <c r="H84" s="180"/>
      <c r="I84" s="180"/>
      <c r="J84" s="181">
        <f>J467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4334</v>
      </c>
      <c r="E85" s="180"/>
      <c r="F85" s="180"/>
      <c r="G85" s="180"/>
      <c r="H85" s="180"/>
      <c r="I85" s="180"/>
      <c r="J85" s="181">
        <f>J487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168</v>
      </c>
      <c r="E86" s="180"/>
      <c r="F86" s="180"/>
      <c r="G86" s="180"/>
      <c r="H86" s="180"/>
      <c r="I86" s="180"/>
      <c r="J86" s="181">
        <f>J490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170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150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151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152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013 - Elektroinstalace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171</v>
      </c>
      <c r="D107" s="191" t="s">
        <v>58</v>
      </c>
      <c r="E107" s="191" t="s">
        <v>54</v>
      </c>
      <c r="F107" s="191" t="s">
        <v>55</v>
      </c>
      <c r="G107" s="191" t="s">
        <v>172</v>
      </c>
      <c r="H107" s="191" t="s">
        <v>173</v>
      </c>
      <c r="I107" s="191" t="s">
        <v>174</v>
      </c>
      <c r="J107" s="191" t="s">
        <v>156</v>
      </c>
      <c r="K107" s="192" t="s">
        <v>175</v>
      </c>
      <c r="L107" s="193"/>
      <c r="M107" s="94" t="s">
        <v>19</v>
      </c>
      <c r="N107" s="95" t="s">
        <v>43</v>
      </c>
      <c r="O107" s="95" t="s">
        <v>176</v>
      </c>
      <c r="P107" s="95" t="s">
        <v>177</v>
      </c>
      <c r="Q107" s="95" t="s">
        <v>178</v>
      </c>
      <c r="R107" s="95" t="s">
        <v>179</v>
      </c>
      <c r="S107" s="95" t="s">
        <v>180</v>
      </c>
      <c r="T107" s="96" t="s">
        <v>181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182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P109+P112+P130+P146+P178+P205+P223+P227+P274+P293+P310+P315+P332+P347+P360+P371+P388+P405+P420+P436+P467+P487+P490</f>
        <v>0</v>
      </c>
      <c r="Q108" s="98"/>
      <c r="R108" s="196">
        <f>R109+R112+R130+R146+R178+R205+R223+R227+R274+R293+R310+R315+R332+R347+R360+R371+R388+R405+R420+R436+R467+R487+R490</f>
        <v>0</v>
      </c>
      <c r="S108" s="98"/>
      <c r="T108" s="197">
        <f>T109+T112+T130+T146+T178+T205+T223+T227+T274+T293+T310+T315+T332+T347+T360+T371+T388+T405+T420+T436+T467+T487+T490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157</v>
      </c>
      <c r="BK108" s="198">
        <f>BK109+BK112+BK130+BK146+BK178+BK205+BK223+BK227+BK274+BK293+BK310+BK315+BK332+BK347+BK360+BK371+BK388+BK405+BK420+BK436+BK467+BK487+BK490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4335</v>
      </c>
      <c r="F109" s="202" t="s">
        <v>4336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SUM(P110:P111)</f>
        <v>0</v>
      </c>
      <c r="Q109" s="207"/>
      <c r="R109" s="208">
        <f>SUM(R110:R111)</f>
        <v>0</v>
      </c>
      <c r="S109" s="207"/>
      <c r="T109" s="20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185</v>
      </c>
      <c r="BK109" s="212">
        <f>SUM(BK110:BK111)</f>
        <v>0</v>
      </c>
    </row>
    <row r="110" s="2" customFormat="1" ht="16.5" customHeight="1">
      <c r="A110" s="40"/>
      <c r="B110" s="41"/>
      <c r="C110" s="215" t="s">
        <v>80</v>
      </c>
      <c r="D110" s="215" t="s">
        <v>187</v>
      </c>
      <c r="E110" s="216" t="s">
        <v>4335</v>
      </c>
      <c r="F110" s="217" t="s">
        <v>4337</v>
      </c>
      <c r="G110" s="218" t="s">
        <v>4338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4339</v>
      </c>
    </row>
    <row r="111" s="2" customFormat="1" ht="16.5" customHeight="1">
      <c r="A111" s="40"/>
      <c r="B111" s="41"/>
      <c r="C111" s="215" t="s">
        <v>82</v>
      </c>
      <c r="D111" s="215" t="s">
        <v>187</v>
      </c>
      <c r="E111" s="216" t="s">
        <v>4340</v>
      </c>
      <c r="F111" s="217" t="s">
        <v>4341</v>
      </c>
      <c r="G111" s="218" t="s">
        <v>4338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4342</v>
      </c>
    </row>
    <row r="112" s="12" customFormat="1" ht="25.92" customHeight="1">
      <c r="A112" s="12"/>
      <c r="B112" s="199"/>
      <c r="C112" s="200"/>
      <c r="D112" s="201" t="s">
        <v>72</v>
      </c>
      <c r="E112" s="202" t="s">
        <v>4343</v>
      </c>
      <c r="F112" s="202" t="s">
        <v>4344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SUM(P113:P129)</f>
        <v>0</v>
      </c>
      <c r="Q112" s="207"/>
      <c r="R112" s="208">
        <f>SUM(R113:R129)</f>
        <v>0</v>
      </c>
      <c r="S112" s="207"/>
      <c r="T112" s="209">
        <f>SUM(T113:T129)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80</v>
      </c>
      <c r="AT112" s="211" t="s">
        <v>72</v>
      </c>
      <c r="AU112" s="211" t="s">
        <v>73</v>
      </c>
      <c r="AY112" s="210" t="s">
        <v>185</v>
      </c>
      <c r="BK112" s="212">
        <f>SUM(BK113:BK129)</f>
        <v>0</v>
      </c>
    </row>
    <row r="113" s="2" customFormat="1" ht="24.15" customHeight="1">
      <c r="A113" s="40"/>
      <c r="B113" s="41"/>
      <c r="C113" s="215" t="s">
        <v>129</v>
      </c>
      <c r="D113" s="215" t="s">
        <v>187</v>
      </c>
      <c r="E113" s="216" t="s">
        <v>4345</v>
      </c>
      <c r="F113" s="217" t="s">
        <v>4346</v>
      </c>
      <c r="G113" s="218" t="s">
        <v>1314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4347</v>
      </c>
    </row>
    <row r="114" s="2" customFormat="1" ht="16.5" customHeight="1">
      <c r="A114" s="40"/>
      <c r="B114" s="41"/>
      <c r="C114" s="215" t="s">
        <v>135</v>
      </c>
      <c r="D114" s="215" t="s">
        <v>187</v>
      </c>
      <c r="E114" s="216" t="s">
        <v>4348</v>
      </c>
      <c r="F114" s="217" t="s">
        <v>4349</v>
      </c>
      <c r="G114" s="218" t="s">
        <v>1314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4350</v>
      </c>
    </row>
    <row r="115" s="2" customFormat="1" ht="16.5" customHeight="1">
      <c r="A115" s="40"/>
      <c r="B115" s="41"/>
      <c r="C115" s="215" t="s">
        <v>250</v>
      </c>
      <c r="D115" s="215" t="s">
        <v>187</v>
      </c>
      <c r="E115" s="216" t="s">
        <v>4351</v>
      </c>
      <c r="F115" s="217" t="s">
        <v>4352</v>
      </c>
      <c r="G115" s="218" t="s">
        <v>1314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4353</v>
      </c>
    </row>
    <row r="116" s="2" customFormat="1" ht="16.5" customHeight="1">
      <c r="A116" s="40"/>
      <c r="B116" s="41"/>
      <c r="C116" s="215" t="s">
        <v>255</v>
      </c>
      <c r="D116" s="215" t="s">
        <v>187</v>
      </c>
      <c r="E116" s="216" t="s">
        <v>4354</v>
      </c>
      <c r="F116" s="217" t="s">
        <v>4355</v>
      </c>
      <c r="G116" s="218" t="s">
        <v>1314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4356</v>
      </c>
    </row>
    <row r="117" s="2" customFormat="1" ht="16.5" customHeight="1">
      <c r="A117" s="40"/>
      <c r="B117" s="41"/>
      <c r="C117" s="215" t="s">
        <v>260</v>
      </c>
      <c r="D117" s="215" t="s">
        <v>187</v>
      </c>
      <c r="E117" s="216" t="s">
        <v>4357</v>
      </c>
      <c r="F117" s="217" t="s">
        <v>4358</v>
      </c>
      <c r="G117" s="218" t="s">
        <v>1314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4359</v>
      </c>
    </row>
    <row r="118" s="2" customFormat="1" ht="16.5" customHeight="1">
      <c r="A118" s="40"/>
      <c r="B118" s="41"/>
      <c r="C118" s="215" t="s">
        <v>265</v>
      </c>
      <c r="D118" s="215" t="s">
        <v>187</v>
      </c>
      <c r="E118" s="216" t="s">
        <v>4360</v>
      </c>
      <c r="F118" s="217" t="s">
        <v>4361</v>
      </c>
      <c r="G118" s="218" t="s">
        <v>1314</v>
      </c>
      <c r="H118" s="219">
        <v>4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4362</v>
      </c>
    </row>
    <row r="119" s="2" customFormat="1" ht="16.5" customHeight="1">
      <c r="A119" s="40"/>
      <c r="B119" s="41"/>
      <c r="C119" s="215" t="s">
        <v>236</v>
      </c>
      <c r="D119" s="215" t="s">
        <v>187</v>
      </c>
      <c r="E119" s="216" t="s">
        <v>4363</v>
      </c>
      <c r="F119" s="217" t="s">
        <v>4364</v>
      </c>
      <c r="G119" s="218" t="s">
        <v>1314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4365</v>
      </c>
    </row>
    <row r="120" s="2" customFormat="1" ht="16.5" customHeight="1">
      <c r="A120" s="40"/>
      <c r="B120" s="41"/>
      <c r="C120" s="215" t="s">
        <v>283</v>
      </c>
      <c r="D120" s="215" t="s">
        <v>187</v>
      </c>
      <c r="E120" s="216" t="s">
        <v>4366</v>
      </c>
      <c r="F120" s="217" t="s">
        <v>4367</v>
      </c>
      <c r="G120" s="218" t="s">
        <v>1314</v>
      </c>
      <c r="H120" s="219">
        <v>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4368</v>
      </c>
    </row>
    <row r="121" s="2" customFormat="1" ht="16.5" customHeight="1">
      <c r="A121" s="40"/>
      <c r="B121" s="41"/>
      <c r="C121" s="215" t="s">
        <v>293</v>
      </c>
      <c r="D121" s="215" t="s">
        <v>187</v>
      </c>
      <c r="E121" s="216" t="s">
        <v>4369</v>
      </c>
      <c r="F121" s="217" t="s">
        <v>4370</v>
      </c>
      <c r="G121" s="218" t="s">
        <v>1314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4371</v>
      </c>
    </row>
    <row r="122" s="2" customFormat="1" ht="16.5" customHeight="1">
      <c r="A122" s="40"/>
      <c r="B122" s="41"/>
      <c r="C122" s="215" t="s">
        <v>302</v>
      </c>
      <c r="D122" s="215" t="s">
        <v>187</v>
      </c>
      <c r="E122" s="216" t="s">
        <v>4372</v>
      </c>
      <c r="F122" s="217" t="s">
        <v>4373</v>
      </c>
      <c r="G122" s="218" t="s">
        <v>1314</v>
      </c>
      <c r="H122" s="219">
        <v>6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4374</v>
      </c>
    </row>
    <row r="123" s="2" customFormat="1" ht="16.5" customHeight="1">
      <c r="A123" s="40"/>
      <c r="B123" s="41"/>
      <c r="C123" s="215" t="s">
        <v>309</v>
      </c>
      <c r="D123" s="215" t="s">
        <v>187</v>
      </c>
      <c r="E123" s="216" t="s">
        <v>4375</v>
      </c>
      <c r="F123" s="217" t="s">
        <v>4376</v>
      </c>
      <c r="G123" s="218" t="s">
        <v>1314</v>
      </c>
      <c r="H123" s="219">
        <v>4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4377</v>
      </c>
    </row>
    <row r="124" s="2" customFormat="1" ht="16.5" customHeight="1">
      <c r="A124" s="40"/>
      <c r="B124" s="41"/>
      <c r="C124" s="215" t="s">
        <v>318</v>
      </c>
      <c r="D124" s="215" t="s">
        <v>187</v>
      </c>
      <c r="E124" s="216" t="s">
        <v>4378</v>
      </c>
      <c r="F124" s="217" t="s">
        <v>4379</v>
      </c>
      <c r="G124" s="218" t="s">
        <v>1314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4380</v>
      </c>
    </row>
    <row r="125" s="2" customFormat="1" ht="16.5" customHeight="1">
      <c r="A125" s="40"/>
      <c r="B125" s="41"/>
      <c r="C125" s="215" t="s">
        <v>8</v>
      </c>
      <c r="D125" s="215" t="s">
        <v>187</v>
      </c>
      <c r="E125" s="216" t="s">
        <v>4381</v>
      </c>
      <c r="F125" s="217" t="s">
        <v>4382</v>
      </c>
      <c r="G125" s="218" t="s">
        <v>1314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4383</v>
      </c>
    </row>
    <row r="126" s="2" customFormat="1" ht="16.5" customHeight="1">
      <c r="A126" s="40"/>
      <c r="B126" s="41"/>
      <c r="C126" s="215" t="s">
        <v>339</v>
      </c>
      <c r="D126" s="215" t="s">
        <v>187</v>
      </c>
      <c r="E126" s="216" t="s">
        <v>4384</v>
      </c>
      <c r="F126" s="217" t="s">
        <v>4385</v>
      </c>
      <c r="G126" s="218" t="s">
        <v>1314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4386</v>
      </c>
    </row>
    <row r="127" s="2" customFormat="1" ht="16.5" customHeight="1">
      <c r="A127" s="40"/>
      <c r="B127" s="41"/>
      <c r="C127" s="215" t="s">
        <v>345</v>
      </c>
      <c r="D127" s="215" t="s">
        <v>187</v>
      </c>
      <c r="E127" s="216" t="s">
        <v>4387</v>
      </c>
      <c r="F127" s="217" t="s">
        <v>4388</v>
      </c>
      <c r="G127" s="218" t="s">
        <v>1314</v>
      </c>
      <c r="H127" s="219">
        <v>3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4389</v>
      </c>
    </row>
    <row r="128" s="2" customFormat="1" ht="16.5" customHeight="1">
      <c r="A128" s="40"/>
      <c r="B128" s="41"/>
      <c r="C128" s="215" t="s">
        <v>352</v>
      </c>
      <c r="D128" s="215" t="s">
        <v>187</v>
      </c>
      <c r="E128" s="216" t="s">
        <v>4390</v>
      </c>
      <c r="F128" s="217" t="s">
        <v>4391</v>
      </c>
      <c r="G128" s="218" t="s">
        <v>1314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4392</v>
      </c>
    </row>
    <row r="129" s="2" customFormat="1" ht="16.5" customHeight="1">
      <c r="A129" s="40"/>
      <c r="B129" s="41"/>
      <c r="C129" s="215" t="s">
        <v>358</v>
      </c>
      <c r="D129" s="215" t="s">
        <v>187</v>
      </c>
      <c r="E129" s="216" t="s">
        <v>4393</v>
      </c>
      <c r="F129" s="217" t="s">
        <v>4394</v>
      </c>
      <c r="G129" s="218" t="s">
        <v>1314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4395</v>
      </c>
    </row>
    <row r="130" s="12" customFormat="1" ht="25.92" customHeight="1">
      <c r="A130" s="12"/>
      <c r="B130" s="199"/>
      <c r="C130" s="200"/>
      <c r="D130" s="201" t="s">
        <v>72</v>
      </c>
      <c r="E130" s="202" t="s">
        <v>4396</v>
      </c>
      <c r="F130" s="202" t="s">
        <v>4397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SUM(P131:P145)</f>
        <v>0</v>
      </c>
      <c r="Q130" s="207"/>
      <c r="R130" s="208">
        <f>SUM(R131:R145)</f>
        <v>0</v>
      </c>
      <c r="S130" s="207"/>
      <c r="T130" s="209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72</v>
      </c>
      <c r="AU130" s="211" t="s">
        <v>73</v>
      </c>
      <c r="AY130" s="210" t="s">
        <v>185</v>
      </c>
      <c r="BK130" s="212">
        <f>SUM(BK131:BK145)</f>
        <v>0</v>
      </c>
    </row>
    <row r="131" s="2" customFormat="1" ht="16.5" customHeight="1">
      <c r="A131" s="40"/>
      <c r="B131" s="41"/>
      <c r="C131" s="215" t="s">
        <v>372</v>
      </c>
      <c r="D131" s="215" t="s">
        <v>187</v>
      </c>
      <c r="E131" s="216" t="s">
        <v>4398</v>
      </c>
      <c r="F131" s="217" t="s">
        <v>4399</v>
      </c>
      <c r="G131" s="218" t="s">
        <v>1314</v>
      </c>
      <c r="H131" s="219">
        <v>54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4400</v>
      </c>
    </row>
    <row r="132" s="2" customFormat="1" ht="52.2" customHeight="1">
      <c r="A132" s="40"/>
      <c r="B132" s="41"/>
      <c r="C132" s="215" t="s">
        <v>7</v>
      </c>
      <c r="D132" s="215" t="s">
        <v>187</v>
      </c>
      <c r="E132" s="216" t="s">
        <v>4401</v>
      </c>
      <c r="F132" s="217" t="s">
        <v>4402</v>
      </c>
      <c r="G132" s="218" t="s">
        <v>1314</v>
      </c>
      <c r="H132" s="219">
        <v>72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4403</v>
      </c>
    </row>
    <row r="133" s="2" customFormat="1" ht="52.2" customHeight="1">
      <c r="A133" s="40"/>
      <c r="B133" s="41"/>
      <c r="C133" s="215" t="s">
        <v>386</v>
      </c>
      <c r="D133" s="215" t="s">
        <v>187</v>
      </c>
      <c r="E133" s="216" t="s">
        <v>4404</v>
      </c>
      <c r="F133" s="217" t="s">
        <v>4405</v>
      </c>
      <c r="G133" s="218" t="s">
        <v>1314</v>
      </c>
      <c r="H133" s="219">
        <v>52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4406</v>
      </c>
    </row>
    <row r="134" s="2" customFormat="1" ht="52.2" customHeight="1">
      <c r="A134" s="40"/>
      <c r="B134" s="41"/>
      <c r="C134" s="215" t="s">
        <v>393</v>
      </c>
      <c r="D134" s="215" t="s">
        <v>187</v>
      </c>
      <c r="E134" s="216" t="s">
        <v>4407</v>
      </c>
      <c r="F134" s="217" t="s">
        <v>4408</v>
      </c>
      <c r="G134" s="218" t="s">
        <v>1314</v>
      </c>
      <c r="H134" s="219">
        <v>140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4409</v>
      </c>
    </row>
    <row r="135" s="2" customFormat="1" ht="52.2" customHeight="1">
      <c r="A135" s="40"/>
      <c r="B135" s="41"/>
      <c r="C135" s="215" t="s">
        <v>400</v>
      </c>
      <c r="D135" s="215" t="s">
        <v>187</v>
      </c>
      <c r="E135" s="216" t="s">
        <v>4410</v>
      </c>
      <c r="F135" s="217" t="s">
        <v>4411</v>
      </c>
      <c r="G135" s="218" t="s">
        <v>1314</v>
      </c>
      <c r="H135" s="219">
        <v>11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4412</v>
      </c>
    </row>
    <row r="136" s="2" customFormat="1" ht="52.2" customHeight="1">
      <c r="A136" s="40"/>
      <c r="B136" s="41"/>
      <c r="C136" s="215" t="s">
        <v>409</v>
      </c>
      <c r="D136" s="215" t="s">
        <v>187</v>
      </c>
      <c r="E136" s="216" t="s">
        <v>4413</v>
      </c>
      <c r="F136" s="217" t="s">
        <v>4414</v>
      </c>
      <c r="G136" s="218" t="s">
        <v>1314</v>
      </c>
      <c r="H136" s="219">
        <v>10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4415</v>
      </c>
    </row>
    <row r="137" s="2" customFormat="1" ht="52.2" customHeight="1">
      <c r="A137" s="40"/>
      <c r="B137" s="41"/>
      <c r="C137" s="215" t="s">
        <v>417</v>
      </c>
      <c r="D137" s="215" t="s">
        <v>187</v>
      </c>
      <c r="E137" s="216" t="s">
        <v>4416</v>
      </c>
      <c r="F137" s="217" t="s">
        <v>4417</v>
      </c>
      <c r="G137" s="218" t="s">
        <v>1314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4418</v>
      </c>
    </row>
    <row r="138" s="2" customFormat="1" ht="52.2" customHeight="1">
      <c r="A138" s="40"/>
      <c r="B138" s="41"/>
      <c r="C138" s="215" t="s">
        <v>436</v>
      </c>
      <c r="D138" s="215" t="s">
        <v>187</v>
      </c>
      <c r="E138" s="216" t="s">
        <v>4419</v>
      </c>
      <c r="F138" s="217" t="s">
        <v>4420</v>
      </c>
      <c r="G138" s="218" t="s">
        <v>1314</v>
      </c>
      <c r="H138" s="219">
        <v>23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4421</v>
      </c>
    </row>
    <row r="139" s="2" customFormat="1" ht="52.2" customHeight="1">
      <c r="A139" s="40"/>
      <c r="B139" s="41"/>
      <c r="C139" s="215" t="s">
        <v>445</v>
      </c>
      <c r="D139" s="215" t="s">
        <v>187</v>
      </c>
      <c r="E139" s="216" t="s">
        <v>4422</v>
      </c>
      <c r="F139" s="217" t="s">
        <v>4423</v>
      </c>
      <c r="G139" s="218" t="s">
        <v>1314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4424</v>
      </c>
    </row>
    <row r="140" s="2" customFormat="1" ht="52.2" customHeight="1">
      <c r="A140" s="40"/>
      <c r="B140" s="41"/>
      <c r="C140" s="215" t="s">
        <v>454</v>
      </c>
      <c r="D140" s="215" t="s">
        <v>187</v>
      </c>
      <c r="E140" s="216" t="s">
        <v>4425</v>
      </c>
      <c r="F140" s="217" t="s">
        <v>4426</v>
      </c>
      <c r="G140" s="218" t="s">
        <v>1314</v>
      </c>
      <c r="H140" s="219">
        <v>26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4427</v>
      </c>
    </row>
    <row r="141" s="2" customFormat="1" ht="52.2" customHeight="1">
      <c r="A141" s="40"/>
      <c r="B141" s="41"/>
      <c r="C141" s="215" t="s">
        <v>630</v>
      </c>
      <c r="D141" s="215" t="s">
        <v>187</v>
      </c>
      <c r="E141" s="216" t="s">
        <v>4428</v>
      </c>
      <c r="F141" s="217" t="s">
        <v>4429</v>
      </c>
      <c r="G141" s="218" t="s">
        <v>1314</v>
      </c>
      <c r="H141" s="219">
        <v>3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4430</v>
      </c>
    </row>
    <row r="142" s="2" customFormat="1" ht="52.2" customHeight="1">
      <c r="A142" s="40"/>
      <c r="B142" s="41"/>
      <c r="C142" s="215" t="s">
        <v>635</v>
      </c>
      <c r="D142" s="215" t="s">
        <v>187</v>
      </c>
      <c r="E142" s="216" t="s">
        <v>4431</v>
      </c>
      <c r="F142" s="217" t="s">
        <v>4432</v>
      </c>
      <c r="G142" s="218" t="s">
        <v>1314</v>
      </c>
      <c r="H142" s="219">
        <v>5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4433</v>
      </c>
    </row>
    <row r="143" s="2" customFormat="1" ht="52.2" customHeight="1">
      <c r="A143" s="40"/>
      <c r="B143" s="41"/>
      <c r="C143" s="215" t="s">
        <v>627</v>
      </c>
      <c r="D143" s="215" t="s">
        <v>187</v>
      </c>
      <c r="E143" s="216" t="s">
        <v>4434</v>
      </c>
      <c r="F143" s="217" t="s">
        <v>4435</v>
      </c>
      <c r="G143" s="218" t="s">
        <v>1314</v>
      </c>
      <c r="H143" s="219">
        <v>4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4436</v>
      </c>
    </row>
    <row r="144" s="2" customFormat="1" ht="52.2" customHeight="1">
      <c r="A144" s="40"/>
      <c r="B144" s="41"/>
      <c r="C144" s="215" t="s">
        <v>644</v>
      </c>
      <c r="D144" s="215" t="s">
        <v>187</v>
      </c>
      <c r="E144" s="216" t="s">
        <v>4437</v>
      </c>
      <c r="F144" s="217" t="s">
        <v>4438</v>
      </c>
      <c r="G144" s="218" t="s">
        <v>1314</v>
      </c>
      <c r="H144" s="219">
        <v>15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4439</v>
      </c>
    </row>
    <row r="145" s="2" customFormat="1" ht="52.2" customHeight="1">
      <c r="A145" s="40"/>
      <c r="B145" s="41"/>
      <c r="C145" s="215" t="s">
        <v>888</v>
      </c>
      <c r="D145" s="215" t="s">
        <v>187</v>
      </c>
      <c r="E145" s="216" t="s">
        <v>4440</v>
      </c>
      <c r="F145" s="217" t="s">
        <v>4441</v>
      </c>
      <c r="G145" s="218" t="s">
        <v>1314</v>
      </c>
      <c r="H145" s="219">
        <v>61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4442</v>
      </c>
    </row>
    <row r="146" s="12" customFormat="1" ht="25.92" customHeight="1">
      <c r="A146" s="12"/>
      <c r="B146" s="199"/>
      <c r="C146" s="200"/>
      <c r="D146" s="201" t="s">
        <v>72</v>
      </c>
      <c r="E146" s="202" t="s">
        <v>4443</v>
      </c>
      <c r="F146" s="202" t="s">
        <v>4444</v>
      </c>
      <c r="G146" s="200"/>
      <c r="H146" s="200"/>
      <c r="I146" s="203"/>
      <c r="J146" s="204">
        <f>BK146</f>
        <v>0</v>
      </c>
      <c r="K146" s="200"/>
      <c r="L146" s="205"/>
      <c r="M146" s="206"/>
      <c r="N146" s="207"/>
      <c r="O146" s="207"/>
      <c r="P146" s="208">
        <f>SUM(P147:P177)</f>
        <v>0</v>
      </c>
      <c r="Q146" s="207"/>
      <c r="R146" s="208">
        <f>SUM(R147:R177)</f>
        <v>0</v>
      </c>
      <c r="S146" s="207"/>
      <c r="T146" s="209">
        <f>SUM(T147:T177)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73</v>
      </c>
      <c r="AY146" s="210" t="s">
        <v>185</v>
      </c>
      <c r="BK146" s="212">
        <f>SUM(BK147:BK177)</f>
        <v>0</v>
      </c>
    </row>
    <row r="147" s="2" customFormat="1" ht="16.5" customHeight="1">
      <c r="A147" s="40"/>
      <c r="B147" s="41"/>
      <c r="C147" s="215" t="s">
        <v>893</v>
      </c>
      <c r="D147" s="215" t="s">
        <v>187</v>
      </c>
      <c r="E147" s="216" t="s">
        <v>4445</v>
      </c>
      <c r="F147" s="217" t="s">
        <v>4446</v>
      </c>
      <c r="G147" s="218" t="s">
        <v>1314</v>
      </c>
      <c r="H147" s="219">
        <v>63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4447</v>
      </c>
    </row>
    <row r="148" s="2" customFormat="1" ht="16.5" customHeight="1">
      <c r="A148" s="40"/>
      <c r="B148" s="41"/>
      <c r="C148" s="215" t="s">
        <v>898</v>
      </c>
      <c r="D148" s="215" t="s">
        <v>187</v>
      </c>
      <c r="E148" s="216" t="s">
        <v>4448</v>
      </c>
      <c r="F148" s="217" t="s">
        <v>4449</v>
      </c>
      <c r="G148" s="218" t="s">
        <v>1314</v>
      </c>
      <c r="H148" s="219">
        <v>150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4450</v>
      </c>
    </row>
    <row r="149" s="2" customFormat="1" ht="16.5" customHeight="1">
      <c r="A149" s="40"/>
      <c r="B149" s="41"/>
      <c r="C149" s="215" t="s">
        <v>904</v>
      </c>
      <c r="D149" s="215" t="s">
        <v>187</v>
      </c>
      <c r="E149" s="216" t="s">
        <v>4451</v>
      </c>
      <c r="F149" s="217" t="s">
        <v>4452</v>
      </c>
      <c r="G149" s="218" t="s">
        <v>1314</v>
      </c>
      <c r="H149" s="219">
        <v>111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4453</v>
      </c>
    </row>
    <row r="150" s="2" customFormat="1" ht="16.5" customHeight="1">
      <c r="A150" s="40"/>
      <c r="B150" s="41"/>
      <c r="C150" s="215" t="s">
        <v>913</v>
      </c>
      <c r="D150" s="215" t="s">
        <v>187</v>
      </c>
      <c r="E150" s="216" t="s">
        <v>4454</v>
      </c>
      <c r="F150" s="217" t="s">
        <v>4455</v>
      </c>
      <c r="G150" s="218" t="s">
        <v>1314</v>
      </c>
      <c r="H150" s="219">
        <v>26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4456</v>
      </c>
    </row>
    <row r="151" s="2" customFormat="1" ht="16.5" customHeight="1">
      <c r="A151" s="40"/>
      <c r="B151" s="41"/>
      <c r="C151" s="215" t="s">
        <v>929</v>
      </c>
      <c r="D151" s="215" t="s">
        <v>187</v>
      </c>
      <c r="E151" s="216" t="s">
        <v>4457</v>
      </c>
      <c r="F151" s="217" t="s">
        <v>4458</v>
      </c>
      <c r="G151" s="218" t="s">
        <v>1314</v>
      </c>
      <c r="H151" s="219">
        <v>280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4459</v>
      </c>
    </row>
    <row r="152" s="2" customFormat="1" ht="16.5" customHeight="1">
      <c r="A152" s="40"/>
      <c r="B152" s="41"/>
      <c r="C152" s="215" t="s">
        <v>935</v>
      </c>
      <c r="D152" s="215" t="s">
        <v>187</v>
      </c>
      <c r="E152" s="216" t="s">
        <v>4460</v>
      </c>
      <c r="F152" s="217" t="s">
        <v>4461</v>
      </c>
      <c r="G152" s="218" t="s">
        <v>1314</v>
      </c>
      <c r="H152" s="219">
        <v>41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4462</v>
      </c>
    </row>
    <row r="153" s="2" customFormat="1" ht="16.5" customHeight="1">
      <c r="A153" s="40"/>
      <c r="B153" s="41"/>
      <c r="C153" s="215" t="s">
        <v>944</v>
      </c>
      <c r="D153" s="215" t="s">
        <v>187</v>
      </c>
      <c r="E153" s="216" t="s">
        <v>4463</v>
      </c>
      <c r="F153" s="217" t="s">
        <v>4464</v>
      </c>
      <c r="G153" s="218" t="s">
        <v>1314</v>
      </c>
      <c r="H153" s="219">
        <v>59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4465</v>
      </c>
    </row>
    <row r="154" s="2" customFormat="1" ht="16.5" customHeight="1">
      <c r="A154" s="40"/>
      <c r="B154" s="41"/>
      <c r="C154" s="215" t="s">
        <v>949</v>
      </c>
      <c r="D154" s="215" t="s">
        <v>187</v>
      </c>
      <c r="E154" s="216" t="s">
        <v>4466</v>
      </c>
      <c r="F154" s="217" t="s">
        <v>4467</v>
      </c>
      <c r="G154" s="218" t="s">
        <v>1314</v>
      </c>
      <c r="H154" s="219">
        <v>29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4468</v>
      </c>
    </row>
    <row r="155" s="2" customFormat="1" ht="16.5" customHeight="1">
      <c r="A155" s="40"/>
      <c r="B155" s="41"/>
      <c r="C155" s="215" t="s">
        <v>963</v>
      </c>
      <c r="D155" s="215" t="s">
        <v>187</v>
      </c>
      <c r="E155" s="216" t="s">
        <v>4469</v>
      </c>
      <c r="F155" s="217" t="s">
        <v>4470</v>
      </c>
      <c r="G155" s="218" t="s">
        <v>1314</v>
      </c>
      <c r="H155" s="219">
        <v>7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4471</v>
      </c>
    </row>
    <row r="156" s="2" customFormat="1" ht="16.5" customHeight="1">
      <c r="A156" s="40"/>
      <c r="B156" s="41"/>
      <c r="C156" s="215" t="s">
        <v>968</v>
      </c>
      <c r="D156" s="215" t="s">
        <v>187</v>
      </c>
      <c r="E156" s="216" t="s">
        <v>4472</v>
      </c>
      <c r="F156" s="217" t="s">
        <v>4473</v>
      </c>
      <c r="G156" s="218" t="s">
        <v>1314</v>
      </c>
      <c r="H156" s="219">
        <v>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4474</v>
      </c>
    </row>
    <row r="157" s="2" customFormat="1" ht="16.5" customHeight="1">
      <c r="A157" s="40"/>
      <c r="B157" s="41"/>
      <c r="C157" s="215" t="s">
        <v>975</v>
      </c>
      <c r="D157" s="215" t="s">
        <v>187</v>
      </c>
      <c r="E157" s="216" t="s">
        <v>4475</v>
      </c>
      <c r="F157" s="217" t="s">
        <v>4476</v>
      </c>
      <c r="G157" s="218" t="s">
        <v>1314</v>
      </c>
      <c r="H157" s="219">
        <v>150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4477</v>
      </c>
    </row>
    <row r="158" s="2" customFormat="1" ht="16.5" customHeight="1">
      <c r="A158" s="40"/>
      <c r="B158" s="41"/>
      <c r="C158" s="215" t="s">
        <v>980</v>
      </c>
      <c r="D158" s="215" t="s">
        <v>187</v>
      </c>
      <c r="E158" s="216" t="s">
        <v>4478</v>
      </c>
      <c r="F158" s="217" t="s">
        <v>4479</v>
      </c>
      <c r="G158" s="218" t="s">
        <v>1314</v>
      </c>
      <c r="H158" s="219">
        <v>340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4480</v>
      </c>
    </row>
    <row r="159" s="2" customFormat="1" ht="16.5" customHeight="1">
      <c r="A159" s="40"/>
      <c r="B159" s="41"/>
      <c r="C159" s="215" t="s">
        <v>984</v>
      </c>
      <c r="D159" s="215" t="s">
        <v>187</v>
      </c>
      <c r="E159" s="216" t="s">
        <v>4481</v>
      </c>
      <c r="F159" s="217" t="s">
        <v>4482</v>
      </c>
      <c r="G159" s="218" t="s">
        <v>1314</v>
      </c>
      <c r="H159" s="219">
        <v>16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4483</v>
      </c>
    </row>
    <row r="160" s="2" customFormat="1" ht="16.5" customHeight="1">
      <c r="A160" s="40"/>
      <c r="B160" s="41"/>
      <c r="C160" s="215" t="s">
        <v>987</v>
      </c>
      <c r="D160" s="215" t="s">
        <v>187</v>
      </c>
      <c r="E160" s="216" t="s">
        <v>4484</v>
      </c>
      <c r="F160" s="217" t="s">
        <v>4485</v>
      </c>
      <c r="G160" s="218" t="s">
        <v>1314</v>
      </c>
      <c r="H160" s="219">
        <v>50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4486</v>
      </c>
    </row>
    <row r="161" s="2" customFormat="1" ht="16.5" customHeight="1">
      <c r="A161" s="40"/>
      <c r="B161" s="41"/>
      <c r="C161" s="215" t="s">
        <v>989</v>
      </c>
      <c r="D161" s="215" t="s">
        <v>187</v>
      </c>
      <c r="E161" s="216" t="s">
        <v>4487</v>
      </c>
      <c r="F161" s="217" t="s">
        <v>4488</v>
      </c>
      <c r="G161" s="218" t="s">
        <v>1314</v>
      </c>
      <c r="H161" s="219">
        <v>53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4489</v>
      </c>
    </row>
    <row r="162" s="2" customFormat="1" ht="16.5" customHeight="1">
      <c r="A162" s="40"/>
      <c r="B162" s="41"/>
      <c r="C162" s="215" t="s">
        <v>996</v>
      </c>
      <c r="D162" s="215" t="s">
        <v>187</v>
      </c>
      <c r="E162" s="216" t="s">
        <v>4490</v>
      </c>
      <c r="F162" s="217" t="s">
        <v>4491</v>
      </c>
      <c r="G162" s="218" t="s">
        <v>1314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4492</v>
      </c>
    </row>
    <row r="163" s="2" customFormat="1" ht="16.5" customHeight="1">
      <c r="A163" s="40"/>
      <c r="B163" s="41"/>
      <c r="C163" s="215" t="s">
        <v>1002</v>
      </c>
      <c r="D163" s="215" t="s">
        <v>187</v>
      </c>
      <c r="E163" s="216" t="s">
        <v>4493</v>
      </c>
      <c r="F163" s="217" t="s">
        <v>4494</v>
      </c>
      <c r="G163" s="218" t="s">
        <v>1314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4495</v>
      </c>
    </row>
    <row r="164" s="2" customFormat="1" ht="16.5" customHeight="1">
      <c r="A164" s="40"/>
      <c r="B164" s="41"/>
      <c r="C164" s="215" t="s">
        <v>1007</v>
      </c>
      <c r="D164" s="215" t="s">
        <v>187</v>
      </c>
      <c r="E164" s="216" t="s">
        <v>4496</v>
      </c>
      <c r="F164" s="217" t="s">
        <v>4497</v>
      </c>
      <c r="G164" s="218" t="s">
        <v>1314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4498</v>
      </c>
    </row>
    <row r="165" s="2" customFormat="1" ht="16.5" customHeight="1">
      <c r="A165" s="40"/>
      <c r="B165" s="41"/>
      <c r="C165" s="215" t="s">
        <v>1009</v>
      </c>
      <c r="D165" s="215" t="s">
        <v>187</v>
      </c>
      <c r="E165" s="216" t="s">
        <v>4499</v>
      </c>
      <c r="F165" s="217" t="s">
        <v>4500</v>
      </c>
      <c r="G165" s="218" t="s">
        <v>1314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4501</v>
      </c>
    </row>
    <row r="166" s="2" customFormat="1" ht="16.5" customHeight="1">
      <c r="A166" s="40"/>
      <c r="B166" s="41"/>
      <c r="C166" s="215" t="s">
        <v>1012</v>
      </c>
      <c r="D166" s="215" t="s">
        <v>187</v>
      </c>
      <c r="E166" s="216" t="s">
        <v>4502</v>
      </c>
      <c r="F166" s="217" t="s">
        <v>4503</v>
      </c>
      <c r="G166" s="218" t="s">
        <v>1314</v>
      </c>
      <c r="H166" s="219">
        <v>19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4504</v>
      </c>
    </row>
    <row r="167" s="2" customFormat="1" ht="16.5" customHeight="1">
      <c r="A167" s="40"/>
      <c r="B167" s="41"/>
      <c r="C167" s="215" t="s">
        <v>1014</v>
      </c>
      <c r="D167" s="215" t="s">
        <v>187</v>
      </c>
      <c r="E167" s="216" t="s">
        <v>4505</v>
      </c>
      <c r="F167" s="217" t="s">
        <v>4506</v>
      </c>
      <c r="G167" s="218" t="s">
        <v>1314</v>
      </c>
      <c r="H167" s="219">
        <v>3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4507</v>
      </c>
    </row>
    <row r="168" s="2" customFormat="1" ht="16.5" customHeight="1">
      <c r="A168" s="40"/>
      <c r="B168" s="41"/>
      <c r="C168" s="215" t="s">
        <v>1020</v>
      </c>
      <c r="D168" s="215" t="s">
        <v>187</v>
      </c>
      <c r="E168" s="216" t="s">
        <v>4508</v>
      </c>
      <c r="F168" s="217" t="s">
        <v>4509</v>
      </c>
      <c r="G168" s="218" t="s">
        <v>1314</v>
      </c>
      <c r="H168" s="219">
        <v>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4510</v>
      </c>
    </row>
    <row r="169" s="2" customFormat="1" ht="16.5" customHeight="1">
      <c r="A169" s="40"/>
      <c r="B169" s="41"/>
      <c r="C169" s="215" t="s">
        <v>1026</v>
      </c>
      <c r="D169" s="215" t="s">
        <v>187</v>
      </c>
      <c r="E169" s="216" t="s">
        <v>4511</v>
      </c>
      <c r="F169" s="217" t="s">
        <v>4512</v>
      </c>
      <c r="G169" s="218" t="s">
        <v>1314</v>
      </c>
      <c r="H169" s="219">
        <v>10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4513</v>
      </c>
    </row>
    <row r="170" s="2" customFormat="1" ht="16.5" customHeight="1">
      <c r="A170" s="40"/>
      <c r="B170" s="41"/>
      <c r="C170" s="215" t="s">
        <v>1030</v>
      </c>
      <c r="D170" s="215" t="s">
        <v>187</v>
      </c>
      <c r="E170" s="216" t="s">
        <v>4514</v>
      </c>
      <c r="F170" s="217" t="s">
        <v>4515</v>
      </c>
      <c r="G170" s="218" t="s">
        <v>1314</v>
      </c>
      <c r="H170" s="219">
        <v>10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4516</v>
      </c>
    </row>
    <row r="171" s="2" customFormat="1" ht="16.5" customHeight="1">
      <c r="A171" s="40"/>
      <c r="B171" s="41"/>
      <c r="C171" s="215" t="s">
        <v>1032</v>
      </c>
      <c r="D171" s="215" t="s">
        <v>187</v>
      </c>
      <c r="E171" s="216" t="s">
        <v>4517</v>
      </c>
      <c r="F171" s="217" t="s">
        <v>4518</v>
      </c>
      <c r="G171" s="218" t="s">
        <v>1314</v>
      </c>
      <c r="H171" s="219">
        <v>5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4519</v>
      </c>
    </row>
    <row r="172" s="2" customFormat="1" ht="16.5" customHeight="1">
      <c r="A172" s="40"/>
      <c r="B172" s="41"/>
      <c r="C172" s="215" t="s">
        <v>1279</v>
      </c>
      <c r="D172" s="215" t="s">
        <v>187</v>
      </c>
      <c r="E172" s="216" t="s">
        <v>4520</v>
      </c>
      <c r="F172" s="217" t="s">
        <v>4521</v>
      </c>
      <c r="G172" s="218" t="s">
        <v>1314</v>
      </c>
      <c r="H172" s="219">
        <v>18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4522</v>
      </c>
    </row>
    <row r="173" s="2" customFormat="1" ht="16.5" customHeight="1">
      <c r="A173" s="40"/>
      <c r="B173" s="41"/>
      <c r="C173" s="215" t="s">
        <v>1289</v>
      </c>
      <c r="D173" s="215" t="s">
        <v>187</v>
      </c>
      <c r="E173" s="216" t="s">
        <v>4523</v>
      </c>
      <c r="F173" s="217" t="s">
        <v>4524</v>
      </c>
      <c r="G173" s="218" t="s">
        <v>1314</v>
      </c>
      <c r="H173" s="219">
        <v>7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4525</v>
      </c>
    </row>
    <row r="174" s="2" customFormat="1" ht="16.5" customHeight="1">
      <c r="A174" s="40"/>
      <c r="B174" s="41"/>
      <c r="C174" s="215" t="s">
        <v>1294</v>
      </c>
      <c r="D174" s="215" t="s">
        <v>187</v>
      </c>
      <c r="E174" s="216" t="s">
        <v>4526</v>
      </c>
      <c r="F174" s="217" t="s">
        <v>4527</v>
      </c>
      <c r="G174" s="218" t="s">
        <v>1314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4528</v>
      </c>
    </row>
    <row r="175" s="2" customFormat="1" ht="16.5" customHeight="1">
      <c r="A175" s="40"/>
      <c r="B175" s="41"/>
      <c r="C175" s="215" t="s">
        <v>1299</v>
      </c>
      <c r="D175" s="215" t="s">
        <v>187</v>
      </c>
      <c r="E175" s="216" t="s">
        <v>4529</v>
      </c>
      <c r="F175" s="217" t="s">
        <v>4530</v>
      </c>
      <c r="G175" s="218" t="s">
        <v>1314</v>
      </c>
      <c r="H175" s="219">
        <v>36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4531</v>
      </c>
    </row>
    <row r="176" s="2" customFormat="1" ht="16.5" customHeight="1">
      <c r="A176" s="40"/>
      <c r="B176" s="41"/>
      <c r="C176" s="215" t="s">
        <v>1307</v>
      </c>
      <c r="D176" s="215" t="s">
        <v>187</v>
      </c>
      <c r="E176" s="216" t="s">
        <v>4532</v>
      </c>
      <c r="F176" s="217" t="s">
        <v>4533</v>
      </c>
      <c r="G176" s="218" t="s">
        <v>1314</v>
      </c>
      <c r="H176" s="219">
        <v>4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4534</v>
      </c>
    </row>
    <row r="177" s="2" customFormat="1" ht="16.5" customHeight="1">
      <c r="A177" s="40"/>
      <c r="B177" s="41"/>
      <c r="C177" s="215" t="s">
        <v>1311</v>
      </c>
      <c r="D177" s="215" t="s">
        <v>187</v>
      </c>
      <c r="E177" s="216" t="s">
        <v>4535</v>
      </c>
      <c r="F177" s="217" t="s">
        <v>4536</v>
      </c>
      <c r="G177" s="218" t="s">
        <v>1314</v>
      </c>
      <c r="H177" s="219">
        <v>2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4537</v>
      </c>
    </row>
    <row r="178" s="12" customFormat="1" ht="25.92" customHeight="1">
      <c r="A178" s="12"/>
      <c r="B178" s="199"/>
      <c r="C178" s="200"/>
      <c r="D178" s="201" t="s">
        <v>72</v>
      </c>
      <c r="E178" s="202" t="s">
        <v>4538</v>
      </c>
      <c r="F178" s="202" t="s">
        <v>4539</v>
      </c>
      <c r="G178" s="200"/>
      <c r="H178" s="200"/>
      <c r="I178" s="203"/>
      <c r="J178" s="204">
        <f>BK178</f>
        <v>0</v>
      </c>
      <c r="K178" s="200"/>
      <c r="L178" s="205"/>
      <c r="M178" s="206"/>
      <c r="N178" s="207"/>
      <c r="O178" s="207"/>
      <c r="P178" s="208">
        <f>SUM(P179:P204)</f>
        <v>0</v>
      </c>
      <c r="Q178" s="207"/>
      <c r="R178" s="208">
        <f>SUM(R179:R204)</f>
        <v>0</v>
      </c>
      <c r="S178" s="207"/>
      <c r="T178" s="209">
        <f>SUM(T179:T204)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80</v>
      </c>
      <c r="AT178" s="211" t="s">
        <v>72</v>
      </c>
      <c r="AU178" s="211" t="s">
        <v>73</v>
      </c>
      <c r="AY178" s="210" t="s">
        <v>185</v>
      </c>
      <c r="BK178" s="212">
        <f>SUM(BK179:BK204)</f>
        <v>0</v>
      </c>
    </row>
    <row r="179" s="2" customFormat="1" ht="16.5" customHeight="1">
      <c r="A179" s="40"/>
      <c r="B179" s="41"/>
      <c r="C179" s="215" t="s">
        <v>1317</v>
      </c>
      <c r="D179" s="215" t="s">
        <v>187</v>
      </c>
      <c r="E179" s="216" t="s">
        <v>4540</v>
      </c>
      <c r="F179" s="217" t="s">
        <v>4541</v>
      </c>
      <c r="G179" s="218" t="s">
        <v>1314</v>
      </c>
      <c r="H179" s="219">
        <v>650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4542</v>
      </c>
    </row>
    <row r="180" s="2" customFormat="1" ht="16.5" customHeight="1">
      <c r="A180" s="40"/>
      <c r="B180" s="41"/>
      <c r="C180" s="215" t="s">
        <v>1322</v>
      </c>
      <c r="D180" s="215" t="s">
        <v>187</v>
      </c>
      <c r="E180" s="216" t="s">
        <v>4543</v>
      </c>
      <c r="F180" s="217" t="s">
        <v>4544</v>
      </c>
      <c r="G180" s="218" t="s">
        <v>1314</v>
      </c>
      <c r="H180" s="219">
        <v>35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4545</v>
      </c>
    </row>
    <row r="181" s="2" customFormat="1" ht="16.5" customHeight="1">
      <c r="A181" s="40"/>
      <c r="B181" s="41"/>
      <c r="C181" s="215" t="s">
        <v>1326</v>
      </c>
      <c r="D181" s="215" t="s">
        <v>187</v>
      </c>
      <c r="E181" s="216" t="s">
        <v>4546</v>
      </c>
      <c r="F181" s="217" t="s">
        <v>4547</v>
      </c>
      <c r="G181" s="218" t="s">
        <v>1314</v>
      </c>
      <c r="H181" s="219">
        <v>70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4548</v>
      </c>
    </row>
    <row r="182" s="2" customFormat="1" ht="16.5" customHeight="1">
      <c r="A182" s="40"/>
      <c r="B182" s="41"/>
      <c r="C182" s="215" t="s">
        <v>1331</v>
      </c>
      <c r="D182" s="215" t="s">
        <v>187</v>
      </c>
      <c r="E182" s="216" t="s">
        <v>4549</v>
      </c>
      <c r="F182" s="217" t="s">
        <v>4550</v>
      </c>
      <c r="G182" s="218" t="s">
        <v>499</v>
      </c>
      <c r="H182" s="219">
        <v>130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4551</v>
      </c>
    </row>
    <row r="183" s="2" customFormat="1" ht="16.5" customHeight="1">
      <c r="A183" s="40"/>
      <c r="B183" s="41"/>
      <c r="C183" s="215" t="s">
        <v>1335</v>
      </c>
      <c r="D183" s="215" t="s">
        <v>187</v>
      </c>
      <c r="E183" s="216" t="s">
        <v>4552</v>
      </c>
      <c r="F183" s="217" t="s">
        <v>4553</v>
      </c>
      <c r="G183" s="218" t="s">
        <v>499</v>
      </c>
      <c r="H183" s="219">
        <v>70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4554</v>
      </c>
    </row>
    <row r="184" s="2" customFormat="1" ht="16.5" customHeight="1">
      <c r="A184" s="40"/>
      <c r="B184" s="41"/>
      <c r="C184" s="215" t="s">
        <v>1342</v>
      </c>
      <c r="D184" s="215" t="s">
        <v>187</v>
      </c>
      <c r="E184" s="216" t="s">
        <v>4555</v>
      </c>
      <c r="F184" s="217" t="s">
        <v>4556</v>
      </c>
      <c r="G184" s="218" t="s">
        <v>1314</v>
      </c>
      <c r="H184" s="219">
        <v>40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4557</v>
      </c>
    </row>
    <row r="185" s="2" customFormat="1" ht="16.5" customHeight="1">
      <c r="A185" s="40"/>
      <c r="B185" s="41"/>
      <c r="C185" s="215" t="s">
        <v>1351</v>
      </c>
      <c r="D185" s="215" t="s">
        <v>187</v>
      </c>
      <c r="E185" s="216" t="s">
        <v>4558</v>
      </c>
      <c r="F185" s="217" t="s">
        <v>4559</v>
      </c>
      <c r="G185" s="218" t="s">
        <v>1314</v>
      </c>
      <c r="H185" s="219">
        <v>30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4560</v>
      </c>
    </row>
    <row r="186" s="2" customFormat="1" ht="16.5" customHeight="1">
      <c r="A186" s="40"/>
      <c r="B186" s="41"/>
      <c r="C186" s="215" t="s">
        <v>1355</v>
      </c>
      <c r="D186" s="215" t="s">
        <v>187</v>
      </c>
      <c r="E186" s="216" t="s">
        <v>4561</v>
      </c>
      <c r="F186" s="217" t="s">
        <v>4562</v>
      </c>
      <c r="G186" s="218" t="s">
        <v>1314</v>
      </c>
      <c r="H186" s="219">
        <v>25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4563</v>
      </c>
    </row>
    <row r="187" s="2" customFormat="1" ht="16.5" customHeight="1">
      <c r="A187" s="40"/>
      <c r="B187" s="41"/>
      <c r="C187" s="215" t="s">
        <v>1369</v>
      </c>
      <c r="D187" s="215" t="s">
        <v>187</v>
      </c>
      <c r="E187" s="216" t="s">
        <v>4564</v>
      </c>
      <c r="F187" s="217" t="s">
        <v>4565</v>
      </c>
      <c r="G187" s="218" t="s">
        <v>1314</v>
      </c>
      <c r="H187" s="219">
        <v>40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4566</v>
      </c>
    </row>
    <row r="188" s="2" customFormat="1" ht="16.5" customHeight="1">
      <c r="A188" s="40"/>
      <c r="B188" s="41"/>
      <c r="C188" s="215" t="s">
        <v>1374</v>
      </c>
      <c r="D188" s="215" t="s">
        <v>187</v>
      </c>
      <c r="E188" s="216" t="s">
        <v>4567</v>
      </c>
      <c r="F188" s="217" t="s">
        <v>4568</v>
      </c>
      <c r="G188" s="218" t="s">
        <v>499</v>
      </c>
      <c r="H188" s="219">
        <v>25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4569</v>
      </c>
    </row>
    <row r="189" s="2" customFormat="1" ht="16.5" customHeight="1">
      <c r="A189" s="40"/>
      <c r="B189" s="41"/>
      <c r="C189" s="215" t="s">
        <v>1379</v>
      </c>
      <c r="D189" s="215" t="s">
        <v>187</v>
      </c>
      <c r="E189" s="216" t="s">
        <v>4570</v>
      </c>
      <c r="F189" s="217" t="s">
        <v>4571</v>
      </c>
      <c r="G189" s="218" t="s">
        <v>1314</v>
      </c>
      <c r="H189" s="219">
        <v>250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4572</v>
      </c>
    </row>
    <row r="190" s="2" customFormat="1" ht="16.5" customHeight="1">
      <c r="A190" s="40"/>
      <c r="B190" s="41"/>
      <c r="C190" s="215" t="s">
        <v>1384</v>
      </c>
      <c r="D190" s="215" t="s">
        <v>187</v>
      </c>
      <c r="E190" s="216" t="s">
        <v>4573</v>
      </c>
      <c r="F190" s="217" t="s">
        <v>4574</v>
      </c>
      <c r="G190" s="218" t="s">
        <v>1314</v>
      </c>
      <c r="H190" s="219">
        <v>230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4575</v>
      </c>
    </row>
    <row r="191" s="2" customFormat="1" ht="16.5" customHeight="1">
      <c r="A191" s="40"/>
      <c r="B191" s="41"/>
      <c r="C191" s="215" t="s">
        <v>1391</v>
      </c>
      <c r="D191" s="215" t="s">
        <v>187</v>
      </c>
      <c r="E191" s="216" t="s">
        <v>4576</v>
      </c>
      <c r="F191" s="217" t="s">
        <v>4577</v>
      </c>
      <c r="G191" s="218" t="s">
        <v>1314</v>
      </c>
      <c r="H191" s="219">
        <v>250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4578</v>
      </c>
    </row>
    <row r="192" s="2" customFormat="1" ht="16.5" customHeight="1">
      <c r="A192" s="40"/>
      <c r="B192" s="41"/>
      <c r="C192" s="215" t="s">
        <v>1396</v>
      </c>
      <c r="D192" s="215" t="s">
        <v>187</v>
      </c>
      <c r="E192" s="216" t="s">
        <v>4579</v>
      </c>
      <c r="F192" s="217" t="s">
        <v>4580</v>
      </c>
      <c r="G192" s="218" t="s">
        <v>1314</v>
      </c>
      <c r="H192" s="219">
        <v>350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4581</v>
      </c>
    </row>
    <row r="193" s="2" customFormat="1" ht="16.5" customHeight="1">
      <c r="A193" s="40"/>
      <c r="B193" s="41"/>
      <c r="C193" s="215" t="s">
        <v>1403</v>
      </c>
      <c r="D193" s="215" t="s">
        <v>187</v>
      </c>
      <c r="E193" s="216" t="s">
        <v>4582</v>
      </c>
      <c r="F193" s="217" t="s">
        <v>4583</v>
      </c>
      <c r="G193" s="218" t="s">
        <v>1314</v>
      </c>
      <c r="H193" s="219">
        <v>350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4584</v>
      </c>
    </row>
    <row r="194" s="2" customFormat="1" ht="16.5" customHeight="1">
      <c r="A194" s="40"/>
      <c r="B194" s="41"/>
      <c r="C194" s="215" t="s">
        <v>1410</v>
      </c>
      <c r="D194" s="215" t="s">
        <v>187</v>
      </c>
      <c r="E194" s="216" t="s">
        <v>4585</v>
      </c>
      <c r="F194" s="217" t="s">
        <v>4586</v>
      </c>
      <c r="G194" s="218" t="s">
        <v>1314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4587</v>
      </c>
    </row>
    <row r="195" s="2" customFormat="1" ht="16.5" customHeight="1">
      <c r="A195" s="40"/>
      <c r="B195" s="41"/>
      <c r="C195" s="215" t="s">
        <v>1419</v>
      </c>
      <c r="D195" s="215" t="s">
        <v>187</v>
      </c>
      <c r="E195" s="216" t="s">
        <v>4588</v>
      </c>
      <c r="F195" s="217" t="s">
        <v>4589</v>
      </c>
      <c r="G195" s="218" t="s">
        <v>1314</v>
      </c>
      <c r="H195" s="219">
        <v>12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4590</v>
      </c>
    </row>
    <row r="196" s="2" customFormat="1" ht="16.5" customHeight="1">
      <c r="A196" s="40"/>
      <c r="B196" s="41"/>
      <c r="C196" s="215" t="s">
        <v>1424</v>
      </c>
      <c r="D196" s="215" t="s">
        <v>187</v>
      </c>
      <c r="E196" s="216" t="s">
        <v>4591</v>
      </c>
      <c r="F196" s="217" t="s">
        <v>4592</v>
      </c>
      <c r="G196" s="218" t="s">
        <v>1314</v>
      </c>
      <c r="H196" s="219">
        <v>20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4593</v>
      </c>
    </row>
    <row r="197" s="2" customFormat="1" ht="16.5" customHeight="1">
      <c r="A197" s="40"/>
      <c r="B197" s="41"/>
      <c r="C197" s="215" t="s">
        <v>1429</v>
      </c>
      <c r="D197" s="215" t="s">
        <v>187</v>
      </c>
      <c r="E197" s="216" t="s">
        <v>4594</v>
      </c>
      <c r="F197" s="217" t="s">
        <v>4595</v>
      </c>
      <c r="G197" s="218" t="s">
        <v>1314</v>
      </c>
      <c r="H197" s="219">
        <v>20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4596</v>
      </c>
    </row>
    <row r="198" s="2" customFormat="1" ht="16.5" customHeight="1">
      <c r="A198" s="40"/>
      <c r="B198" s="41"/>
      <c r="C198" s="215" t="s">
        <v>1435</v>
      </c>
      <c r="D198" s="215" t="s">
        <v>187</v>
      </c>
      <c r="E198" s="216" t="s">
        <v>4597</v>
      </c>
      <c r="F198" s="217" t="s">
        <v>4598</v>
      </c>
      <c r="G198" s="218" t="s">
        <v>1314</v>
      </c>
      <c r="H198" s="219">
        <v>50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4599</v>
      </c>
    </row>
    <row r="199" s="2" customFormat="1" ht="16.5" customHeight="1">
      <c r="A199" s="40"/>
      <c r="B199" s="41"/>
      <c r="C199" s="215" t="s">
        <v>1441</v>
      </c>
      <c r="D199" s="215" t="s">
        <v>187</v>
      </c>
      <c r="E199" s="216" t="s">
        <v>4600</v>
      </c>
      <c r="F199" s="217" t="s">
        <v>4601</v>
      </c>
      <c r="G199" s="218" t="s">
        <v>1314</v>
      </c>
      <c r="H199" s="219">
        <v>180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4602</v>
      </c>
    </row>
    <row r="200" s="2" customFormat="1" ht="16.5" customHeight="1">
      <c r="A200" s="40"/>
      <c r="B200" s="41"/>
      <c r="C200" s="215" t="s">
        <v>1446</v>
      </c>
      <c r="D200" s="215" t="s">
        <v>187</v>
      </c>
      <c r="E200" s="216" t="s">
        <v>4603</v>
      </c>
      <c r="F200" s="217" t="s">
        <v>4604</v>
      </c>
      <c r="G200" s="218" t="s">
        <v>1314</v>
      </c>
      <c r="H200" s="219">
        <v>1200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4605</v>
      </c>
    </row>
    <row r="201" s="2" customFormat="1" ht="16.5" customHeight="1">
      <c r="A201" s="40"/>
      <c r="B201" s="41"/>
      <c r="C201" s="215" t="s">
        <v>1453</v>
      </c>
      <c r="D201" s="215" t="s">
        <v>187</v>
      </c>
      <c r="E201" s="216" t="s">
        <v>4606</v>
      </c>
      <c r="F201" s="217" t="s">
        <v>4607</v>
      </c>
      <c r="G201" s="218" t="s">
        <v>1314</v>
      </c>
      <c r="H201" s="219">
        <v>800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4608</v>
      </c>
    </row>
    <row r="202" s="2" customFormat="1" ht="16.5" customHeight="1">
      <c r="A202" s="40"/>
      <c r="B202" s="41"/>
      <c r="C202" s="215" t="s">
        <v>1468</v>
      </c>
      <c r="D202" s="215" t="s">
        <v>187</v>
      </c>
      <c r="E202" s="216" t="s">
        <v>4609</v>
      </c>
      <c r="F202" s="217" t="s">
        <v>4610</v>
      </c>
      <c r="G202" s="218" t="s">
        <v>1314</v>
      </c>
      <c r="H202" s="219">
        <v>500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4611</v>
      </c>
    </row>
    <row r="203" s="2" customFormat="1" ht="16.5" customHeight="1">
      <c r="A203" s="40"/>
      <c r="B203" s="41"/>
      <c r="C203" s="215" t="s">
        <v>1473</v>
      </c>
      <c r="D203" s="215" t="s">
        <v>187</v>
      </c>
      <c r="E203" s="216" t="s">
        <v>4612</v>
      </c>
      <c r="F203" s="217" t="s">
        <v>4613</v>
      </c>
      <c r="G203" s="218" t="s">
        <v>499</v>
      </c>
      <c r="H203" s="219">
        <v>150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4614</v>
      </c>
    </row>
    <row r="204" s="2" customFormat="1" ht="16.5" customHeight="1">
      <c r="A204" s="40"/>
      <c r="B204" s="41"/>
      <c r="C204" s="215" t="s">
        <v>1880</v>
      </c>
      <c r="D204" s="215" t="s">
        <v>187</v>
      </c>
      <c r="E204" s="216" t="s">
        <v>4615</v>
      </c>
      <c r="F204" s="217" t="s">
        <v>4616</v>
      </c>
      <c r="G204" s="218" t="s">
        <v>499</v>
      </c>
      <c r="H204" s="219">
        <v>320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4617</v>
      </c>
    </row>
    <row r="205" s="12" customFormat="1" ht="25.92" customHeight="1">
      <c r="A205" s="12"/>
      <c r="B205" s="199"/>
      <c r="C205" s="200"/>
      <c r="D205" s="201" t="s">
        <v>72</v>
      </c>
      <c r="E205" s="202" t="s">
        <v>4618</v>
      </c>
      <c r="F205" s="202" t="s">
        <v>4619</v>
      </c>
      <c r="G205" s="200"/>
      <c r="H205" s="200"/>
      <c r="I205" s="203"/>
      <c r="J205" s="204">
        <f>BK205</f>
        <v>0</v>
      </c>
      <c r="K205" s="200"/>
      <c r="L205" s="205"/>
      <c r="M205" s="206"/>
      <c r="N205" s="207"/>
      <c r="O205" s="207"/>
      <c r="P205" s="208">
        <f>SUM(P206:P222)</f>
        <v>0</v>
      </c>
      <c r="Q205" s="207"/>
      <c r="R205" s="208">
        <f>SUM(R206:R222)</f>
        <v>0</v>
      </c>
      <c r="S205" s="207"/>
      <c r="T205" s="209">
        <f>SUM(T206:T222)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80</v>
      </c>
      <c r="AT205" s="211" t="s">
        <v>72</v>
      </c>
      <c r="AU205" s="211" t="s">
        <v>73</v>
      </c>
      <c r="AY205" s="210" t="s">
        <v>185</v>
      </c>
      <c r="BK205" s="212">
        <f>SUM(BK206:BK222)</f>
        <v>0</v>
      </c>
    </row>
    <row r="206" s="2" customFormat="1" ht="16.5" customHeight="1">
      <c r="A206" s="40"/>
      <c r="B206" s="41"/>
      <c r="C206" s="215" t="s">
        <v>1888</v>
      </c>
      <c r="D206" s="215" t="s">
        <v>187</v>
      </c>
      <c r="E206" s="216" t="s">
        <v>4620</v>
      </c>
      <c r="F206" s="217" t="s">
        <v>4621</v>
      </c>
      <c r="G206" s="218" t="s">
        <v>1314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4622</v>
      </c>
    </row>
    <row r="207" s="2" customFormat="1">
      <c r="A207" s="40"/>
      <c r="B207" s="41"/>
      <c r="C207" s="42"/>
      <c r="D207" s="235" t="s">
        <v>4623</v>
      </c>
      <c r="E207" s="42"/>
      <c r="F207" s="293" t="s">
        <v>4624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4623</v>
      </c>
      <c r="AU207" s="19" t="s">
        <v>80</v>
      </c>
    </row>
    <row r="208" s="2" customFormat="1" ht="16.5" customHeight="1">
      <c r="A208" s="40"/>
      <c r="B208" s="41"/>
      <c r="C208" s="215" t="s">
        <v>1890</v>
      </c>
      <c r="D208" s="215" t="s">
        <v>187</v>
      </c>
      <c r="E208" s="216" t="s">
        <v>4625</v>
      </c>
      <c r="F208" s="217" t="s">
        <v>4626</v>
      </c>
      <c r="G208" s="218" t="s">
        <v>1314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4627</v>
      </c>
    </row>
    <row r="209" s="2" customFormat="1" ht="16.5" customHeight="1">
      <c r="A209" s="40"/>
      <c r="B209" s="41"/>
      <c r="C209" s="215" t="s">
        <v>1892</v>
      </c>
      <c r="D209" s="215" t="s">
        <v>187</v>
      </c>
      <c r="E209" s="216" t="s">
        <v>4628</v>
      </c>
      <c r="F209" s="217" t="s">
        <v>4629</v>
      </c>
      <c r="G209" s="218" t="s">
        <v>1314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4630</v>
      </c>
    </row>
    <row r="210" s="2" customFormat="1" ht="16.5" customHeight="1">
      <c r="A210" s="40"/>
      <c r="B210" s="41"/>
      <c r="C210" s="215" t="s">
        <v>1898</v>
      </c>
      <c r="D210" s="215" t="s">
        <v>187</v>
      </c>
      <c r="E210" s="216" t="s">
        <v>4631</v>
      </c>
      <c r="F210" s="217" t="s">
        <v>4632</v>
      </c>
      <c r="G210" s="218" t="s">
        <v>1314</v>
      </c>
      <c r="H210" s="219">
        <v>6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4633</v>
      </c>
    </row>
    <row r="211" s="2" customFormat="1" ht="16.5" customHeight="1">
      <c r="A211" s="40"/>
      <c r="B211" s="41"/>
      <c r="C211" s="215" t="s">
        <v>1903</v>
      </c>
      <c r="D211" s="215" t="s">
        <v>187</v>
      </c>
      <c r="E211" s="216" t="s">
        <v>4634</v>
      </c>
      <c r="F211" s="217" t="s">
        <v>4635</v>
      </c>
      <c r="G211" s="218" t="s">
        <v>1314</v>
      </c>
      <c r="H211" s="219">
        <v>4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4636</v>
      </c>
    </row>
    <row r="212" s="2" customFormat="1" ht="16.5" customHeight="1">
      <c r="A212" s="40"/>
      <c r="B212" s="41"/>
      <c r="C212" s="215" t="s">
        <v>1878</v>
      </c>
      <c r="D212" s="215" t="s">
        <v>187</v>
      </c>
      <c r="E212" s="216" t="s">
        <v>4637</v>
      </c>
      <c r="F212" s="217" t="s">
        <v>4638</v>
      </c>
      <c r="G212" s="218" t="s">
        <v>1314</v>
      </c>
      <c r="H212" s="219">
        <v>3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4639</v>
      </c>
    </row>
    <row r="213" s="2" customFormat="1" ht="16.5" customHeight="1">
      <c r="A213" s="40"/>
      <c r="B213" s="41"/>
      <c r="C213" s="215" t="s">
        <v>1907</v>
      </c>
      <c r="D213" s="215" t="s">
        <v>187</v>
      </c>
      <c r="E213" s="216" t="s">
        <v>4640</v>
      </c>
      <c r="F213" s="217" t="s">
        <v>4641</v>
      </c>
      <c r="G213" s="218" t="s">
        <v>1314</v>
      </c>
      <c r="H213" s="219">
        <v>1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4642</v>
      </c>
    </row>
    <row r="214" s="2" customFormat="1" ht="16.5" customHeight="1">
      <c r="A214" s="40"/>
      <c r="B214" s="41"/>
      <c r="C214" s="215" t="s">
        <v>1909</v>
      </c>
      <c r="D214" s="215" t="s">
        <v>187</v>
      </c>
      <c r="E214" s="216" t="s">
        <v>4643</v>
      </c>
      <c r="F214" s="217" t="s">
        <v>4644</v>
      </c>
      <c r="G214" s="218" t="s">
        <v>1314</v>
      </c>
      <c r="H214" s="219">
        <v>1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4645</v>
      </c>
    </row>
    <row r="215" s="2" customFormat="1" ht="16.5" customHeight="1">
      <c r="A215" s="40"/>
      <c r="B215" s="41"/>
      <c r="C215" s="215" t="s">
        <v>1914</v>
      </c>
      <c r="D215" s="215" t="s">
        <v>187</v>
      </c>
      <c r="E215" s="216" t="s">
        <v>4646</v>
      </c>
      <c r="F215" s="217" t="s">
        <v>4647</v>
      </c>
      <c r="G215" s="218" t="s">
        <v>1314</v>
      </c>
      <c r="H215" s="219">
        <v>2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4648</v>
      </c>
    </row>
    <row r="216" s="2" customFormat="1" ht="16.5" customHeight="1">
      <c r="A216" s="40"/>
      <c r="B216" s="41"/>
      <c r="C216" s="215" t="s">
        <v>1918</v>
      </c>
      <c r="D216" s="215" t="s">
        <v>187</v>
      </c>
      <c r="E216" s="216" t="s">
        <v>4649</v>
      </c>
      <c r="F216" s="217" t="s">
        <v>4650</v>
      </c>
      <c r="G216" s="218" t="s">
        <v>1314</v>
      </c>
      <c r="H216" s="219">
        <v>4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4651</v>
      </c>
    </row>
    <row r="217" s="2" customFormat="1" ht="16.5" customHeight="1">
      <c r="A217" s="40"/>
      <c r="B217" s="41"/>
      <c r="C217" s="215" t="s">
        <v>1924</v>
      </c>
      <c r="D217" s="215" t="s">
        <v>187</v>
      </c>
      <c r="E217" s="216" t="s">
        <v>4652</v>
      </c>
      <c r="F217" s="217" t="s">
        <v>4653</v>
      </c>
      <c r="G217" s="218" t="s">
        <v>1314</v>
      </c>
      <c r="H217" s="219">
        <v>6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4654</v>
      </c>
    </row>
    <row r="218" s="2" customFormat="1" ht="16.5" customHeight="1">
      <c r="A218" s="40"/>
      <c r="B218" s="41"/>
      <c r="C218" s="215" t="s">
        <v>1928</v>
      </c>
      <c r="D218" s="215" t="s">
        <v>187</v>
      </c>
      <c r="E218" s="216" t="s">
        <v>4655</v>
      </c>
      <c r="F218" s="217" t="s">
        <v>4656</v>
      </c>
      <c r="G218" s="218" t="s">
        <v>1314</v>
      </c>
      <c r="H218" s="219">
        <v>1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4657</v>
      </c>
    </row>
    <row r="219" s="2" customFormat="1" ht="16.5" customHeight="1">
      <c r="A219" s="40"/>
      <c r="B219" s="41"/>
      <c r="C219" s="215" t="s">
        <v>1931</v>
      </c>
      <c r="D219" s="215" t="s">
        <v>187</v>
      </c>
      <c r="E219" s="216" t="s">
        <v>4658</v>
      </c>
      <c r="F219" s="217" t="s">
        <v>4659</v>
      </c>
      <c r="G219" s="218" t="s">
        <v>1314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4660</v>
      </c>
    </row>
    <row r="220" s="2" customFormat="1" ht="16.5" customHeight="1">
      <c r="A220" s="40"/>
      <c r="B220" s="41"/>
      <c r="C220" s="215" t="s">
        <v>1935</v>
      </c>
      <c r="D220" s="215" t="s">
        <v>187</v>
      </c>
      <c r="E220" s="216" t="s">
        <v>4661</v>
      </c>
      <c r="F220" s="217" t="s">
        <v>4662</v>
      </c>
      <c r="G220" s="218" t="s">
        <v>1314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4663</v>
      </c>
    </row>
    <row r="221" s="2" customFormat="1" ht="16.5" customHeight="1">
      <c r="A221" s="40"/>
      <c r="B221" s="41"/>
      <c r="C221" s="215" t="s">
        <v>1942</v>
      </c>
      <c r="D221" s="215" t="s">
        <v>187</v>
      </c>
      <c r="E221" s="216" t="s">
        <v>4664</v>
      </c>
      <c r="F221" s="217" t="s">
        <v>4665</v>
      </c>
      <c r="G221" s="218" t="s">
        <v>1314</v>
      </c>
      <c r="H221" s="219">
        <v>6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4666</v>
      </c>
    </row>
    <row r="222" s="2" customFormat="1" ht="16.5" customHeight="1">
      <c r="A222" s="40"/>
      <c r="B222" s="41"/>
      <c r="C222" s="215" t="s">
        <v>1947</v>
      </c>
      <c r="D222" s="215" t="s">
        <v>187</v>
      </c>
      <c r="E222" s="216" t="s">
        <v>4667</v>
      </c>
      <c r="F222" s="217" t="s">
        <v>4668</v>
      </c>
      <c r="G222" s="218" t="s">
        <v>1314</v>
      </c>
      <c r="H222" s="219">
        <v>300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4669</v>
      </c>
    </row>
    <row r="223" s="12" customFormat="1" ht="25.92" customHeight="1">
      <c r="A223" s="12"/>
      <c r="B223" s="199"/>
      <c r="C223" s="200"/>
      <c r="D223" s="201" t="s">
        <v>72</v>
      </c>
      <c r="E223" s="202" t="s">
        <v>4670</v>
      </c>
      <c r="F223" s="202" t="s">
        <v>4671</v>
      </c>
      <c r="G223" s="200"/>
      <c r="H223" s="200"/>
      <c r="I223" s="203"/>
      <c r="J223" s="204">
        <f>BK223</f>
        <v>0</v>
      </c>
      <c r="K223" s="200"/>
      <c r="L223" s="205"/>
      <c r="M223" s="206"/>
      <c r="N223" s="207"/>
      <c r="O223" s="207"/>
      <c r="P223" s="208">
        <f>SUM(P224:P226)</f>
        <v>0</v>
      </c>
      <c r="Q223" s="207"/>
      <c r="R223" s="208">
        <f>SUM(R224:R226)</f>
        <v>0</v>
      </c>
      <c r="S223" s="207"/>
      <c r="T223" s="209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80</v>
      </c>
      <c r="AT223" s="211" t="s">
        <v>72</v>
      </c>
      <c r="AU223" s="211" t="s">
        <v>73</v>
      </c>
      <c r="AY223" s="210" t="s">
        <v>185</v>
      </c>
      <c r="BK223" s="212">
        <f>SUM(BK224:BK226)</f>
        <v>0</v>
      </c>
    </row>
    <row r="224" s="2" customFormat="1" ht="16.5" customHeight="1">
      <c r="A224" s="40"/>
      <c r="B224" s="41"/>
      <c r="C224" s="215" t="s">
        <v>1949</v>
      </c>
      <c r="D224" s="215" t="s">
        <v>187</v>
      </c>
      <c r="E224" s="216" t="s">
        <v>4672</v>
      </c>
      <c r="F224" s="217" t="s">
        <v>4673</v>
      </c>
      <c r="G224" s="218" t="s">
        <v>1314</v>
      </c>
      <c r="H224" s="219">
        <v>1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4674</v>
      </c>
    </row>
    <row r="225" s="2" customFormat="1" ht="16.5" customHeight="1">
      <c r="A225" s="40"/>
      <c r="B225" s="41"/>
      <c r="C225" s="215" t="s">
        <v>1955</v>
      </c>
      <c r="D225" s="215" t="s">
        <v>187</v>
      </c>
      <c r="E225" s="216" t="s">
        <v>4675</v>
      </c>
      <c r="F225" s="217" t="s">
        <v>4676</v>
      </c>
      <c r="G225" s="218" t="s">
        <v>1314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4677</v>
      </c>
    </row>
    <row r="226" s="2" customFormat="1" ht="16.5" customHeight="1">
      <c r="A226" s="40"/>
      <c r="B226" s="41"/>
      <c r="C226" s="215" t="s">
        <v>1961</v>
      </c>
      <c r="D226" s="215" t="s">
        <v>187</v>
      </c>
      <c r="E226" s="216" t="s">
        <v>4678</v>
      </c>
      <c r="F226" s="217" t="s">
        <v>4679</v>
      </c>
      <c r="G226" s="218" t="s">
        <v>1314</v>
      </c>
      <c r="H226" s="219">
        <v>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4680</v>
      </c>
    </row>
    <row r="227" s="12" customFormat="1" ht="25.92" customHeight="1">
      <c r="A227" s="12"/>
      <c r="B227" s="199"/>
      <c r="C227" s="200"/>
      <c r="D227" s="201" t="s">
        <v>72</v>
      </c>
      <c r="E227" s="202" t="s">
        <v>4681</v>
      </c>
      <c r="F227" s="202" t="s">
        <v>4682</v>
      </c>
      <c r="G227" s="200"/>
      <c r="H227" s="200"/>
      <c r="I227" s="203"/>
      <c r="J227" s="204">
        <f>BK227</f>
        <v>0</v>
      </c>
      <c r="K227" s="200"/>
      <c r="L227" s="205"/>
      <c r="M227" s="206"/>
      <c r="N227" s="207"/>
      <c r="O227" s="207"/>
      <c r="P227" s="208">
        <f>SUM(P228:P273)</f>
        <v>0</v>
      </c>
      <c r="Q227" s="207"/>
      <c r="R227" s="208">
        <f>SUM(R228:R273)</f>
        <v>0</v>
      </c>
      <c r="S227" s="207"/>
      <c r="T227" s="209">
        <f>SUM(T228:T273)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80</v>
      </c>
      <c r="AT227" s="211" t="s">
        <v>72</v>
      </c>
      <c r="AU227" s="211" t="s">
        <v>73</v>
      </c>
      <c r="AY227" s="210" t="s">
        <v>185</v>
      </c>
      <c r="BK227" s="212">
        <f>SUM(BK228:BK273)</f>
        <v>0</v>
      </c>
    </row>
    <row r="228" s="2" customFormat="1" ht="16.5" customHeight="1">
      <c r="A228" s="40"/>
      <c r="B228" s="41"/>
      <c r="C228" s="215" t="s">
        <v>1967</v>
      </c>
      <c r="D228" s="215" t="s">
        <v>187</v>
      </c>
      <c r="E228" s="216" t="s">
        <v>4683</v>
      </c>
      <c r="F228" s="217" t="s">
        <v>4684</v>
      </c>
      <c r="G228" s="218" t="s">
        <v>499</v>
      </c>
      <c r="H228" s="219">
        <v>200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4685</v>
      </c>
    </row>
    <row r="229" s="2" customFormat="1" ht="16.5" customHeight="1">
      <c r="A229" s="40"/>
      <c r="B229" s="41"/>
      <c r="C229" s="215" t="s">
        <v>1972</v>
      </c>
      <c r="D229" s="215" t="s">
        <v>187</v>
      </c>
      <c r="E229" s="216" t="s">
        <v>4686</v>
      </c>
      <c r="F229" s="217" t="s">
        <v>4687</v>
      </c>
      <c r="G229" s="218" t="s">
        <v>499</v>
      </c>
      <c r="H229" s="219">
        <v>35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4688</v>
      </c>
    </row>
    <row r="230" s="2" customFormat="1" ht="16.5" customHeight="1">
      <c r="A230" s="40"/>
      <c r="B230" s="41"/>
      <c r="C230" s="215" t="s">
        <v>1977</v>
      </c>
      <c r="D230" s="215" t="s">
        <v>187</v>
      </c>
      <c r="E230" s="216" t="s">
        <v>4689</v>
      </c>
      <c r="F230" s="217" t="s">
        <v>4690</v>
      </c>
      <c r="G230" s="218" t="s">
        <v>499</v>
      </c>
      <c r="H230" s="219">
        <v>25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4691</v>
      </c>
    </row>
    <row r="231" s="2" customFormat="1" ht="16.5" customHeight="1">
      <c r="A231" s="40"/>
      <c r="B231" s="41"/>
      <c r="C231" s="215" t="s">
        <v>1982</v>
      </c>
      <c r="D231" s="215" t="s">
        <v>187</v>
      </c>
      <c r="E231" s="216" t="s">
        <v>4692</v>
      </c>
      <c r="F231" s="217" t="s">
        <v>4693</v>
      </c>
      <c r="G231" s="218" t="s">
        <v>499</v>
      </c>
      <c r="H231" s="219">
        <v>15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4694</v>
      </c>
    </row>
    <row r="232" s="2" customFormat="1" ht="16.5" customHeight="1">
      <c r="A232" s="40"/>
      <c r="B232" s="41"/>
      <c r="C232" s="215" t="s">
        <v>1988</v>
      </c>
      <c r="D232" s="215" t="s">
        <v>187</v>
      </c>
      <c r="E232" s="216" t="s">
        <v>4695</v>
      </c>
      <c r="F232" s="217" t="s">
        <v>4696</v>
      </c>
      <c r="G232" s="218" t="s">
        <v>499</v>
      </c>
      <c r="H232" s="219">
        <v>50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4697</v>
      </c>
    </row>
    <row r="233" s="2" customFormat="1" ht="16.5" customHeight="1">
      <c r="A233" s="40"/>
      <c r="B233" s="41"/>
      <c r="C233" s="215" t="s">
        <v>1990</v>
      </c>
      <c r="D233" s="215" t="s">
        <v>187</v>
      </c>
      <c r="E233" s="216" t="s">
        <v>4698</v>
      </c>
      <c r="F233" s="217" t="s">
        <v>4699</v>
      </c>
      <c r="G233" s="218" t="s">
        <v>499</v>
      </c>
      <c r="H233" s="219">
        <v>100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4700</v>
      </c>
    </row>
    <row r="234" s="2" customFormat="1" ht="16.5" customHeight="1">
      <c r="A234" s="40"/>
      <c r="B234" s="41"/>
      <c r="C234" s="215" t="s">
        <v>1994</v>
      </c>
      <c r="D234" s="215" t="s">
        <v>187</v>
      </c>
      <c r="E234" s="216" t="s">
        <v>4701</v>
      </c>
      <c r="F234" s="217" t="s">
        <v>4702</v>
      </c>
      <c r="G234" s="218" t="s">
        <v>499</v>
      </c>
      <c r="H234" s="219">
        <v>50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4703</v>
      </c>
    </row>
    <row r="235" s="2" customFormat="1" ht="16.5" customHeight="1">
      <c r="A235" s="40"/>
      <c r="B235" s="41"/>
      <c r="C235" s="215" t="s">
        <v>1999</v>
      </c>
      <c r="D235" s="215" t="s">
        <v>187</v>
      </c>
      <c r="E235" s="216" t="s">
        <v>4704</v>
      </c>
      <c r="F235" s="217" t="s">
        <v>4705</v>
      </c>
      <c r="G235" s="218" t="s">
        <v>499</v>
      </c>
      <c r="H235" s="219">
        <v>25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4706</v>
      </c>
    </row>
    <row r="236" s="2" customFormat="1" ht="16.5" customHeight="1">
      <c r="A236" s="40"/>
      <c r="B236" s="41"/>
      <c r="C236" s="215" t="s">
        <v>2001</v>
      </c>
      <c r="D236" s="215" t="s">
        <v>187</v>
      </c>
      <c r="E236" s="216" t="s">
        <v>4707</v>
      </c>
      <c r="F236" s="217" t="s">
        <v>4708</v>
      </c>
      <c r="G236" s="218" t="s">
        <v>499</v>
      </c>
      <c r="H236" s="219">
        <v>500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4709</v>
      </c>
    </row>
    <row r="237" s="2" customFormat="1" ht="16.5" customHeight="1">
      <c r="A237" s="40"/>
      <c r="B237" s="41"/>
      <c r="C237" s="215" t="s">
        <v>2003</v>
      </c>
      <c r="D237" s="215" t="s">
        <v>187</v>
      </c>
      <c r="E237" s="216" t="s">
        <v>4710</v>
      </c>
      <c r="F237" s="217" t="s">
        <v>4711</v>
      </c>
      <c r="G237" s="218" t="s">
        <v>499</v>
      </c>
      <c r="H237" s="219">
        <v>150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4712</v>
      </c>
    </row>
    <row r="238" s="2" customFormat="1" ht="16.5" customHeight="1">
      <c r="A238" s="40"/>
      <c r="B238" s="41"/>
      <c r="C238" s="215" t="s">
        <v>2005</v>
      </c>
      <c r="D238" s="215" t="s">
        <v>187</v>
      </c>
      <c r="E238" s="216" t="s">
        <v>4713</v>
      </c>
      <c r="F238" s="217" t="s">
        <v>4714</v>
      </c>
      <c r="G238" s="218" t="s">
        <v>499</v>
      </c>
      <c r="H238" s="219">
        <v>100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4715</v>
      </c>
    </row>
    <row r="239" s="2" customFormat="1" ht="16.5" customHeight="1">
      <c r="A239" s="40"/>
      <c r="B239" s="41"/>
      <c r="C239" s="215" t="s">
        <v>2007</v>
      </c>
      <c r="D239" s="215" t="s">
        <v>187</v>
      </c>
      <c r="E239" s="216" t="s">
        <v>4716</v>
      </c>
      <c r="F239" s="217" t="s">
        <v>4717</v>
      </c>
      <c r="G239" s="218" t="s">
        <v>499</v>
      </c>
      <c r="H239" s="219">
        <v>480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4718</v>
      </c>
    </row>
    <row r="240" s="2" customFormat="1" ht="16.5" customHeight="1">
      <c r="A240" s="40"/>
      <c r="B240" s="41"/>
      <c r="C240" s="215" t="s">
        <v>2009</v>
      </c>
      <c r="D240" s="215" t="s">
        <v>187</v>
      </c>
      <c r="E240" s="216" t="s">
        <v>4719</v>
      </c>
      <c r="F240" s="217" t="s">
        <v>4720</v>
      </c>
      <c r="G240" s="218" t="s">
        <v>499</v>
      </c>
      <c r="H240" s="219">
        <v>35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4721</v>
      </c>
    </row>
    <row r="241" s="2" customFormat="1" ht="16.5" customHeight="1">
      <c r="A241" s="40"/>
      <c r="B241" s="41"/>
      <c r="C241" s="215" t="s">
        <v>2013</v>
      </c>
      <c r="D241" s="215" t="s">
        <v>187</v>
      </c>
      <c r="E241" s="216" t="s">
        <v>4722</v>
      </c>
      <c r="F241" s="217" t="s">
        <v>4723</v>
      </c>
      <c r="G241" s="218" t="s">
        <v>499</v>
      </c>
      <c r="H241" s="219">
        <v>25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4724</v>
      </c>
    </row>
    <row r="242" s="2" customFormat="1" ht="16.5" customHeight="1">
      <c r="A242" s="40"/>
      <c r="B242" s="41"/>
      <c r="C242" s="215" t="s">
        <v>2017</v>
      </c>
      <c r="D242" s="215" t="s">
        <v>187</v>
      </c>
      <c r="E242" s="216" t="s">
        <v>4725</v>
      </c>
      <c r="F242" s="217" t="s">
        <v>4726</v>
      </c>
      <c r="G242" s="218" t="s">
        <v>499</v>
      </c>
      <c r="H242" s="219">
        <v>2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4727</v>
      </c>
    </row>
    <row r="243" s="2" customFormat="1" ht="16.5" customHeight="1">
      <c r="A243" s="40"/>
      <c r="B243" s="41"/>
      <c r="C243" s="215" t="s">
        <v>2022</v>
      </c>
      <c r="D243" s="215" t="s">
        <v>187</v>
      </c>
      <c r="E243" s="216" t="s">
        <v>4728</v>
      </c>
      <c r="F243" s="217" t="s">
        <v>4729</v>
      </c>
      <c r="G243" s="218" t="s">
        <v>499</v>
      </c>
      <c r="H243" s="219">
        <v>7500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4730</v>
      </c>
    </row>
    <row r="244" s="2" customFormat="1" ht="16.5" customHeight="1">
      <c r="A244" s="40"/>
      <c r="B244" s="41"/>
      <c r="C244" s="215" t="s">
        <v>2029</v>
      </c>
      <c r="D244" s="215" t="s">
        <v>187</v>
      </c>
      <c r="E244" s="216" t="s">
        <v>4731</v>
      </c>
      <c r="F244" s="217" t="s">
        <v>4732</v>
      </c>
      <c r="G244" s="218" t="s">
        <v>1314</v>
      </c>
      <c r="H244" s="219">
        <v>60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4733</v>
      </c>
    </row>
    <row r="245" s="2" customFormat="1" ht="16.5" customHeight="1">
      <c r="A245" s="40"/>
      <c r="B245" s="41"/>
      <c r="C245" s="215" t="s">
        <v>2034</v>
      </c>
      <c r="D245" s="215" t="s">
        <v>187</v>
      </c>
      <c r="E245" s="216" t="s">
        <v>4734</v>
      </c>
      <c r="F245" s="217" t="s">
        <v>4735</v>
      </c>
      <c r="G245" s="218" t="s">
        <v>1314</v>
      </c>
      <c r="H245" s="219">
        <v>150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4736</v>
      </c>
    </row>
    <row r="246" s="2" customFormat="1" ht="16.5" customHeight="1">
      <c r="A246" s="40"/>
      <c r="B246" s="41"/>
      <c r="C246" s="215" t="s">
        <v>2039</v>
      </c>
      <c r="D246" s="215" t="s">
        <v>187</v>
      </c>
      <c r="E246" s="216" t="s">
        <v>4737</v>
      </c>
      <c r="F246" s="217" t="s">
        <v>4738</v>
      </c>
      <c r="G246" s="218" t="s">
        <v>1314</v>
      </c>
      <c r="H246" s="219">
        <v>620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4739</v>
      </c>
    </row>
    <row r="247" s="2" customFormat="1" ht="16.5" customHeight="1">
      <c r="A247" s="40"/>
      <c r="B247" s="41"/>
      <c r="C247" s="215" t="s">
        <v>2044</v>
      </c>
      <c r="D247" s="215" t="s">
        <v>187</v>
      </c>
      <c r="E247" s="216" t="s">
        <v>4740</v>
      </c>
      <c r="F247" s="217" t="s">
        <v>4741</v>
      </c>
      <c r="G247" s="218" t="s">
        <v>1314</v>
      </c>
      <c r="H247" s="219">
        <v>130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4742</v>
      </c>
    </row>
    <row r="248" s="2" customFormat="1" ht="16.5" customHeight="1">
      <c r="A248" s="40"/>
      <c r="B248" s="41"/>
      <c r="C248" s="215" t="s">
        <v>2049</v>
      </c>
      <c r="D248" s="215" t="s">
        <v>187</v>
      </c>
      <c r="E248" s="216" t="s">
        <v>4743</v>
      </c>
      <c r="F248" s="217" t="s">
        <v>4744</v>
      </c>
      <c r="G248" s="218" t="s">
        <v>1314</v>
      </c>
      <c r="H248" s="219">
        <v>850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4745</v>
      </c>
    </row>
    <row r="249" s="2" customFormat="1" ht="16.5" customHeight="1">
      <c r="A249" s="40"/>
      <c r="B249" s="41"/>
      <c r="C249" s="215" t="s">
        <v>2056</v>
      </c>
      <c r="D249" s="215" t="s">
        <v>187</v>
      </c>
      <c r="E249" s="216" t="s">
        <v>4746</v>
      </c>
      <c r="F249" s="217" t="s">
        <v>4747</v>
      </c>
      <c r="G249" s="218" t="s">
        <v>1314</v>
      </c>
      <c r="H249" s="219">
        <v>10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4748</v>
      </c>
    </row>
    <row r="250" s="2" customFormat="1" ht="16.5" customHeight="1">
      <c r="A250" s="40"/>
      <c r="B250" s="41"/>
      <c r="C250" s="215" t="s">
        <v>2062</v>
      </c>
      <c r="D250" s="215" t="s">
        <v>187</v>
      </c>
      <c r="E250" s="216" t="s">
        <v>4749</v>
      </c>
      <c r="F250" s="217" t="s">
        <v>4750</v>
      </c>
      <c r="G250" s="218" t="s">
        <v>499</v>
      </c>
      <c r="H250" s="219">
        <v>1550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4751</v>
      </c>
    </row>
    <row r="251" s="2" customFormat="1" ht="16.5" customHeight="1">
      <c r="A251" s="40"/>
      <c r="B251" s="41"/>
      <c r="C251" s="215" t="s">
        <v>2068</v>
      </c>
      <c r="D251" s="215" t="s">
        <v>187</v>
      </c>
      <c r="E251" s="216" t="s">
        <v>4752</v>
      </c>
      <c r="F251" s="217" t="s">
        <v>4753</v>
      </c>
      <c r="G251" s="218" t="s">
        <v>1314</v>
      </c>
      <c r="H251" s="219">
        <v>8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4754</v>
      </c>
    </row>
    <row r="252" s="2" customFormat="1" ht="16.5" customHeight="1">
      <c r="A252" s="40"/>
      <c r="B252" s="41"/>
      <c r="C252" s="215" t="s">
        <v>2073</v>
      </c>
      <c r="D252" s="215" t="s">
        <v>187</v>
      </c>
      <c r="E252" s="216" t="s">
        <v>4755</v>
      </c>
      <c r="F252" s="217" t="s">
        <v>4756</v>
      </c>
      <c r="G252" s="218" t="s">
        <v>1314</v>
      </c>
      <c r="H252" s="219">
        <v>6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4757</v>
      </c>
    </row>
    <row r="253" s="2" customFormat="1" ht="16.5" customHeight="1">
      <c r="A253" s="40"/>
      <c r="B253" s="41"/>
      <c r="C253" s="215" t="s">
        <v>2079</v>
      </c>
      <c r="D253" s="215" t="s">
        <v>187</v>
      </c>
      <c r="E253" s="216" t="s">
        <v>4758</v>
      </c>
      <c r="F253" s="217" t="s">
        <v>4759</v>
      </c>
      <c r="G253" s="218" t="s">
        <v>1314</v>
      </c>
      <c r="H253" s="219">
        <v>4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4760</v>
      </c>
    </row>
    <row r="254" s="2" customFormat="1" ht="16.5" customHeight="1">
      <c r="A254" s="40"/>
      <c r="B254" s="41"/>
      <c r="C254" s="215" t="s">
        <v>2084</v>
      </c>
      <c r="D254" s="215" t="s">
        <v>187</v>
      </c>
      <c r="E254" s="216" t="s">
        <v>4761</v>
      </c>
      <c r="F254" s="217" t="s">
        <v>4762</v>
      </c>
      <c r="G254" s="218" t="s">
        <v>1314</v>
      </c>
      <c r="H254" s="219">
        <v>4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4763</v>
      </c>
    </row>
    <row r="255" s="2" customFormat="1" ht="16.5" customHeight="1">
      <c r="A255" s="40"/>
      <c r="B255" s="41"/>
      <c r="C255" s="215" t="s">
        <v>2098</v>
      </c>
      <c r="D255" s="215" t="s">
        <v>187</v>
      </c>
      <c r="E255" s="216" t="s">
        <v>4764</v>
      </c>
      <c r="F255" s="217" t="s">
        <v>4762</v>
      </c>
      <c r="G255" s="218" t="s">
        <v>1314</v>
      </c>
      <c r="H255" s="219">
        <v>2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4765</v>
      </c>
    </row>
    <row r="256" s="2" customFormat="1" ht="16.5" customHeight="1">
      <c r="A256" s="40"/>
      <c r="B256" s="41"/>
      <c r="C256" s="215" t="s">
        <v>2103</v>
      </c>
      <c r="D256" s="215" t="s">
        <v>187</v>
      </c>
      <c r="E256" s="216" t="s">
        <v>4766</v>
      </c>
      <c r="F256" s="217" t="s">
        <v>4767</v>
      </c>
      <c r="G256" s="218" t="s">
        <v>1314</v>
      </c>
      <c r="H256" s="219">
        <v>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4768</v>
      </c>
    </row>
    <row r="257" s="2" customFormat="1" ht="16.5" customHeight="1">
      <c r="A257" s="40"/>
      <c r="B257" s="41"/>
      <c r="C257" s="215" t="s">
        <v>2108</v>
      </c>
      <c r="D257" s="215" t="s">
        <v>187</v>
      </c>
      <c r="E257" s="216" t="s">
        <v>4769</v>
      </c>
      <c r="F257" s="217" t="s">
        <v>4770</v>
      </c>
      <c r="G257" s="218" t="s">
        <v>1314</v>
      </c>
      <c r="H257" s="219">
        <v>6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4771</v>
      </c>
    </row>
    <row r="258" s="2" customFormat="1" ht="16.5" customHeight="1">
      <c r="A258" s="40"/>
      <c r="B258" s="41"/>
      <c r="C258" s="215" t="s">
        <v>2113</v>
      </c>
      <c r="D258" s="215" t="s">
        <v>187</v>
      </c>
      <c r="E258" s="216" t="s">
        <v>4772</v>
      </c>
      <c r="F258" s="217" t="s">
        <v>4773</v>
      </c>
      <c r="G258" s="218" t="s">
        <v>1314</v>
      </c>
      <c r="H258" s="219">
        <v>8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4774</v>
      </c>
    </row>
    <row r="259" s="2" customFormat="1" ht="16.5" customHeight="1">
      <c r="A259" s="40"/>
      <c r="B259" s="41"/>
      <c r="C259" s="215" t="s">
        <v>2118</v>
      </c>
      <c r="D259" s="215" t="s">
        <v>187</v>
      </c>
      <c r="E259" s="216" t="s">
        <v>4775</v>
      </c>
      <c r="F259" s="217" t="s">
        <v>4776</v>
      </c>
      <c r="G259" s="218" t="s">
        <v>1314</v>
      </c>
      <c r="H259" s="219">
        <v>4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4777</v>
      </c>
    </row>
    <row r="260" s="2" customFormat="1" ht="16.5" customHeight="1">
      <c r="A260" s="40"/>
      <c r="B260" s="41"/>
      <c r="C260" s="215" t="s">
        <v>2125</v>
      </c>
      <c r="D260" s="215" t="s">
        <v>187</v>
      </c>
      <c r="E260" s="216" t="s">
        <v>4778</v>
      </c>
      <c r="F260" s="217" t="s">
        <v>4779</v>
      </c>
      <c r="G260" s="218" t="s">
        <v>1314</v>
      </c>
      <c r="H260" s="219">
        <v>6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4780</v>
      </c>
    </row>
    <row r="261" s="2" customFormat="1" ht="16.5" customHeight="1">
      <c r="A261" s="40"/>
      <c r="B261" s="41"/>
      <c r="C261" s="215" t="s">
        <v>2127</v>
      </c>
      <c r="D261" s="215" t="s">
        <v>187</v>
      </c>
      <c r="E261" s="216" t="s">
        <v>4781</v>
      </c>
      <c r="F261" s="217" t="s">
        <v>4782</v>
      </c>
      <c r="G261" s="218" t="s">
        <v>499</v>
      </c>
      <c r="H261" s="219">
        <v>420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4783</v>
      </c>
    </row>
    <row r="262" s="2" customFormat="1" ht="16.5" customHeight="1">
      <c r="A262" s="40"/>
      <c r="B262" s="41"/>
      <c r="C262" s="215" t="s">
        <v>2129</v>
      </c>
      <c r="D262" s="215" t="s">
        <v>187</v>
      </c>
      <c r="E262" s="216" t="s">
        <v>4784</v>
      </c>
      <c r="F262" s="217" t="s">
        <v>4785</v>
      </c>
      <c r="G262" s="218" t="s">
        <v>1314</v>
      </c>
      <c r="H262" s="219">
        <v>38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4786</v>
      </c>
    </row>
    <row r="263" s="2" customFormat="1" ht="16.5" customHeight="1">
      <c r="A263" s="40"/>
      <c r="B263" s="41"/>
      <c r="C263" s="215" t="s">
        <v>2131</v>
      </c>
      <c r="D263" s="215" t="s">
        <v>187</v>
      </c>
      <c r="E263" s="216" t="s">
        <v>4787</v>
      </c>
      <c r="F263" s="217" t="s">
        <v>4788</v>
      </c>
      <c r="G263" s="218" t="s">
        <v>1314</v>
      </c>
      <c r="H263" s="219">
        <v>20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4789</v>
      </c>
    </row>
    <row r="264" s="2" customFormat="1" ht="16.5" customHeight="1">
      <c r="A264" s="40"/>
      <c r="B264" s="41"/>
      <c r="C264" s="215" t="s">
        <v>2133</v>
      </c>
      <c r="D264" s="215" t="s">
        <v>187</v>
      </c>
      <c r="E264" s="216" t="s">
        <v>4790</v>
      </c>
      <c r="F264" s="217" t="s">
        <v>4791</v>
      </c>
      <c r="G264" s="218" t="s">
        <v>1314</v>
      </c>
      <c r="H264" s="219">
        <v>10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4792</v>
      </c>
    </row>
    <row r="265" s="2" customFormat="1" ht="16.5" customHeight="1">
      <c r="A265" s="40"/>
      <c r="B265" s="41"/>
      <c r="C265" s="215" t="s">
        <v>2137</v>
      </c>
      <c r="D265" s="215" t="s">
        <v>187</v>
      </c>
      <c r="E265" s="216" t="s">
        <v>4793</v>
      </c>
      <c r="F265" s="217" t="s">
        <v>4794</v>
      </c>
      <c r="G265" s="218" t="s">
        <v>1314</v>
      </c>
      <c r="H265" s="219">
        <v>4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4795</v>
      </c>
    </row>
    <row r="266" s="2" customFormat="1" ht="16.5" customHeight="1">
      <c r="A266" s="40"/>
      <c r="B266" s="41"/>
      <c r="C266" s="215" t="s">
        <v>2142</v>
      </c>
      <c r="D266" s="215" t="s">
        <v>187</v>
      </c>
      <c r="E266" s="216" t="s">
        <v>4796</v>
      </c>
      <c r="F266" s="217" t="s">
        <v>4797</v>
      </c>
      <c r="G266" s="218" t="s">
        <v>1314</v>
      </c>
      <c r="H266" s="219">
        <v>4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4798</v>
      </c>
    </row>
    <row r="267" s="2" customFormat="1" ht="16.5" customHeight="1">
      <c r="A267" s="40"/>
      <c r="B267" s="41"/>
      <c r="C267" s="215" t="s">
        <v>2147</v>
      </c>
      <c r="D267" s="215" t="s">
        <v>187</v>
      </c>
      <c r="E267" s="216" t="s">
        <v>4799</v>
      </c>
      <c r="F267" s="217" t="s">
        <v>4800</v>
      </c>
      <c r="G267" s="218" t="s">
        <v>1314</v>
      </c>
      <c r="H267" s="219">
        <v>4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4801</v>
      </c>
    </row>
    <row r="268" s="2" customFormat="1" ht="16.5" customHeight="1">
      <c r="A268" s="40"/>
      <c r="B268" s="41"/>
      <c r="C268" s="215" t="s">
        <v>2153</v>
      </c>
      <c r="D268" s="215" t="s">
        <v>187</v>
      </c>
      <c r="E268" s="216" t="s">
        <v>4802</v>
      </c>
      <c r="F268" s="217" t="s">
        <v>4803</v>
      </c>
      <c r="G268" s="218" t="s">
        <v>1314</v>
      </c>
      <c r="H268" s="219">
        <v>700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4804</v>
      </c>
    </row>
    <row r="269" s="2" customFormat="1" ht="16.5" customHeight="1">
      <c r="A269" s="40"/>
      <c r="B269" s="41"/>
      <c r="C269" s="215" t="s">
        <v>2158</v>
      </c>
      <c r="D269" s="215" t="s">
        <v>187</v>
      </c>
      <c r="E269" s="216" t="s">
        <v>4805</v>
      </c>
      <c r="F269" s="217" t="s">
        <v>4806</v>
      </c>
      <c r="G269" s="218" t="s">
        <v>499</v>
      </c>
      <c r="H269" s="219">
        <v>2100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4807</v>
      </c>
    </row>
    <row r="270" s="2" customFormat="1" ht="16.5" customHeight="1">
      <c r="A270" s="40"/>
      <c r="B270" s="41"/>
      <c r="C270" s="215" t="s">
        <v>2168</v>
      </c>
      <c r="D270" s="215" t="s">
        <v>187</v>
      </c>
      <c r="E270" s="216" t="s">
        <v>4808</v>
      </c>
      <c r="F270" s="217" t="s">
        <v>4809</v>
      </c>
      <c r="G270" s="218" t="s">
        <v>499</v>
      </c>
      <c r="H270" s="219">
        <v>200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4810</v>
      </c>
    </row>
    <row r="271" s="2" customFormat="1" ht="16.5" customHeight="1">
      <c r="A271" s="40"/>
      <c r="B271" s="41"/>
      <c r="C271" s="215" t="s">
        <v>2173</v>
      </c>
      <c r="D271" s="215" t="s">
        <v>187</v>
      </c>
      <c r="E271" s="216" t="s">
        <v>4811</v>
      </c>
      <c r="F271" s="217" t="s">
        <v>4812</v>
      </c>
      <c r="G271" s="218" t="s">
        <v>499</v>
      </c>
      <c r="H271" s="219">
        <v>30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4813</v>
      </c>
    </row>
    <row r="272" s="2" customFormat="1" ht="16.5" customHeight="1">
      <c r="A272" s="40"/>
      <c r="B272" s="41"/>
      <c r="C272" s="215" t="s">
        <v>2213</v>
      </c>
      <c r="D272" s="215" t="s">
        <v>187</v>
      </c>
      <c r="E272" s="216" t="s">
        <v>4814</v>
      </c>
      <c r="F272" s="217" t="s">
        <v>4815</v>
      </c>
      <c r="G272" s="218" t="s">
        <v>499</v>
      </c>
      <c r="H272" s="219">
        <v>120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4816</v>
      </c>
    </row>
    <row r="273" s="2" customFormat="1" ht="16.5" customHeight="1">
      <c r="A273" s="40"/>
      <c r="B273" s="41"/>
      <c r="C273" s="215" t="s">
        <v>2221</v>
      </c>
      <c r="D273" s="215" t="s">
        <v>187</v>
      </c>
      <c r="E273" s="216" t="s">
        <v>4817</v>
      </c>
      <c r="F273" s="217" t="s">
        <v>4818</v>
      </c>
      <c r="G273" s="218" t="s">
        <v>499</v>
      </c>
      <c r="H273" s="219">
        <v>30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4819</v>
      </c>
    </row>
    <row r="274" s="12" customFormat="1" ht="25.92" customHeight="1">
      <c r="A274" s="12"/>
      <c r="B274" s="199"/>
      <c r="C274" s="200"/>
      <c r="D274" s="201" t="s">
        <v>72</v>
      </c>
      <c r="E274" s="202" t="s">
        <v>4820</v>
      </c>
      <c r="F274" s="202" t="s">
        <v>4821</v>
      </c>
      <c r="G274" s="200"/>
      <c r="H274" s="200"/>
      <c r="I274" s="203"/>
      <c r="J274" s="204">
        <f>BK274</f>
        <v>0</v>
      </c>
      <c r="K274" s="200"/>
      <c r="L274" s="205"/>
      <c r="M274" s="206"/>
      <c r="N274" s="207"/>
      <c r="O274" s="207"/>
      <c r="P274" s="208">
        <f>SUM(P275:P292)</f>
        <v>0</v>
      </c>
      <c r="Q274" s="207"/>
      <c r="R274" s="208">
        <f>SUM(R275:R292)</f>
        <v>0</v>
      </c>
      <c r="S274" s="207"/>
      <c r="T274" s="209">
        <f>SUM(T275:T292)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80</v>
      </c>
      <c r="AT274" s="211" t="s">
        <v>72</v>
      </c>
      <c r="AU274" s="211" t="s">
        <v>73</v>
      </c>
      <c r="AY274" s="210" t="s">
        <v>185</v>
      </c>
      <c r="BK274" s="212">
        <f>SUM(BK275:BK292)</f>
        <v>0</v>
      </c>
    </row>
    <row r="275" s="2" customFormat="1" ht="16.5" customHeight="1">
      <c r="A275" s="40"/>
      <c r="B275" s="41"/>
      <c r="C275" s="215" t="s">
        <v>2229</v>
      </c>
      <c r="D275" s="215" t="s">
        <v>187</v>
      </c>
      <c r="E275" s="216" t="s">
        <v>4822</v>
      </c>
      <c r="F275" s="217" t="s">
        <v>4823</v>
      </c>
      <c r="G275" s="218" t="s">
        <v>499</v>
      </c>
      <c r="H275" s="219">
        <v>400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4824</v>
      </c>
    </row>
    <row r="276" s="2" customFormat="1" ht="16.5" customHeight="1">
      <c r="A276" s="40"/>
      <c r="B276" s="41"/>
      <c r="C276" s="215" t="s">
        <v>2234</v>
      </c>
      <c r="D276" s="215" t="s">
        <v>187</v>
      </c>
      <c r="E276" s="216" t="s">
        <v>4825</v>
      </c>
      <c r="F276" s="217" t="s">
        <v>4826</v>
      </c>
      <c r="G276" s="218" t="s">
        <v>1314</v>
      </c>
      <c r="H276" s="219">
        <v>13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4827</v>
      </c>
    </row>
    <row r="277" s="2" customFormat="1" ht="16.5" customHeight="1">
      <c r="A277" s="40"/>
      <c r="B277" s="41"/>
      <c r="C277" s="215" t="s">
        <v>2240</v>
      </c>
      <c r="D277" s="215" t="s">
        <v>187</v>
      </c>
      <c r="E277" s="216" t="s">
        <v>4828</v>
      </c>
      <c r="F277" s="217" t="s">
        <v>4829</v>
      </c>
      <c r="G277" s="218" t="s">
        <v>1314</v>
      </c>
      <c r="H277" s="219">
        <v>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4830</v>
      </c>
    </row>
    <row r="278" s="2" customFormat="1" ht="16.5" customHeight="1">
      <c r="A278" s="40"/>
      <c r="B278" s="41"/>
      <c r="C278" s="215" t="s">
        <v>2244</v>
      </c>
      <c r="D278" s="215" t="s">
        <v>187</v>
      </c>
      <c r="E278" s="216" t="s">
        <v>4831</v>
      </c>
      <c r="F278" s="217" t="s">
        <v>4832</v>
      </c>
      <c r="G278" s="218" t="s">
        <v>1314</v>
      </c>
      <c r="H278" s="219">
        <v>2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4833</v>
      </c>
    </row>
    <row r="279" s="2" customFormat="1" ht="16.5" customHeight="1">
      <c r="A279" s="40"/>
      <c r="B279" s="41"/>
      <c r="C279" s="215" t="s">
        <v>2250</v>
      </c>
      <c r="D279" s="215" t="s">
        <v>187</v>
      </c>
      <c r="E279" s="216" t="s">
        <v>4834</v>
      </c>
      <c r="F279" s="217" t="s">
        <v>4835</v>
      </c>
      <c r="G279" s="218" t="s">
        <v>1314</v>
      </c>
      <c r="H279" s="219">
        <v>2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4836</v>
      </c>
    </row>
    <row r="280" s="2" customFormat="1" ht="16.5" customHeight="1">
      <c r="A280" s="40"/>
      <c r="B280" s="41"/>
      <c r="C280" s="215" t="s">
        <v>2255</v>
      </c>
      <c r="D280" s="215" t="s">
        <v>187</v>
      </c>
      <c r="E280" s="216" t="s">
        <v>4837</v>
      </c>
      <c r="F280" s="217" t="s">
        <v>4838</v>
      </c>
      <c r="G280" s="218" t="s">
        <v>1314</v>
      </c>
      <c r="H280" s="219">
        <v>16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4839</v>
      </c>
    </row>
    <row r="281" s="2" customFormat="1" ht="16.5" customHeight="1">
      <c r="A281" s="40"/>
      <c r="B281" s="41"/>
      <c r="C281" s="215" t="s">
        <v>2260</v>
      </c>
      <c r="D281" s="215" t="s">
        <v>187</v>
      </c>
      <c r="E281" s="216" t="s">
        <v>4840</v>
      </c>
      <c r="F281" s="217" t="s">
        <v>4841</v>
      </c>
      <c r="G281" s="218" t="s">
        <v>1314</v>
      </c>
      <c r="H281" s="219">
        <v>8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4842</v>
      </c>
    </row>
    <row r="282" s="2" customFormat="1" ht="16.5" customHeight="1">
      <c r="A282" s="40"/>
      <c r="B282" s="41"/>
      <c r="C282" s="215" t="s">
        <v>2796</v>
      </c>
      <c r="D282" s="215" t="s">
        <v>187</v>
      </c>
      <c r="E282" s="216" t="s">
        <v>4843</v>
      </c>
      <c r="F282" s="217" t="s">
        <v>4844</v>
      </c>
      <c r="G282" s="218" t="s">
        <v>1314</v>
      </c>
      <c r="H282" s="219">
        <v>13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4845</v>
      </c>
    </row>
    <row r="283" s="2" customFormat="1" ht="16.5" customHeight="1">
      <c r="A283" s="40"/>
      <c r="B283" s="41"/>
      <c r="C283" s="215" t="s">
        <v>2801</v>
      </c>
      <c r="D283" s="215" t="s">
        <v>187</v>
      </c>
      <c r="E283" s="216" t="s">
        <v>4846</v>
      </c>
      <c r="F283" s="217" t="s">
        <v>4847</v>
      </c>
      <c r="G283" s="218" t="s">
        <v>1314</v>
      </c>
      <c r="H283" s="219">
        <v>8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4848</v>
      </c>
    </row>
    <row r="284" s="2" customFormat="1" ht="16.5" customHeight="1">
      <c r="A284" s="40"/>
      <c r="B284" s="41"/>
      <c r="C284" s="215" t="s">
        <v>2806</v>
      </c>
      <c r="D284" s="215" t="s">
        <v>187</v>
      </c>
      <c r="E284" s="216" t="s">
        <v>4849</v>
      </c>
      <c r="F284" s="217" t="s">
        <v>4850</v>
      </c>
      <c r="G284" s="218" t="s">
        <v>1314</v>
      </c>
      <c r="H284" s="219">
        <v>16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4851</v>
      </c>
    </row>
    <row r="285" s="2" customFormat="1" ht="16.5" customHeight="1">
      <c r="A285" s="40"/>
      <c r="B285" s="41"/>
      <c r="C285" s="215" t="s">
        <v>2815</v>
      </c>
      <c r="D285" s="215" t="s">
        <v>187</v>
      </c>
      <c r="E285" s="216" t="s">
        <v>4852</v>
      </c>
      <c r="F285" s="217" t="s">
        <v>4853</v>
      </c>
      <c r="G285" s="218" t="s">
        <v>499</v>
      </c>
      <c r="H285" s="219">
        <v>70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4854</v>
      </c>
    </row>
    <row r="286" s="2" customFormat="1" ht="16.5" customHeight="1">
      <c r="A286" s="40"/>
      <c r="B286" s="41"/>
      <c r="C286" s="215" t="s">
        <v>2819</v>
      </c>
      <c r="D286" s="215" t="s">
        <v>187</v>
      </c>
      <c r="E286" s="216" t="s">
        <v>4855</v>
      </c>
      <c r="F286" s="217" t="s">
        <v>4856</v>
      </c>
      <c r="G286" s="218" t="s">
        <v>1314</v>
      </c>
      <c r="H286" s="219">
        <v>95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4857</v>
      </c>
    </row>
    <row r="287" s="2" customFormat="1" ht="16.5" customHeight="1">
      <c r="A287" s="40"/>
      <c r="B287" s="41"/>
      <c r="C287" s="215" t="s">
        <v>2825</v>
      </c>
      <c r="D287" s="215" t="s">
        <v>187</v>
      </c>
      <c r="E287" s="216" t="s">
        <v>4858</v>
      </c>
      <c r="F287" s="217" t="s">
        <v>4859</v>
      </c>
      <c r="G287" s="218" t="s">
        <v>1314</v>
      </c>
      <c r="H287" s="219">
        <v>38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4860</v>
      </c>
    </row>
    <row r="288" s="2" customFormat="1" ht="16.5" customHeight="1">
      <c r="A288" s="40"/>
      <c r="B288" s="41"/>
      <c r="C288" s="215" t="s">
        <v>2827</v>
      </c>
      <c r="D288" s="215" t="s">
        <v>187</v>
      </c>
      <c r="E288" s="216" t="s">
        <v>4861</v>
      </c>
      <c r="F288" s="217" t="s">
        <v>4862</v>
      </c>
      <c r="G288" s="218" t="s">
        <v>1314</v>
      </c>
      <c r="H288" s="219">
        <v>110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4863</v>
      </c>
    </row>
    <row r="289" s="2" customFormat="1" ht="16.5" customHeight="1">
      <c r="A289" s="40"/>
      <c r="B289" s="41"/>
      <c r="C289" s="215" t="s">
        <v>2832</v>
      </c>
      <c r="D289" s="215" t="s">
        <v>187</v>
      </c>
      <c r="E289" s="216" t="s">
        <v>4864</v>
      </c>
      <c r="F289" s="217" t="s">
        <v>4865</v>
      </c>
      <c r="G289" s="218" t="s">
        <v>1314</v>
      </c>
      <c r="H289" s="219">
        <v>13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4866</v>
      </c>
    </row>
    <row r="290" s="2" customFormat="1" ht="16.5" customHeight="1">
      <c r="A290" s="40"/>
      <c r="B290" s="41"/>
      <c r="C290" s="215" t="s">
        <v>2835</v>
      </c>
      <c r="D290" s="215" t="s">
        <v>187</v>
      </c>
      <c r="E290" s="216" t="s">
        <v>4867</v>
      </c>
      <c r="F290" s="217" t="s">
        <v>4868</v>
      </c>
      <c r="G290" s="218" t="s">
        <v>1314</v>
      </c>
      <c r="H290" s="219">
        <v>8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4869</v>
      </c>
    </row>
    <row r="291" s="2" customFormat="1" ht="16.5" customHeight="1">
      <c r="A291" s="40"/>
      <c r="B291" s="41"/>
      <c r="C291" s="215" t="s">
        <v>2838</v>
      </c>
      <c r="D291" s="215" t="s">
        <v>187</v>
      </c>
      <c r="E291" s="216" t="s">
        <v>4870</v>
      </c>
      <c r="F291" s="217" t="s">
        <v>4871</v>
      </c>
      <c r="G291" s="218" t="s">
        <v>1314</v>
      </c>
      <c r="H291" s="219">
        <v>50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4872</v>
      </c>
    </row>
    <row r="292" s="2" customFormat="1" ht="16.5" customHeight="1">
      <c r="A292" s="40"/>
      <c r="B292" s="41"/>
      <c r="C292" s="215" t="s">
        <v>2841</v>
      </c>
      <c r="D292" s="215" t="s">
        <v>187</v>
      </c>
      <c r="E292" s="216" t="s">
        <v>4873</v>
      </c>
      <c r="F292" s="217" t="s">
        <v>4874</v>
      </c>
      <c r="G292" s="218" t="s">
        <v>1314</v>
      </c>
      <c r="H292" s="219">
        <v>42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4875</v>
      </c>
    </row>
    <row r="293" s="12" customFormat="1" ht="25.92" customHeight="1">
      <c r="A293" s="12"/>
      <c r="B293" s="199"/>
      <c r="C293" s="200"/>
      <c r="D293" s="201" t="s">
        <v>72</v>
      </c>
      <c r="E293" s="202" t="s">
        <v>4876</v>
      </c>
      <c r="F293" s="202" t="s">
        <v>4877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SUM(P294:P309)</f>
        <v>0</v>
      </c>
      <c r="Q293" s="207"/>
      <c r="R293" s="208">
        <f>SUM(R294:R309)</f>
        <v>0</v>
      </c>
      <c r="S293" s="207"/>
      <c r="T293" s="209">
        <f>SUM(T294:T309)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80</v>
      </c>
      <c r="AT293" s="211" t="s">
        <v>72</v>
      </c>
      <c r="AU293" s="211" t="s">
        <v>73</v>
      </c>
      <c r="AY293" s="210" t="s">
        <v>185</v>
      </c>
      <c r="BK293" s="212">
        <f>SUM(BK294:BK309)</f>
        <v>0</v>
      </c>
    </row>
    <row r="294" s="2" customFormat="1" ht="16.5" customHeight="1">
      <c r="A294" s="40"/>
      <c r="B294" s="41"/>
      <c r="C294" s="215" t="s">
        <v>2844</v>
      </c>
      <c r="D294" s="215" t="s">
        <v>187</v>
      </c>
      <c r="E294" s="216" t="s">
        <v>4878</v>
      </c>
      <c r="F294" s="217" t="s">
        <v>4879</v>
      </c>
      <c r="G294" s="218" t="s">
        <v>1314</v>
      </c>
      <c r="H294" s="219">
        <v>23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4880</v>
      </c>
    </row>
    <row r="295" s="2" customFormat="1" ht="16.5" customHeight="1">
      <c r="A295" s="40"/>
      <c r="B295" s="41"/>
      <c r="C295" s="215" t="s">
        <v>2847</v>
      </c>
      <c r="D295" s="215" t="s">
        <v>187</v>
      </c>
      <c r="E295" s="216" t="s">
        <v>4881</v>
      </c>
      <c r="F295" s="217" t="s">
        <v>4882</v>
      </c>
      <c r="G295" s="218" t="s">
        <v>499</v>
      </c>
      <c r="H295" s="219">
        <v>90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187</v>
      </c>
      <c r="AU295" s="226" t="s">
        <v>80</v>
      </c>
      <c r="AY295" s="19" t="s">
        <v>185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4883</v>
      </c>
    </row>
    <row r="296" s="2" customFormat="1" ht="16.5" customHeight="1">
      <c r="A296" s="40"/>
      <c r="B296" s="41"/>
      <c r="C296" s="215" t="s">
        <v>2851</v>
      </c>
      <c r="D296" s="215" t="s">
        <v>187</v>
      </c>
      <c r="E296" s="216" t="s">
        <v>4884</v>
      </c>
      <c r="F296" s="217" t="s">
        <v>4885</v>
      </c>
      <c r="G296" s="218" t="s">
        <v>499</v>
      </c>
      <c r="H296" s="219">
        <v>250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4886</v>
      </c>
    </row>
    <row r="297" s="2" customFormat="1" ht="16.5" customHeight="1">
      <c r="A297" s="40"/>
      <c r="B297" s="41"/>
      <c r="C297" s="215" t="s">
        <v>2853</v>
      </c>
      <c r="D297" s="215" t="s">
        <v>187</v>
      </c>
      <c r="E297" s="216" t="s">
        <v>4887</v>
      </c>
      <c r="F297" s="217" t="s">
        <v>4888</v>
      </c>
      <c r="G297" s="218" t="s">
        <v>499</v>
      </c>
      <c r="H297" s="219">
        <v>130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187</v>
      </c>
      <c r="AU297" s="226" t="s">
        <v>80</v>
      </c>
      <c r="AY297" s="19" t="s">
        <v>185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4889</v>
      </c>
    </row>
    <row r="298" s="2" customFormat="1" ht="16.5" customHeight="1">
      <c r="A298" s="40"/>
      <c r="B298" s="41"/>
      <c r="C298" s="215" t="s">
        <v>2855</v>
      </c>
      <c r="D298" s="215" t="s">
        <v>187</v>
      </c>
      <c r="E298" s="216" t="s">
        <v>4890</v>
      </c>
      <c r="F298" s="217" t="s">
        <v>4891</v>
      </c>
      <c r="G298" s="218" t="s">
        <v>499</v>
      </c>
      <c r="H298" s="219">
        <v>75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187</v>
      </c>
      <c r="AU298" s="226" t="s">
        <v>80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4892</v>
      </c>
    </row>
    <row r="299" s="2" customFormat="1" ht="16.5" customHeight="1">
      <c r="A299" s="40"/>
      <c r="B299" s="41"/>
      <c r="C299" s="215" t="s">
        <v>2858</v>
      </c>
      <c r="D299" s="215" t="s">
        <v>187</v>
      </c>
      <c r="E299" s="216" t="s">
        <v>4893</v>
      </c>
      <c r="F299" s="217" t="s">
        <v>4894</v>
      </c>
      <c r="G299" s="218" t="s">
        <v>499</v>
      </c>
      <c r="H299" s="219">
        <v>55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80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4895</v>
      </c>
    </row>
    <row r="300" s="2" customFormat="1" ht="16.5" customHeight="1">
      <c r="A300" s="40"/>
      <c r="B300" s="41"/>
      <c r="C300" s="215" t="s">
        <v>2861</v>
      </c>
      <c r="D300" s="215" t="s">
        <v>187</v>
      </c>
      <c r="E300" s="216" t="s">
        <v>4896</v>
      </c>
      <c r="F300" s="217" t="s">
        <v>4897</v>
      </c>
      <c r="G300" s="218" t="s">
        <v>499</v>
      </c>
      <c r="H300" s="219">
        <v>20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80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4898</v>
      </c>
    </row>
    <row r="301" s="2" customFormat="1" ht="16.5" customHeight="1">
      <c r="A301" s="40"/>
      <c r="B301" s="41"/>
      <c r="C301" s="215" t="s">
        <v>2863</v>
      </c>
      <c r="D301" s="215" t="s">
        <v>187</v>
      </c>
      <c r="E301" s="216" t="s">
        <v>4899</v>
      </c>
      <c r="F301" s="217" t="s">
        <v>4900</v>
      </c>
      <c r="G301" s="218" t="s">
        <v>499</v>
      </c>
      <c r="H301" s="219">
        <v>15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187</v>
      </c>
      <c r="AU301" s="226" t="s">
        <v>80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4901</v>
      </c>
    </row>
    <row r="302" s="2" customFormat="1" ht="16.5" customHeight="1">
      <c r="A302" s="40"/>
      <c r="B302" s="41"/>
      <c r="C302" s="215" t="s">
        <v>2865</v>
      </c>
      <c r="D302" s="215" t="s">
        <v>187</v>
      </c>
      <c r="E302" s="216" t="s">
        <v>4902</v>
      </c>
      <c r="F302" s="217" t="s">
        <v>4903</v>
      </c>
      <c r="G302" s="218" t="s">
        <v>1314</v>
      </c>
      <c r="H302" s="219">
        <v>120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187</v>
      </c>
      <c r="AU302" s="226" t="s">
        <v>80</v>
      </c>
      <c r="AY302" s="19" t="s">
        <v>185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4904</v>
      </c>
    </row>
    <row r="303" s="2" customFormat="1" ht="16.5" customHeight="1">
      <c r="A303" s="40"/>
      <c r="B303" s="41"/>
      <c r="C303" s="215" t="s">
        <v>2867</v>
      </c>
      <c r="D303" s="215" t="s">
        <v>187</v>
      </c>
      <c r="E303" s="216" t="s">
        <v>4905</v>
      </c>
      <c r="F303" s="217" t="s">
        <v>4906</v>
      </c>
      <c r="G303" s="218" t="s">
        <v>1314</v>
      </c>
      <c r="H303" s="219">
        <v>15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187</v>
      </c>
      <c r="AU303" s="226" t="s">
        <v>80</v>
      </c>
      <c r="AY303" s="19" t="s">
        <v>185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4907</v>
      </c>
    </row>
    <row r="304" s="2" customFormat="1" ht="16.5" customHeight="1">
      <c r="A304" s="40"/>
      <c r="B304" s="41"/>
      <c r="C304" s="215" t="s">
        <v>2869</v>
      </c>
      <c r="D304" s="215" t="s">
        <v>187</v>
      </c>
      <c r="E304" s="216" t="s">
        <v>4908</v>
      </c>
      <c r="F304" s="217" t="s">
        <v>4909</v>
      </c>
      <c r="G304" s="218" t="s">
        <v>1314</v>
      </c>
      <c r="H304" s="219">
        <v>10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4910</v>
      </c>
    </row>
    <row r="305" s="2" customFormat="1" ht="16.5" customHeight="1">
      <c r="A305" s="40"/>
      <c r="B305" s="41"/>
      <c r="C305" s="215" t="s">
        <v>2871</v>
      </c>
      <c r="D305" s="215" t="s">
        <v>187</v>
      </c>
      <c r="E305" s="216" t="s">
        <v>4911</v>
      </c>
      <c r="F305" s="217" t="s">
        <v>4912</v>
      </c>
      <c r="G305" s="218" t="s">
        <v>1314</v>
      </c>
      <c r="H305" s="219">
        <v>750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80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4913</v>
      </c>
    </row>
    <row r="306" s="2" customFormat="1" ht="16.5" customHeight="1">
      <c r="A306" s="40"/>
      <c r="B306" s="41"/>
      <c r="C306" s="215" t="s">
        <v>2874</v>
      </c>
      <c r="D306" s="215" t="s">
        <v>187</v>
      </c>
      <c r="E306" s="216" t="s">
        <v>4914</v>
      </c>
      <c r="F306" s="217" t="s">
        <v>4915</v>
      </c>
      <c r="G306" s="218" t="s">
        <v>1314</v>
      </c>
      <c r="H306" s="219">
        <v>30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4916</v>
      </c>
    </row>
    <row r="307" s="2" customFormat="1" ht="16.5" customHeight="1">
      <c r="A307" s="40"/>
      <c r="B307" s="41"/>
      <c r="C307" s="215" t="s">
        <v>2877</v>
      </c>
      <c r="D307" s="215" t="s">
        <v>187</v>
      </c>
      <c r="E307" s="216" t="s">
        <v>4917</v>
      </c>
      <c r="F307" s="217" t="s">
        <v>4918</v>
      </c>
      <c r="G307" s="218" t="s">
        <v>499</v>
      </c>
      <c r="H307" s="219">
        <v>450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187</v>
      </c>
      <c r="AU307" s="226" t="s">
        <v>80</v>
      </c>
      <c r="AY307" s="19" t="s">
        <v>185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4919</v>
      </c>
    </row>
    <row r="308" s="2" customFormat="1" ht="16.5" customHeight="1">
      <c r="A308" s="40"/>
      <c r="B308" s="41"/>
      <c r="C308" s="215" t="s">
        <v>2883</v>
      </c>
      <c r="D308" s="215" t="s">
        <v>187</v>
      </c>
      <c r="E308" s="216" t="s">
        <v>4920</v>
      </c>
      <c r="F308" s="217" t="s">
        <v>4921</v>
      </c>
      <c r="G308" s="218" t="s">
        <v>499</v>
      </c>
      <c r="H308" s="219">
        <v>230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187</v>
      </c>
      <c r="AU308" s="226" t="s">
        <v>80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4922</v>
      </c>
    </row>
    <row r="309" s="2" customFormat="1" ht="16.5" customHeight="1">
      <c r="A309" s="40"/>
      <c r="B309" s="41"/>
      <c r="C309" s="215" t="s">
        <v>2886</v>
      </c>
      <c r="D309" s="215" t="s">
        <v>187</v>
      </c>
      <c r="E309" s="216" t="s">
        <v>4923</v>
      </c>
      <c r="F309" s="217" t="s">
        <v>4924</v>
      </c>
      <c r="G309" s="218" t="s">
        <v>499</v>
      </c>
      <c r="H309" s="219">
        <v>120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187</v>
      </c>
      <c r="AU309" s="226" t="s">
        <v>80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4925</v>
      </c>
    </row>
    <row r="310" s="12" customFormat="1" ht="25.92" customHeight="1">
      <c r="A310" s="12"/>
      <c r="B310" s="199"/>
      <c r="C310" s="200"/>
      <c r="D310" s="201" t="s">
        <v>72</v>
      </c>
      <c r="E310" s="202" t="s">
        <v>4926</v>
      </c>
      <c r="F310" s="202" t="s">
        <v>4927</v>
      </c>
      <c r="G310" s="200"/>
      <c r="H310" s="200"/>
      <c r="I310" s="203"/>
      <c r="J310" s="204">
        <f>BK310</f>
        <v>0</v>
      </c>
      <c r="K310" s="200"/>
      <c r="L310" s="205"/>
      <c r="M310" s="206"/>
      <c r="N310" s="207"/>
      <c r="O310" s="207"/>
      <c r="P310" s="208">
        <f>SUM(P311:P314)</f>
        <v>0</v>
      </c>
      <c r="Q310" s="207"/>
      <c r="R310" s="208">
        <f>SUM(R311:R314)</f>
        <v>0</v>
      </c>
      <c r="S310" s="207"/>
      <c r="T310" s="209">
        <f>SUM(T311:T314)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80</v>
      </c>
      <c r="AT310" s="211" t="s">
        <v>72</v>
      </c>
      <c r="AU310" s="211" t="s">
        <v>73</v>
      </c>
      <c r="AY310" s="210" t="s">
        <v>185</v>
      </c>
      <c r="BK310" s="212">
        <f>SUM(BK311:BK314)</f>
        <v>0</v>
      </c>
    </row>
    <row r="311" s="2" customFormat="1" ht="16.5" customHeight="1">
      <c r="A311" s="40"/>
      <c r="B311" s="41"/>
      <c r="C311" s="215" t="s">
        <v>2898</v>
      </c>
      <c r="D311" s="215" t="s">
        <v>187</v>
      </c>
      <c r="E311" s="216" t="s">
        <v>4928</v>
      </c>
      <c r="F311" s="217" t="s">
        <v>4929</v>
      </c>
      <c r="G311" s="218" t="s">
        <v>499</v>
      </c>
      <c r="H311" s="219">
        <v>25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80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4930</v>
      </c>
    </row>
    <row r="312" s="2" customFormat="1" ht="16.5" customHeight="1">
      <c r="A312" s="40"/>
      <c r="B312" s="41"/>
      <c r="C312" s="215" t="s">
        <v>2901</v>
      </c>
      <c r="D312" s="215" t="s">
        <v>187</v>
      </c>
      <c r="E312" s="216" t="s">
        <v>4931</v>
      </c>
      <c r="F312" s="217" t="s">
        <v>4932</v>
      </c>
      <c r="G312" s="218" t="s">
        <v>499</v>
      </c>
      <c r="H312" s="219">
        <v>25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135</v>
      </c>
      <c r="AT312" s="226" t="s">
        <v>187</v>
      </c>
      <c r="AU312" s="226" t="s">
        <v>80</v>
      </c>
      <c r="AY312" s="19" t="s">
        <v>185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135</v>
      </c>
      <c r="BM312" s="226" t="s">
        <v>4933</v>
      </c>
    </row>
    <row r="313" s="2" customFormat="1" ht="16.5" customHeight="1">
      <c r="A313" s="40"/>
      <c r="B313" s="41"/>
      <c r="C313" s="215" t="s">
        <v>2904</v>
      </c>
      <c r="D313" s="215" t="s">
        <v>187</v>
      </c>
      <c r="E313" s="216" t="s">
        <v>4934</v>
      </c>
      <c r="F313" s="217" t="s">
        <v>4935</v>
      </c>
      <c r="G313" s="218" t="s">
        <v>499</v>
      </c>
      <c r="H313" s="219">
        <v>25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187</v>
      </c>
      <c r="AU313" s="226" t="s">
        <v>80</v>
      </c>
      <c r="AY313" s="19" t="s">
        <v>185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4936</v>
      </c>
    </row>
    <row r="314" s="2" customFormat="1" ht="16.5" customHeight="1">
      <c r="A314" s="40"/>
      <c r="B314" s="41"/>
      <c r="C314" s="215" t="s">
        <v>1402</v>
      </c>
      <c r="D314" s="215" t="s">
        <v>187</v>
      </c>
      <c r="E314" s="216" t="s">
        <v>4937</v>
      </c>
      <c r="F314" s="217" t="s">
        <v>4938</v>
      </c>
      <c r="G314" s="218" t="s">
        <v>190</v>
      </c>
      <c r="H314" s="219">
        <v>11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80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4939</v>
      </c>
    </row>
    <row r="315" s="12" customFormat="1" ht="25.92" customHeight="1">
      <c r="A315" s="12"/>
      <c r="B315" s="199"/>
      <c r="C315" s="200"/>
      <c r="D315" s="201" t="s">
        <v>72</v>
      </c>
      <c r="E315" s="202" t="s">
        <v>4340</v>
      </c>
      <c r="F315" s="202" t="s">
        <v>4940</v>
      </c>
      <c r="G315" s="200"/>
      <c r="H315" s="200"/>
      <c r="I315" s="203"/>
      <c r="J315" s="204">
        <f>BK315</f>
        <v>0</v>
      </c>
      <c r="K315" s="200"/>
      <c r="L315" s="205"/>
      <c r="M315" s="206"/>
      <c r="N315" s="207"/>
      <c r="O315" s="207"/>
      <c r="P315" s="208">
        <f>SUM(P316:P331)</f>
        <v>0</v>
      </c>
      <c r="Q315" s="207"/>
      <c r="R315" s="208">
        <f>SUM(R316:R331)</f>
        <v>0</v>
      </c>
      <c r="S315" s="207"/>
      <c r="T315" s="209">
        <f>SUM(T316:T331)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0" t="s">
        <v>80</v>
      </c>
      <c r="AT315" s="211" t="s">
        <v>72</v>
      </c>
      <c r="AU315" s="211" t="s">
        <v>73</v>
      </c>
      <c r="AY315" s="210" t="s">
        <v>185</v>
      </c>
      <c r="BK315" s="212">
        <f>SUM(BK316:BK331)</f>
        <v>0</v>
      </c>
    </row>
    <row r="316" s="2" customFormat="1" ht="24.15" customHeight="1">
      <c r="A316" s="40"/>
      <c r="B316" s="41"/>
      <c r="C316" s="215" t="s">
        <v>2907</v>
      </c>
      <c r="D316" s="215" t="s">
        <v>187</v>
      </c>
      <c r="E316" s="216" t="s">
        <v>4941</v>
      </c>
      <c r="F316" s="217" t="s">
        <v>4942</v>
      </c>
      <c r="G316" s="218" t="s">
        <v>1314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80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4943</v>
      </c>
    </row>
    <row r="317" s="2" customFormat="1" ht="16.5" customHeight="1">
      <c r="A317" s="40"/>
      <c r="B317" s="41"/>
      <c r="C317" s="215" t="s">
        <v>2911</v>
      </c>
      <c r="D317" s="215" t="s">
        <v>187</v>
      </c>
      <c r="E317" s="216" t="s">
        <v>4944</v>
      </c>
      <c r="F317" s="217" t="s">
        <v>4391</v>
      </c>
      <c r="G317" s="218" t="s">
        <v>1314</v>
      </c>
      <c r="H317" s="219">
        <v>3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187</v>
      </c>
      <c r="AU317" s="226" t="s">
        <v>80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4945</v>
      </c>
    </row>
    <row r="318" s="2" customFormat="1" ht="16.5" customHeight="1">
      <c r="A318" s="40"/>
      <c r="B318" s="41"/>
      <c r="C318" s="215" t="s">
        <v>2913</v>
      </c>
      <c r="D318" s="215" t="s">
        <v>187</v>
      </c>
      <c r="E318" s="216" t="s">
        <v>4946</v>
      </c>
      <c r="F318" s="217" t="s">
        <v>4947</v>
      </c>
      <c r="G318" s="218" t="s">
        <v>1314</v>
      </c>
      <c r="H318" s="219">
        <v>14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80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4948</v>
      </c>
    </row>
    <row r="319" s="2" customFormat="1" ht="16.5" customHeight="1">
      <c r="A319" s="40"/>
      <c r="B319" s="41"/>
      <c r="C319" s="215" t="s">
        <v>2915</v>
      </c>
      <c r="D319" s="215" t="s">
        <v>187</v>
      </c>
      <c r="E319" s="216" t="s">
        <v>4949</v>
      </c>
      <c r="F319" s="217" t="s">
        <v>4950</v>
      </c>
      <c r="G319" s="218" t="s">
        <v>1314</v>
      </c>
      <c r="H319" s="219">
        <v>2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80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4951</v>
      </c>
    </row>
    <row r="320" s="2" customFormat="1" ht="16.5" customHeight="1">
      <c r="A320" s="40"/>
      <c r="B320" s="41"/>
      <c r="C320" s="215" t="s">
        <v>2917</v>
      </c>
      <c r="D320" s="215" t="s">
        <v>187</v>
      </c>
      <c r="E320" s="216" t="s">
        <v>4952</v>
      </c>
      <c r="F320" s="217" t="s">
        <v>4953</v>
      </c>
      <c r="G320" s="218" t="s">
        <v>1314</v>
      </c>
      <c r="H320" s="219">
        <v>2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187</v>
      </c>
      <c r="AU320" s="226" t="s">
        <v>80</v>
      </c>
      <c r="AY320" s="19" t="s">
        <v>185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4954</v>
      </c>
    </row>
    <row r="321" s="2" customFormat="1" ht="16.5" customHeight="1">
      <c r="A321" s="40"/>
      <c r="B321" s="41"/>
      <c r="C321" s="215" t="s">
        <v>2850</v>
      </c>
      <c r="D321" s="215" t="s">
        <v>187</v>
      </c>
      <c r="E321" s="216" t="s">
        <v>4955</v>
      </c>
      <c r="F321" s="217" t="s">
        <v>4956</v>
      </c>
      <c r="G321" s="218" t="s">
        <v>1314</v>
      </c>
      <c r="H321" s="219">
        <v>3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80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4957</v>
      </c>
    </row>
    <row r="322" s="2" customFormat="1" ht="16.5" customHeight="1">
      <c r="A322" s="40"/>
      <c r="B322" s="41"/>
      <c r="C322" s="215" t="s">
        <v>2920</v>
      </c>
      <c r="D322" s="215" t="s">
        <v>187</v>
      </c>
      <c r="E322" s="216" t="s">
        <v>4958</v>
      </c>
      <c r="F322" s="217" t="s">
        <v>4959</v>
      </c>
      <c r="G322" s="218" t="s">
        <v>1314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80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4960</v>
      </c>
    </row>
    <row r="323" s="2" customFormat="1" ht="16.5" customHeight="1">
      <c r="A323" s="40"/>
      <c r="B323" s="41"/>
      <c r="C323" s="215" t="s">
        <v>2922</v>
      </c>
      <c r="D323" s="215" t="s">
        <v>187</v>
      </c>
      <c r="E323" s="216" t="s">
        <v>4961</v>
      </c>
      <c r="F323" s="217" t="s">
        <v>4962</v>
      </c>
      <c r="G323" s="218" t="s">
        <v>1314</v>
      </c>
      <c r="H323" s="219">
        <v>1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187</v>
      </c>
      <c r="AU323" s="226" t="s">
        <v>80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4963</v>
      </c>
    </row>
    <row r="324" s="2" customFormat="1" ht="16.5" customHeight="1">
      <c r="A324" s="40"/>
      <c r="B324" s="41"/>
      <c r="C324" s="215" t="s">
        <v>2925</v>
      </c>
      <c r="D324" s="215" t="s">
        <v>187</v>
      </c>
      <c r="E324" s="216" t="s">
        <v>4964</v>
      </c>
      <c r="F324" s="217" t="s">
        <v>4965</v>
      </c>
      <c r="G324" s="218" t="s">
        <v>499</v>
      </c>
      <c r="H324" s="219">
        <v>2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187</v>
      </c>
      <c r="AU324" s="226" t="s">
        <v>80</v>
      </c>
      <c r="AY324" s="19" t="s">
        <v>185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4966</v>
      </c>
    </row>
    <row r="325" s="2" customFormat="1" ht="16.5" customHeight="1">
      <c r="A325" s="40"/>
      <c r="B325" s="41"/>
      <c r="C325" s="215" t="s">
        <v>2927</v>
      </c>
      <c r="D325" s="215" t="s">
        <v>187</v>
      </c>
      <c r="E325" s="216" t="s">
        <v>4375</v>
      </c>
      <c r="F325" s="217" t="s">
        <v>4376</v>
      </c>
      <c r="G325" s="218" t="s">
        <v>1314</v>
      </c>
      <c r="H325" s="219">
        <v>8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187</v>
      </c>
      <c r="AU325" s="226" t="s">
        <v>80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4967</v>
      </c>
    </row>
    <row r="326" s="2" customFormat="1" ht="16.5" customHeight="1">
      <c r="A326" s="40"/>
      <c r="B326" s="41"/>
      <c r="C326" s="215" t="s">
        <v>2929</v>
      </c>
      <c r="D326" s="215" t="s">
        <v>187</v>
      </c>
      <c r="E326" s="216" t="s">
        <v>4378</v>
      </c>
      <c r="F326" s="217" t="s">
        <v>4379</v>
      </c>
      <c r="G326" s="218" t="s">
        <v>1314</v>
      </c>
      <c r="H326" s="219">
        <v>8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4968</v>
      </c>
    </row>
    <row r="327" s="2" customFormat="1" ht="16.5" customHeight="1">
      <c r="A327" s="40"/>
      <c r="B327" s="41"/>
      <c r="C327" s="215" t="s">
        <v>2935</v>
      </c>
      <c r="D327" s="215" t="s">
        <v>187</v>
      </c>
      <c r="E327" s="216" t="s">
        <v>4381</v>
      </c>
      <c r="F327" s="217" t="s">
        <v>4382</v>
      </c>
      <c r="G327" s="218" t="s">
        <v>1314</v>
      </c>
      <c r="H327" s="219">
        <v>1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80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4969</v>
      </c>
    </row>
    <row r="328" s="2" customFormat="1" ht="16.5" customHeight="1">
      <c r="A328" s="40"/>
      <c r="B328" s="41"/>
      <c r="C328" s="215" t="s">
        <v>2941</v>
      </c>
      <c r="D328" s="215" t="s">
        <v>187</v>
      </c>
      <c r="E328" s="216" t="s">
        <v>4384</v>
      </c>
      <c r="F328" s="217" t="s">
        <v>4385</v>
      </c>
      <c r="G328" s="218" t="s">
        <v>1314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187</v>
      </c>
      <c r="AU328" s="226" t="s">
        <v>80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4970</v>
      </c>
    </row>
    <row r="329" s="2" customFormat="1" ht="16.5" customHeight="1">
      <c r="A329" s="40"/>
      <c r="B329" s="41"/>
      <c r="C329" s="215" t="s">
        <v>2943</v>
      </c>
      <c r="D329" s="215" t="s">
        <v>187</v>
      </c>
      <c r="E329" s="216" t="s">
        <v>4971</v>
      </c>
      <c r="F329" s="217" t="s">
        <v>4972</v>
      </c>
      <c r="G329" s="218" t="s">
        <v>1314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135</v>
      </c>
      <c r="AT329" s="226" t="s">
        <v>187</v>
      </c>
      <c r="AU329" s="226" t="s">
        <v>80</v>
      </c>
      <c r="AY329" s="19" t="s">
        <v>185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135</v>
      </c>
      <c r="BM329" s="226" t="s">
        <v>4973</v>
      </c>
    </row>
    <row r="330" s="2" customFormat="1" ht="16.5" customHeight="1">
      <c r="A330" s="40"/>
      <c r="B330" s="41"/>
      <c r="C330" s="215" t="s">
        <v>2971</v>
      </c>
      <c r="D330" s="215" t="s">
        <v>187</v>
      </c>
      <c r="E330" s="216" t="s">
        <v>4974</v>
      </c>
      <c r="F330" s="217" t="s">
        <v>4388</v>
      </c>
      <c r="G330" s="218" t="s">
        <v>1314</v>
      </c>
      <c r="H330" s="219">
        <v>2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80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4975</v>
      </c>
    </row>
    <row r="331" s="2" customFormat="1" ht="16.5" customHeight="1">
      <c r="A331" s="40"/>
      <c r="B331" s="41"/>
      <c r="C331" s="215" t="s">
        <v>2973</v>
      </c>
      <c r="D331" s="215" t="s">
        <v>187</v>
      </c>
      <c r="E331" s="216" t="s">
        <v>4976</v>
      </c>
      <c r="F331" s="217" t="s">
        <v>4977</v>
      </c>
      <c r="G331" s="218" t="s">
        <v>1314</v>
      </c>
      <c r="H331" s="219">
        <v>11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80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4978</v>
      </c>
    </row>
    <row r="332" s="12" customFormat="1" ht="25.92" customHeight="1">
      <c r="A332" s="12"/>
      <c r="B332" s="199"/>
      <c r="C332" s="200"/>
      <c r="D332" s="201" t="s">
        <v>72</v>
      </c>
      <c r="E332" s="202" t="s">
        <v>4979</v>
      </c>
      <c r="F332" s="202" t="s">
        <v>4980</v>
      </c>
      <c r="G332" s="200"/>
      <c r="H332" s="200"/>
      <c r="I332" s="203"/>
      <c r="J332" s="204">
        <f>BK332</f>
        <v>0</v>
      </c>
      <c r="K332" s="200"/>
      <c r="L332" s="205"/>
      <c r="M332" s="206"/>
      <c r="N332" s="207"/>
      <c r="O332" s="207"/>
      <c r="P332" s="208">
        <f>SUM(P333:P346)</f>
        <v>0</v>
      </c>
      <c r="Q332" s="207"/>
      <c r="R332" s="208">
        <f>SUM(R333:R346)</f>
        <v>0</v>
      </c>
      <c r="S332" s="207"/>
      <c r="T332" s="209">
        <f>SUM(T333:T346)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0" t="s">
        <v>80</v>
      </c>
      <c r="AT332" s="211" t="s">
        <v>72</v>
      </c>
      <c r="AU332" s="211" t="s">
        <v>73</v>
      </c>
      <c r="AY332" s="210" t="s">
        <v>185</v>
      </c>
      <c r="BK332" s="212">
        <f>SUM(BK333:BK346)</f>
        <v>0</v>
      </c>
    </row>
    <row r="333" s="2" customFormat="1" ht="24.15" customHeight="1">
      <c r="A333" s="40"/>
      <c r="B333" s="41"/>
      <c r="C333" s="215" t="s">
        <v>2975</v>
      </c>
      <c r="D333" s="215" t="s">
        <v>187</v>
      </c>
      <c r="E333" s="216" t="s">
        <v>4981</v>
      </c>
      <c r="F333" s="217" t="s">
        <v>4942</v>
      </c>
      <c r="G333" s="218" t="s">
        <v>1314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80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4982</v>
      </c>
    </row>
    <row r="334" s="2" customFormat="1" ht="16.5" customHeight="1">
      <c r="A334" s="40"/>
      <c r="B334" s="41"/>
      <c r="C334" s="215" t="s">
        <v>2977</v>
      </c>
      <c r="D334" s="215" t="s">
        <v>187</v>
      </c>
      <c r="E334" s="216" t="s">
        <v>4983</v>
      </c>
      <c r="F334" s="217" t="s">
        <v>4947</v>
      </c>
      <c r="G334" s="218" t="s">
        <v>1314</v>
      </c>
      <c r="H334" s="219">
        <v>10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187</v>
      </c>
      <c r="AU334" s="226" t="s">
        <v>80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4984</v>
      </c>
    </row>
    <row r="335" s="2" customFormat="1" ht="16.5" customHeight="1">
      <c r="A335" s="40"/>
      <c r="B335" s="41"/>
      <c r="C335" s="215" t="s">
        <v>2981</v>
      </c>
      <c r="D335" s="215" t="s">
        <v>187</v>
      </c>
      <c r="E335" s="216" t="s">
        <v>4985</v>
      </c>
      <c r="F335" s="217" t="s">
        <v>4986</v>
      </c>
      <c r="G335" s="218" t="s">
        <v>1314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187</v>
      </c>
      <c r="AU335" s="226" t="s">
        <v>80</v>
      </c>
      <c r="AY335" s="19" t="s">
        <v>185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4987</v>
      </c>
    </row>
    <row r="336" s="2" customFormat="1" ht="16.5" customHeight="1">
      <c r="A336" s="40"/>
      <c r="B336" s="41"/>
      <c r="C336" s="215" t="s">
        <v>2983</v>
      </c>
      <c r="D336" s="215" t="s">
        <v>187</v>
      </c>
      <c r="E336" s="216" t="s">
        <v>4988</v>
      </c>
      <c r="F336" s="217" t="s">
        <v>4953</v>
      </c>
      <c r="G336" s="218" t="s">
        <v>1314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187</v>
      </c>
      <c r="AU336" s="226" t="s">
        <v>80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4989</v>
      </c>
    </row>
    <row r="337" s="2" customFormat="1" ht="16.5" customHeight="1">
      <c r="A337" s="40"/>
      <c r="B337" s="41"/>
      <c r="C337" s="215" t="s">
        <v>2989</v>
      </c>
      <c r="D337" s="215" t="s">
        <v>187</v>
      </c>
      <c r="E337" s="216" t="s">
        <v>4990</v>
      </c>
      <c r="F337" s="217" t="s">
        <v>4959</v>
      </c>
      <c r="G337" s="218" t="s">
        <v>1314</v>
      </c>
      <c r="H337" s="219">
        <v>1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187</v>
      </c>
      <c r="AU337" s="226" t="s">
        <v>80</v>
      </c>
      <c r="AY337" s="19" t="s">
        <v>185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4991</v>
      </c>
    </row>
    <row r="338" s="2" customFormat="1" ht="16.5" customHeight="1">
      <c r="A338" s="40"/>
      <c r="B338" s="41"/>
      <c r="C338" s="215" t="s">
        <v>2992</v>
      </c>
      <c r="D338" s="215" t="s">
        <v>187</v>
      </c>
      <c r="E338" s="216" t="s">
        <v>4992</v>
      </c>
      <c r="F338" s="217" t="s">
        <v>4962</v>
      </c>
      <c r="G338" s="218" t="s">
        <v>1314</v>
      </c>
      <c r="H338" s="219">
        <v>1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80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4993</v>
      </c>
    </row>
    <row r="339" s="2" customFormat="1" ht="16.5" customHeight="1">
      <c r="A339" s="40"/>
      <c r="B339" s="41"/>
      <c r="C339" s="215" t="s">
        <v>2995</v>
      </c>
      <c r="D339" s="215" t="s">
        <v>187</v>
      </c>
      <c r="E339" s="216" t="s">
        <v>4964</v>
      </c>
      <c r="F339" s="217" t="s">
        <v>4965</v>
      </c>
      <c r="G339" s="218" t="s">
        <v>499</v>
      </c>
      <c r="H339" s="219">
        <v>2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187</v>
      </c>
      <c r="AU339" s="226" t="s">
        <v>80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4994</v>
      </c>
    </row>
    <row r="340" s="2" customFormat="1" ht="16.5" customHeight="1">
      <c r="A340" s="40"/>
      <c r="B340" s="41"/>
      <c r="C340" s="215" t="s">
        <v>2997</v>
      </c>
      <c r="D340" s="215" t="s">
        <v>187</v>
      </c>
      <c r="E340" s="216" t="s">
        <v>4375</v>
      </c>
      <c r="F340" s="217" t="s">
        <v>4376</v>
      </c>
      <c r="G340" s="218" t="s">
        <v>1314</v>
      </c>
      <c r="H340" s="219">
        <v>8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80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4995</v>
      </c>
    </row>
    <row r="341" s="2" customFormat="1" ht="16.5" customHeight="1">
      <c r="A341" s="40"/>
      <c r="B341" s="41"/>
      <c r="C341" s="215" t="s">
        <v>4996</v>
      </c>
      <c r="D341" s="215" t="s">
        <v>187</v>
      </c>
      <c r="E341" s="216" t="s">
        <v>4378</v>
      </c>
      <c r="F341" s="217" t="s">
        <v>4379</v>
      </c>
      <c r="G341" s="218" t="s">
        <v>1314</v>
      </c>
      <c r="H341" s="219">
        <v>8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187</v>
      </c>
      <c r="AU341" s="226" t="s">
        <v>80</v>
      </c>
      <c r="AY341" s="19" t="s">
        <v>185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4997</v>
      </c>
    </row>
    <row r="342" s="2" customFormat="1" ht="16.5" customHeight="1">
      <c r="A342" s="40"/>
      <c r="B342" s="41"/>
      <c r="C342" s="215" t="s">
        <v>3851</v>
      </c>
      <c r="D342" s="215" t="s">
        <v>187</v>
      </c>
      <c r="E342" s="216" t="s">
        <v>4381</v>
      </c>
      <c r="F342" s="217" t="s">
        <v>4382</v>
      </c>
      <c r="G342" s="218" t="s">
        <v>1314</v>
      </c>
      <c r="H342" s="219">
        <v>1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187</v>
      </c>
      <c r="AU342" s="226" t="s">
        <v>80</v>
      </c>
      <c r="AY342" s="19" t="s">
        <v>185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4998</v>
      </c>
    </row>
    <row r="343" s="2" customFormat="1" ht="16.5" customHeight="1">
      <c r="A343" s="40"/>
      <c r="B343" s="41"/>
      <c r="C343" s="215" t="s">
        <v>4999</v>
      </c>
      <c r="D343" s="215" t="s">
        <v>187</v>
      </c>
      <c r="E343" s="216" t="s">
        <v>4384</v>
      </c>
      <c r="F343" s="217" t="s">
        <v>4385</v>
      </c>
      <c r="G343" s="218" t="s">
        <v>1314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187</v>
      </c>
      <c r="AU343" s="226" t="s">
        <v>80</v>
      </c>
      <c r="AY343" s="19" t="s">
        <v>185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5000</v>
      </c>
    </row>
    <row r="344" s="2" customFormat="1" ht="16.5" customHeight="1">
      <c r="A344" s="40"/>
      <c r="B344" s="41"/>
      <c r="C344" s="215" t="s">
        <v>3854</v>
      </c>
      <c r="D344" s="215" t="s">
        <v>187</v>
      </c>
      <c r="E344" s="216" t="s">
        <v>4971</v>
      </c>
      <c r="F344" s="217" t="s">
        <v>4972</v>
      </c>
      <c r="G344" s="218" t="s">
        <v>1314</v>
      </c>
      <c r="H344" s="219">
        <v>2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80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5001</v>
      </c>
    </row>
    <row r="345" s="2" customFormat="1" ht="16.5" customHeight="1">
      <c r="A345" s="40"/>
      <c r="B345" s="41"/>
      <c r="C345" s="215" t="s">
        <v>5002</v>
      </c>
      <c r="D345" s="215" t="s">
        <v>187</v>
      </c>
      <c r="E345" s="216" t="s">
        <v>4974</v>
      </c>
      <c r="F345" s="217" t="s">
        <v>4388</v>
      </c>
      <c r="G345" s="218" t="s">
        <v>1314</v>
      </c>
      <c r="H345" s="219">
        <v>2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80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5003</v>
      </c>
    </row>
    <row r="346" s="2" customFormat="1" ht="16.5" customHeight="1">
      <c r="A346" s="40"/>
      <c r="B346" s="41"/>
      <c r="C346" s="215" t="s">
        <v>3857</v>
      </c>
      <c r="D346" s="215" t="s">
        <v>187</v>
      </c>
      <c r="E346" s="216" t="s">
        <v>4976</v>
      </c>
      <c r="F346" s="217" t="s">
        <v>4977</v>
      </c>
      <c r="G346" s="218" t="s">
        <v>1314</v>
      </c>
      <c r="H346" s="219">
        <v>6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80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5004</v>
      </c>
    </row>
    <row r="347" s="12" customFormat="1" ht="25.92" customHeight="1">
      <c r="A347" s="12"/>
      <c r="B347" s="199"/>
      <c r="C347" s="200"/>
      <c r="D347" s="201" t="s">
        <v>72</v>
      </c>
      <c r="E347" s="202" t="s">
        <v>5005</v>
      </c>
      <c r="F347" s="202" t="s">
        <v>5006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SUM(P348:P359)</f>
        <v>0</v>
      </c>
      <c r="Q347" s="207"/>
      <c r="R347" s="208">
        <f>SUM(R348:R359)</f>
        <v>0</v>
      </c>
      <c r="S347" s="207"/>
      <c r="T347" s="209">
        <f>SUM(T348:T359)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80</v>
      </c>
      <c r="AT347" s="211" t="s">
        <v>72</v>
      </c>
      <c r="AU347" s="211" t="s">
        <v>73</v>
      </c>
      <c r="AY347" s="210" t="s">
        <v>185</v>
      </c>
      <c r="BK347" s="212">
        <f>SUM(BK348:BK359)</f>
        <v>0</v>
      </c>
    </row>
    <row r="348" s="2" customFormat="1" ht="24.15" customHeight="1">
      <c r="A348" s="40"/>
      <c r="B348" s="41"/>
      <c r="C348" s="215" t="s">
        <v>5007</v>
      </c>
      <c r="D348" s="215" t="s">
        <v>187</v>
      </c>
      <c r="E348" s="216" t="s">
        <v>5008</v>
      </c>
      <c r="F348" s="217" t="s">
        <v>5009</v>
      </c>
      <c r="G348" s="218" t="s">
        <v>1314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80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5010</v>
      </c>
    </row>
    <row r="349" s="2" customFormat="1" ht="16.5" customHeight="1">
      <c r="A349" s="40"/>
      <c r="B349" s="41"/>
      <c r="C349" s="215" t="s">
        <v>3860</v>
      </c>
      <c r="D349" s="215" t="s">
        <v>187</v>
      </c>
      <c r="E349" s="216" t="s">
        <v>5011</v>
      </c>
      <c r="F349" s="217" t="s">
        <v>4953</v>
      </c>
      <c r="G349" s="218" t="s">
        <v>1314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80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5012</v>
      </c>
    </row>
    <row r="350" s="2" customFormat="1" ht="16.5" customHeight="1">
      <c r="A350" s="40"/>
      <c r="B350" s="41"/>
      <c r="C350" s="215" t="s">
        <v>5013</v>
      </c>
      <c r="D350" s="215" t="s">
        <v>187</v>
      </c>
      <c r="E350" s="216" t="s">
        <v>5014</v>
      </c>
      <c r="F350" s="217" t="s">
        <v>4959</v>
      </c>
      <c r="G350" s="218" t="s">
        <v>1314</v>
      </c>
      <c r="H350" s="219">
        <v>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187</v>
      </c>
      <c r="AU350" s="226" t="s">
        <v>80</v>
      </c>
      <c r="AY350" s="19" t="s">
        <v>185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5015</v>
      </c>
    </row>
    <row r="351" s="2" customFormat="1" ht="16.5" customHeight="1">
      <c r="A351" s="40"/>
      <c r="B351" s="41"/>
      <c r="C351" s="215" t="s">
        <v>3863</v>
      </c>
      <c r="D351" s="215" t="s">
        <v>187</v>
      </c>
      <c r="E351" s="216" t="s">
        <v>5016</v>
      </c>
      <c r="F351" s="217" t="s">
        <v>4962</v>
      </c>
      <c r="G351" s="218" t="s">
        <v>1314</v>
      </c>
      <c r="H351" s="219">
        <v>1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187</v>
      </c>
      <c r="AU351" s="226" t="s">
        <v>80</v>
      </c>
      <c r="AY351" s="19" t="s">
        <v>185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5017</v>
      </c>
    </row>
    <row r="352" s="2" customFormat="1" ht="16.5" customHeight="1">
      <c r="A352" s="40"/>
      <c r="B352" s="41"/>
      <c r="C352" s="215" t="s">
        <v>5018</v>
      </c>
      <c r="D352" s="215" t="s">
        <v>187</v>
      </c>
      <c r="E352" s="216" t="s">
        <v>4964</v>
      </c>
      <c r="F352" s="217" t="s">
        <v>4965</v>
      </c>
      <c r="G352" s="218" t="s">
        <v>499</v>
      </c>
      <c r="H352" s="219">
        <v>1.5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80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5019</v>
      </c>
    </row>
    <row r="353" s="2" customFormat="1" ht="16.5" customHeight="1">
      <c r="A353" s="40"/>
      <c r="B353" s="41"/>
      <c r="C353" s="215" t="s">
        <v>3866</v>
      </c>
      <c r="D353" s="215" t="s">
        <v>187</v>
      </c>
      <c r="E353" s="216" t="s">
        <v>4375</v>
      </c>
      <c r="F353" s="217" t="s">
        <v>4376</v>
      </c>
      <c r="G353" s="218" t="s">
        <v>1314</v>
      </c>
      <c r="H353" s="219">
        <v>6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187</v>
      </c>
      <c r="AU353" s="226" t="s">
        <v>80</v>
      </c>
      <c r="AY353" s="19" t="s">
        <v>185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5020</v>
      </c>
    </row>
    <row r="354" s="2" customFormat="1" ht="16.5" customHeight="1">
      <c r="A354" s="40"/>
      <c r="B354" s="41"/>
      <c r="C354" s="215" t="s">
        <v>5021</v>
      </c>
      <c r="D354" s="215" t="s">
        <v>187</v>
      </c>
      <c r="E354" s="216" t="s">
        <v>4378</v>
      </c>
      <c r="F354" s="217" t="s">
        <v>4379</v>
      </c>
      <c r="G354" s="218" t="s">
        <v>1314</v>
      </c>
      <c r="H354" s="219">
        <v>6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187</v>
      </c>
      <c r="AU354" s="226" t="s">
        <v>80</v>
      </c>
      <c r="AY354" s="19" t="s">
        <v>185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5022</v>
      </c>
    </row>
    <row r="355" s="2" customFormat="1" ht="16.5" customHeight="1">
      <c r="A355" s="40"/>
      <c r="B355" s="41"/>
      <c r="C355" s="215" t="s">
        <v>3869</v>
      </c>
      <c r="D355" s="215" t="s">
        <v>187</v>
      </c>
      <c r="E355" s="216" t="s">
        <v>4381</v>
      </c>
      <c r="F355" s="217" t="s">
        <v>4382</v>
      </c>
      <c r="G355" s="218" t="s">
        <v>1314</v>
      </c>
      <c r="H355" s="219">
        <v>1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187</v>
      </c>
      <c r="AU355" s="226" t="s">
        <v>80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5023</v>
      </c>
    </row>
    <row r="356" s="2" customFormat="1" ht="16.5" customHeight="1">
      <c r="A356" s="40"/>
      <c r="B356" s="41"/>
      <c r="C356" s="215" t="s">
        <v>5024</v>
      </c>
      <c r="D356" s="215" t="s">
        <v>187</v>
      </c>
      <c r="E356" s="216" t="s">
        <v>4384</v>
      </c>
      <c r="F356" s="217" t="s">
        <v>4385</v>
      </c>
      <c r="G356" s="218" t="s">
        <v>1314</v>
      </c>
      <c r="H356" s="219">
        <v>1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187</v>
      </c>
      <c r="AU356" s="226" t="s">
        <v>80</v>
      </c>
      <c r="AY356" s="19" t="s">
        <v>185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5025</v>
      </c>
    </row>
    <row r="357" s="2" customFormat="1" ht="16.5" customHeight="1">
      <c r="A357" s="40"/>
      <c r="B357" s="41"/>
      <c r="C357" s="215" t="s">
        <v>3872</v>
      </c>
      <c r="D357" s="215" t="s">
        <v>187</v>
      </c>
      <c r="E357" s="216" t="s">
        <v>4387</v>
      </c>
      <c r="F357" s="217" t="s">
        <v>4388</v>
      </c>
      <c r="G357" s="218" t="s">
        <v>1314</v>
      </c>
      <c r="H357" s="219">
        <v>3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44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135</v>
      </c>
      <c r="AT357" s="226" t="s">
        <v>187</v>
      </c>
      <c r="AU357" s="226" t="s">
        <v>80</v>
      </c>
      <c r="AY357" s="19" t="s">
        <v>185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135</v>
      </c>
      <c r="BM357" s="226" t="s">
        <v>5026</v>
      </c>
    </row>
    <row r="358" s="2" customFormat="1" ht="16.5" customHeight="1">
      <c r="A358" s="40"/>
      <c r="B358" s="41"/>
      <c r="C358" s="215" t="s">
        <v>5027</v>
      </c>
      <c r="D358" s="215" t="s">
        <v>187</v>
      </c>
      <c r="E358" s="216" t="s">
        <v>5028</v>
      </c>
      <c r="F358" s="217" t="s">
        <v>4977</v>
      </c>
      <c r="G358" s="218" t="s">
        <v>1314</v>
      </c>
      <c r="H358" s="219">
        <v>6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80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5029</v>
      </c>
    </row>
    <row r="359" s="2" customFormat="1" ht="16.5" customHeight="1">
      <c r="A359" s="40"/>
      <c r="B359" s="41"/>
      <c r="C359" s="215" t="s">
        <v>3875</v>
      </c>
      <c r="D359" s="215" t="s">
        <v>187</v>
      </c>
      <c r="E359" s="216" t="s">
        <v>5030</v>
      </c>
      <c r="F359" s="217" t="s">
        <v>4947</v>
      </c>
      <c r="G359" s="218" t="s">
        <v>1314</v>
      </c>
      <c r="H359" s="219">
        <v>10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187</v>
      </c>
      <c r="AU359" s="226" t="s">
        <v>80</v>
      </c>
      <c r="AY359" s="19" t="s">
        <v>185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5031</v>
      </c>
    </row>
    <row r="360" s="12" customFormat="1" ht="25.92" customHeight="1">
      <c r="A360" s="12"/>
      <c r="B360" s="199"/>
      <c r="C360" s="200"/>
      <c r="D360" s="201" t="s">
        <v>72</v>
      </c>
      <c r="E360" s="202" t="s">
        <v>5032</v>
      </c>
      <c r="F360" s="202" t="s">
        <v>5033</v>
      </c>
      <c r="G360" s="200"/>
      <c r="H360" s="200"/>
      <c r="I360" s="203"/>
      <c r="J360" s="204">
        <f>BK360</f>
        <v>0</v>
      </c>
      <c r="K360" s="200"/>
      <c r="L360" s="205"/>
      <c r="M360" s="206"/>
      <c r="N360" s="207"/>
      <c r="O360" s="207"/>
      <c r="P360" s="208">
        <f>SUM(P361:P370)</f>
        <v>0</v>
      </c>
      <c r="Q360" s="207"/>
      <c r="R360" s="208">
        <f>SUM(R361:R370)</f>
        <v>0</v>
      </c>
      <c r="S360" s="207"/>
      <c r="T360" s="209">
        <f>SUM(T361:T370)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0" t="s">
        <v>80</v>
      </c>
      <c r="AT360" s="211" t="s">
        <v>72</v>
      </c>
      <c r="AU360" s="211" t="s">
        <v>73</v>
      </c>
      <c r="AY360" s="210" t="s">
        <v>185</v>
      </c>
      <c r="BK360" s="212">
        <f>SUM(BK361:BK370)</f>
        <v>0</v>
      </c>
    </row>
    <row r="361" s="2" customFormat="1" ht="24.15" customHeight="1">
      <c r="A361" s="40"/>
      <c r="B361" s="41"/>
      <c r="C361" s="215" t="s">
        <v>5034</v>
      </c>
      <c r="D361" s="215" t="s">
        <v>187</v>
      </c>
      <c r="E361" s="216" t="s">
        <v>5035</v>
      </c>
      <c r="F361" s="217" t="s">
        <v>5036</v>
      </c>
      <c r="G361" s="218" t="s">
        <v>1314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187</v>
      </c>
      <c r="AU361" s="226" t="s">
        <v>80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5037</v>
      </c>
    </row>
    <row r="362" s="2" customFormat="1" ht="16.5" customHeight="1">
      <c r="A362" s="40"/>
      <c r="B362" s="41"/>
      <c r="C362" s="215" t="s">
        <v>3878</v>
      </c>
      <c r="D362" s="215" t="s">
        <v>187</v>
      </c>
      <c r="E362" s="216" t="s">
        <v>5011</v>
      </c>
      <c r="F362" s="217" t="s">
        <v>4953</v>
      </c>
      <c r="G362" s="218" t="s">
        <v>1314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187</v>
      </c>
      <c r="AU362" s="226" t="s">
        <v>80</v>
      </c>
      <c r="AY362" s="19" t="s">
        <v>185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5038</v>
      </c>
    </row>
    <row r="363" s="2" customFormat="1" ht="16.5" customHeight="1">
      <c r="A363" s="40"/>
      <c r="B363" s="41"/>
      <c r="C363" s="215" t="s">
        <v>5039</v>
      </c>
      <c r="D363" s="215" t="s">
        <v>187</v>
      </c>
      <c r="E363" s="216" t="s">
        <v>4964</v>
      </c>
      <c r="F363" s="217" t="s">
        <v>4965</v>
      </c>
      <c r="G363" s="218" t="s">
        <v>499</v>
      </c>
      <c r="H363" s="219">
        <v>1.5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187</v>
      </c>
      <c r="AU363" s="226" t="s">
        <v>80</v>
      </c>
      <c r="AY363" s="19" t="s">
        <v>185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5040</v>
      </c>
    </row>
    <row r="364" s="2" customFormat="1" ht="16.5" customHeight="1">
      <c r="A364" s="40"/>
      <c r="B364" s="41"/>
      <c r="C364" s="215" t="s">
        <v>3881</v>
      </c>
      <c r="D364" s="215" t="s">
        <v>187</v>
      </c>
      <c r="E364" s="216" t="s">
        <v>4375</v>
      </c>
      <c r="F364" s="217" t="s">
        <v>4376</v>
      </c>
      <c r="G364" s="218" t="s">
        <v>1314</v>
      </c>
      <c r="H364" s="219">
        <v>3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5041</v>
      </c>
    </row>
    <row r="365" s="2" customFormat="1" ht="16.5" customHeight="1">
      <c r="A365" s="40"/>
      <c r="B365" s="41"/>
      <c r="C365" s="215" t="s">
        <v>5042</v>
      </c>
      <c r="D365" s="215" t="s">
        <v>187</v>
      </c>
      <c r="E365" s="216" t="s">
        <v>4378</v>
      </c>
      <c r="F365" s="217" t="s">
        <v>4379</v>
      </c>
      <c r="G365" s="218" t="s">
        <v>1314</v>
      </c>
      <c r="H365" s="219">
        <v>3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187</v>
      </c>
      <c r="AU365" s="226" t="s">
        <v>80</v>
      </c>
      <c r="AY365" s="19" t="s">
        <v>185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5043</v>
      </c>
    </row>
    <row r="366" s="2" customFormat="1" ht="16.5" customHeight="1">
      <c r="A366" s="40"/>
      <c r="B366" s="41"/>
      <c r="C366" s="215" t="s">
        <v>3884</v>
      </c>
      <c r="D366" s="215" t="s">
        <v>187</v>
      </c>
      <c r="E366" s="216" t="s">
        <v>4381</v>
      </c>
      <c r="F366" s="217" t="s">
        <v>4382</v>
      </c>
      <c r="G366" s="218" t="s">
        <v>1314</v>
      </c>
      <c r="H366" s="219">
        <v>1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187</v>
      </c>
      <c r="AU366" s="226" t="s">
        <v>80</v>
      </c>
      <c r="AY366" s="19" t="s">
        <v>185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5044</v>
      </c>
    </row>
    <row r="367" s="2" customFormat="1" ht="16.5" customHeight="1">
      <c r="A367" s="40"/>
      <c r="B367" s="41"/>
      <c r="C367" s="215" t="s">
        <v>5045</v>
      </c>
      <c r="D367" s="215" t="s">
        <v>187</v>
      </c>
      <c r="E367" s="216" t="s">
        <v>4384</v>
      </c>
      <c r="F367" s="217" t="s">
        <v>4385</v>
      </c>
      <c r="G367" s="218" t="s">
        <v>1314</v>
      </c>
      <c r="H367" s="219">
        <v>1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187</v>
      </c>
      <c r="AU367" s="226" t="s">
        <v>80</v>
      </c>
      <c r="AY367" s="19" t="s">
        <v>185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5046</v>
      </c>
    </row>
    <row r="368" s="2" customFormat="1" ht="16.5" customHeight="1">
      <c r="A368" s="40"/>
      <c r="B368" s="41"/>
      <c r="C368" s="215" t="s">
        <v>3887</v>
      </c>
      <c r="D368" s="215" t="s">
        <v>187</v>
      </c>
      <c r="E368" s="216" t="s">
        <v>4387</v>
      </c>
      <c r="F368" s="217" t="s">
        <v>4388</v>
      </c>
      <c r="G368" s="218" t="s">
        <v>1314</v>
      </c>
      <c r="H368" s="219">
        <v>1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80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5047</v>
      </c>
    </row>
    <row r="369" s="2" customFormat="1" ht="16.5" customHeight="1">
      <c r="A369" s="40"/>
      <c r="B369" s="41"/>
      <c r="C369" s="215" t="s">
        <v>5048</v>
      </c>
      <c r="D369" s="215" t="s">
        <v>187</v>
      </c>
      <c r="E369" s="216" t="s">
        <v>5049</v>
      </c>
      <c r="F369" s="217" t="s">
        <v>4947</v>
      </c>
      <c r="G369" s="218" t="s">
        <v>1314</v>
      </c>
      <c r="H369" s="219">
        <v>6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187</v>
      </c>
      <c r="AU369" s="226" t="s">
        <v>80</v>
      </c>
      <c r="AY369" s="19" t="s">
        <v>185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5050</v>
      </c>
    </row>
    <row r="370" s="2" customFormat="1" ht="16.5" customHeight="1">
      <c r="A370" s="40"/>
      <c r="B370" s="41"/>
      <c r="C370" s="215" t="s">
        <v>3890</v>
      </c>
      <c r="D370" s="215" t="s">
        <v>187</v>
      </c>
      <c r="E370" s="216" t="s">
        <v>5051</v>
      </c>
      <c r="F370" s="217" t="s">
        <v>5052</v>
      </c>
      <c r="G370" s="218" t="s">
        <v>1314</v>
      </c>
      <c r="H370" s="219">
        <v>2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80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5053</v>
      </c>
    </row>
    <row r="371" s="12" customFormat="1" ht="25.92" customHeight="1">
      <c r="A371" s="12"/>
      <c r="B371" s="199"/>
      <c r="C371" s="200"/>
      <c r="D371" s="201" t="s">
        <v>72</v>
      </c>
      <c r="E371" s="202" t="s">
        <v>5054</v>
      </c>
      <c r="F371" s="202" t="s">
        <v>5055</v>
      </c>
      <c r="G371" s="200"/>
      <c r="H371" s="200"/>
      <c r="I371" s="203"/>
      <c r="J371" s="204">
        <f>BK371</f>
        <v>0</v>
      </c>
      <c r="K371" s="200"/>
      <c r="L371" s="205"/>
      <c r="M371" s="206"/>
      <c r="N371" s="207"/>
      <c r="O371" s="207"/>
      <c r="P371" s="208">
        <f>SUM(P372:P387)</f>
        <v>0</v>
      </c>
      <c r="Q371" s="207"/>
      <c r="R371" s="208">
        <f>SUM(R372:R387)</f>
        <v>0</v>
      </c>
      <c r="S371" s="207"/>
      <c r="T371" s="209">
        <f>SUM(T372:T387)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80</v>
      </c>
      <c r="AT371" s="211" t="s">
        <v>72</v>
      </c>
      <c r="AU371" s="211" t="s">
        <v>73</v>
      </c>
      <c r="AY371" s="210" t="s">
        <v>185</v>
      </c>
      <c r="BK371" s="212">
        <f>SUM(BK372:BK387)</f>
        <v>0</v>
      </c>
    </row>
    <row r="372" s="2" customFormat="1" ht="24.15" customHeight="1">
      <c r="A372" s="40"/>
      <c r="B372" s="41"/>
      <c r="C372" s="215" t="s">
        <v>5056</v>
      </c>
      <c r="D372" s="215" t="s">
        <v>187</v>
      </c>
      <c r="E372" s="216" t="s">
        <v>5057</v>
      </c>
      <c r="F372" s="217" t="s">
        <v>4942</v>
      </c>
      <c r="G372" s="218" t="s">
        <v>1314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187</v>
      </c>
      <c r="AU372" s="226" t="s">
        <v>80</v>
      </c>
      <c r="AY372" s="19" t="s">
        <v>185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5058</v>
      </c>
    </row>
    <row r="373" s="2" customFormat="1" ht="16.5" customHeight="1">
      <c r="A373" s="40"/>
      <c r="B373" s="41"/>
      <c r="C373" s="215" t="s">
        <v>3891</v>
      </c>
      <c r="D373" s="215" t="s">
        <v>187</v>
      </c>
      <c r="E373" s="216" t="s">
        <v>4944</v>
      </c>
      <c r="F373" s="217" t="s">
        <v>4391</v>
      </c>
      <c r="G373" s="218" t="s">
        <v>1314</v>
      </c>
      <c r="H373" s="219">
        <v>3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187</v>
      </c>
      <c r="AU373" s="226" t="s">
        <v>80</v>
      </c>
      <c r="AY373" s="19" t="s">
        <v>185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5059</v>
      </c>
    </row>
    <row r="374" s="2" customFormat="1" ht="16.5" customHeight="1">
      <c r="A374" s="40"/>
      <c r="B374" s="41"/>
      <c r="C374" s="215" t="s">
        <v>5060</v>
      </c>
      <c r="D374" s="215" t="s">
        <v>187</v>
      </c>
      <c r="E374" s="216" t="s">
        <v>4946</v>
      </c>
      <c r="F374" s="217" t="s">
        <v>4947</v>
      </c>
      <c r="G374" s="218" t="s">
        <v>1314</v>
      </c>
      <c r="H374" s="219">
        <v>40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80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5061</v>
      </c>
    </row>
    <row r="375" s="2" customFormat="1" ht="16.5" customHeight="1">
      <c r="A375" s="40"/>
      <c r="B375" s="41"/>
      <c r="C375" s="215" t="s">
        <v>3894</v>
      </c>
      <c r="D375" s="215" t="s">
        <v>187</v>
      </c>
      <c r="E375" s="216" t="s">
        <v>4949</v>
      </c>
      <c r="F375" s="217" t="s">
        <v>4950</v>
      </c>
      <c r="G375" s="218" t="s">
        <v>1314</v>
      </c>
      <c r="H375" s="219">
        <v>1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187</v>
      </c>
      <c r="AU375" s="226" t="s">
        <v>80</v>
      </c>
      <c r="AY375" s="19" t="s">
        <v>185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5062</v>
      </c>
    </row>
    <row r="376" s="2" customFormat="1" ht="16.5" customHeight="1">
      <c r="A376" s="40"/>
      <c r="B376" s="41"/>
      <c r="C376" s="215" t="s">
        <v>5063</v>
      </c>
      <c r="D376" s="215" t="s">
        <v>187</v>
      </c>
      <c r="E376" s="216" t="s">
        <v>4952</v>
      </c>
      <c r="F376" s="217" t="s">
        <v>4953</v>
      </c>
      <c r="G376" s="218" t="s">
        <v>1314</v>
      </c>
      <c r="H376" s="219">
        <v>3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187</v>
      </c>
      <c r="AU376" s="226" t="s">
        <v>80</v>
      </c>
      <c r="AY376" s="19" t="s">
        <v>185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5064</v>
      </c>
    </row>
    <row r="377" s="2" customFormat="1" ht="16.5" customHeight="1">
      <c r="A377" s="40"/>
      <c r="B377" s="41"/>
      <c r="C377" s="215" t="s">
        <v>3897</v>
      </c>
      <c r="D377" s="215" t="s">
        <v>187</v>
      </c>
      <c r="E377" s="216" t="s">
        <v>4955</v>
      </c>
      <c r="F377" s="217" t="s">
        <v>4956</v>
      </c>
      <c r="G377" s="218" t="s">
        <v>1314</v>
      </c>
      <c r="H377" s="219">
        <v>2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80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5065</v>
      </c>
    </row>
    <row r="378" s="2" customFormat="1" ht="16.5" customHeight="1">
      <c r="A378" s="40"/>
      <c r="B378" s="41"/>
      <c r="C378" s="215" t="s">
        <v>5066</v>
      </c>
      <c r="D378" s="215" t="s">
        <v>187</v>
      </c>
      <c r="E378" s="216" t="s">
        <v>4958</v>
      </c>
      <c r="F378" s="217" t="s">
        <v>4959</v>
      </c>
      <c r="G378" s="218" t="s">
        <v>1314</v>
      </c>
      <c r="H378" s="219">
        <v>1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80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5067</v>
      </c>
    </row>
    <row r="379" s="2" customFormat="1" ht="16.5" customHeight="1">
      <c r="A379" s="40"/>
      <c r="B379" s="41"/>
      <c r="C379" s="215" t="s">
        <v>3900</v>
      </c>
      <c r="D379" s="215" t="s">
        <v>187</v>
      </c>
      <c r="E379" s="216" t="s">
        <v>4961</v>
      </c>
      <c r="F379" s="217" t="s">
        <v>4962</v>
      </c>
      <c r="G379" s="218" t="s">
        <v>1314</v>
      </c>
      <c r="H379" s="219">
        <v>1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187</v>
      </c>
      <c r="AU379" s="226" t="s">
        <v>80</v>
      </c>
      <c r="AY379" s="19" t="s">
        <v>185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5068</v>
      </c>
    </row>
    <row r="380" s="2" customFormat="1" ht="16.5" customHeight="1">
      <c r="A380" s="40"/>
      <c r="B380" s="41"/>
      <c r="C380" s="215" t="s">
        <v>5069</v>
      </c>
      <c r="D380" s="215" t="s">
        <v>187</v>
      </c>
      <c r="E380" s="216" t="s">
        <v>4964</v>
      </c>
      <c r="F380" s="217" t="s">
        <v>4965</v>
      </c>
      <c r="G380" s="218" t="s">
        <v>499</v>
      </c>
      <c r="H380" s="219">
        <v>1.5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80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5070</v>
      </c>
    </row>
    <row r="381" s="2" customFormat="1" ht="16.5" customHeight="1">
      <c r="A381" s="40"/>
      <c r="B381" s="41"/>
      <c r="C381" s="215" t="s">
        <v>3901</v>
      </c>
      <c r="D381" s="215" t="s">
        <v>187</v>
      </c>
      <c r="E381" s="216" t="s">
        <v>4375</v>
      </c>
      <c r="F381" s="217" t="s">
        <v>4376</v>
      </c>
      <c r="G381" s="218" t="s">
        <v>1314</v>
      </c>
      <c r="H381" s="219">
        <v>8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187</v>
      </c>
      <c r="AU381" s="226" t="s">
        <v>80</v>
      </c>
      <c r="AY381" s="19" t="s">
        <v>185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5071</v>
      </c>
    </row>
    <row r="382" s="2" customFormat="1" ht="16.5" customHeight="1">
      <c r="A382" s="40"/>
      <c r="B382" s="41"/>
      <c r="C382" s="215" t="s">
        <v>5072</v>
      </c>
      <c r="D382" s="215" t="s">
        <v>187</v>
      </c>
      <c r="E382" s="216" t="s">
        <v>4378</v>
      </c>
      <c r="F382" s="217" t="s">
        <v>4379</v>
      </c>
      <c r="G382" s="218" t="s">
        <v>1314</v>
      </c>
      <c r="H382" s="219">
        <v>8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187</v>
      </c>
      <c r="AU382" s="226" t="s">
        <v>80</v>
      </c>
      <c r="AY382" s="19" t="s">
        <v>185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5073</v>
      </c>
    </row>
    <row r="383" s="2" customFormat="1" ht="16.5" customHeight="1">
      <c r="A383" s="40"/>
      <c r="B383" s="41"/>
      <c r="C383" s="215" t="s">
        <v>3902</v>
      </c>
      <c r="D383" s="215" t="s">
        <v>187</v>
      </c>
      <c r="E383" s="216" t="s">
        <v>4381</v>
      </c>
      <c r="F383" s="217" t="s">
        <v>4382</v>
      </c>
      <c r="G383" s="218" t="s">
        <v>1314</v>
      </c>
      <c r="H383" s="219">
        <v>1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187</v>
      </c>
      <c r="AU383" s="226" t="s">
        <v>80</v>
      </c>
      <c r="AY383" s="19" t="s">
        <v>185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5074</v>
      </c>
    </row>
    <row r="384" s="2" customFormat="1" ht="16.5" customHeight="1">
      <c r="A384" s="40"/>
      <c r="B384" s="41"/>
      <c r="C384" s="215" t="s">
        <v>5075</v>
      </c>
      <c r="D384" s="215" t="s">
        <v>187</v>
      </c>
      <c r="E384" s="216" t="s">
        <v>4384</v>
      </c>
      <c r="F384" s="217" t="s">
        <v>4385</v>
      </c>
      <c r="G384" s="218" t="s">
        <v>1314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187</v>
      </c>
      <c r="AU384" s="226" t="s">
        <v>80</v>
      </c>
      <c r="AY384" s="19" t="s">
        <v>185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5076</v>
      </c>
    </row>
    <row r="385" s="2" customFormat="1" ht="16.5" customHeight="1">
      <c r="A385" s="40"/>
      <c r="B385" s="41"/>
      <c r="C385" s="215" t="s">
        <v>3905</v>
      </c>
      <c r="D385" s="215" t="s">
        <v>187</v>
      </c>
      <c r="E385" s="216" t="s">
        <v>4971</v>
      </c>
      <c r="F385" s="217" t="s">
        <v>4972</v>
      </c>
      <c r="G385" s="218" t="s">
        <v>1314</v>
      </c>
      <c r="H385" s="219">
        <v>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44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135</v>
      </c>
      <c r="AT385" s="226" t="s">
        <v>187</v>
      </c>
      <c r="AU385" s="226" t="s">
        <v>80</v>
      </c>
      <c r="AY385" s="19" t="s">
        <v>185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135</v>
      </c>
      <c r="BM385" s="226" t="s">
        <v>5077</v>
      </c>
    </row>
    <row r="386" s="2" customFormat="1" ht="16.5" customHeight="1">
      <c r="A386" s="40"/>
      <c r="B386" s="41"/>
      <c r="C386" s="215" t="s">
        <v>5078</v>
      </c>
      <c r="D386" s="215" t="s">
        <v>187</v>
      </c>
      <c r="E386" s="216" t="s">
        <v>4974</v>
      </c>
      <c r="F386" s="217" t="s">
        <v>4388</v>
      </c>
      <c r="G386" s="218" t="s">
        <v>1314</v>
      </c>
      <c r="H386" s="219">
        <v>2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187</v>
      </c>
      <c r="AU386" s="226" t="s">
        <v>80</v>
      </c>
      <c r="AY386" s="19" t="s">
        <v>185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5079</v>
      </c>
    </row>
    <row r="387" s="2" customFormat="1" ht="16.5" customHeight="1">
      <c r="A387" s="40"/>
      <c r="B387" s="41"/>
      <c r="C387" s="215" t="s">
        <v>3907</v>
      </c>
      <c r="D387" s="215" t="s">
        <v>187</v>
      </c>
      <c r="E387" s="216" t="s">
        <v>4976</v>
      </c>
      <c r="F387" s="217" t="s">
        <v>4977</v>
      </c>
      <c r="G387" s="218" t="s">
        <v>1314</v>
      </c>
      <c r="H387" s="219">
        <v>12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187</v>
      </c>
      <c r="AU387" s="226" t="s">
        <v>80</v>
      </c>
      <c r="AY387" s="19" t="s">
        <v>185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5080</v>
      </c>
    </row>
    <row r="388" s="12" customFormat="1" ht="25.92" customHeight="1">
      <c r="A388" s="12"/>
      <c r="B388" s="199"/>
      <c r="C388" s="200"/>
      <c r="D388" s="201" t="s">
        <v>72</v>
      </c>
      <c r="E388" s="202" t="s">
        <v>5081</v>
      </c>
      <c r="F388" s="202" t="s">
        <v>5082</v>
      </c>
      <c r="G388" s="200"/>
      <c r="H388" s="200"/>
      <c r="I388" s="203"/>
      <c r="J388" s="204">
        <f>BK388</f>
        <v>0</v>
      </c>
      <c r="K388" s="200"/>
      <c r="L388" s="205"/>
      <c r="M388" s="206"/>
      <c r="N388" s="207"/>
      <c r="O388" s="207"/>
      <c r="P388" s="208">
        <f>SUM(P389:P404)</f>
        <v>0</v>
      </c>
      <c r="Q388" s="207"/>
      <c r="R388" s="208">
        <f>SUM(R389:R404)</f>
        <v>0</v>
      </c>
      <c r="S388" s="207"/>
      <c r="T388" s="209">
        <f>SUM(T389:T404)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0" t="s">
        <v>80</v>
      </c>
      <c r="AT388" s="211" t="s">
        <v>72</v>
      </c>
      <c r="AU388" s="211" t="s">
        <v>73</v>
      </c>
      <c r="AY388" s="210" t="s">
        <v>185</v>
      </c>
      <c r="BK388" s="212">
        <f>SUM(BK389:BK404)</f>
        <v>0</v>
      </c>
    </row>
    <row r="389" s="2" customFormat="1" ht="24.15" customHeight="1">
      <c r="A389" s="40"/>
      <c r="B389" s="41"/>
      <c r="C389" s="215" t="s">
        <v>5083</v>
      </c>
      <c r="D389" s="215" t="s">
        <v>187</v>
      </c>
      <c r="E389" s="216" t="s">
        <v>5084</v>
      </c>
      <c r="F389" s="217" t="s">
        <v>4942</v>
      </c>
      <c r="G389" s="218" t="s">
        <v>1314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80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5085</v>
      </c>
    </row>
    <row r="390" s="2" customFormat="1" ht="16.5" customHeight="1">
      <c r="A390" s="40"/>
      <c r="B390" s="41"/>
      <c r="C390" s="215" t="s">
        <v>3911</v>
      </c>
      <c r="D390" s="215" t="s">
        <v>187</v>
      </c>
      <c r="E390" s="216" t="s">
        <v>4944</v>
      </c>
      <c r="F390" s="217" t="s">
        <v>4391</v>
      </c>
      <c r="G390" s="218" t="s">
        <v>1314</v>
      </c>
      <c r="H390" s="219">
        <v>3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80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5086</v>
      </c>
    </row>
    <row r="391" s="2" customFormat="1" ht="16.5" customHeight="1">
      <c r="A391" s="40"/>
      <c r="B391" s="41"/>
      <c r="C391" s="215" t="s">
        <v>5087</v>
      </c>
      <c r="D391" s="215" t="s">
        <v>187</v>
      </c>
      <c r="E391" s="216" t="s">
        <v>4946</v>
      </c>
      <c r="F391" s="217" t="s">
        <v>4947</v>
      </c>
      <c r="G391" s="218" t="s">
        <v>1314</v>
      </c>
      <c r="H391" s="219">
        <v>40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187</v>
      </c>
      <c r="AU391" s="226" t="s">
        <v>80</v>
      </c>
      <c r="AY391" s="19" t="s">
        <v>185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5088</v>
      </c>
    </row>
    <row r="392" s="2" customFormat="1" ht="16.5" customHeight="1">
      <c r="A392" s="40"/>
      <c r="B392" s="41"/>
      <c r="C392" s="215" t="s">
        <v>3914</v>
      </c>
      <c r="D392" s="215" t="s">
        <v>187</v>
      </c>
      <c r="E392" s="216" t="s">
        <v>4949</v>
      </c>
      <c r="F392" s="217" t="s">
        <v>4950</v>
      </c>
      <c r="G392" s="218" t="s">
        <v>1314</v>
      </c>
      <c r="H392" s="219">
        <v>1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187</v>
      </c>
      <c r="AU392" s="226" t="s">
        <v>80</v>
      </c>
      <c r="AY392" s="19" t="s">
        <v>185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5089</v>
      </c>
    </row>
    <row r="393" s="2" customFormat="1" ht="16.5" customHeight="1">
      <c r="A393" s="40"/>
      <c r="B393" s="41"/>
      <c r="C393" s="215" t="s">
        <v>5090</v>
      </c>
      <c r="D393" s="215" t="s">
        <v>187</v>
      </c>
      <c r="E393" s="216" t="s">
        <v>4952</v>
      </c>
      <c r="F393" s="217" t="s">
        <v>4953</v>
      </c>
      <c r="G393" s="218" t="s">
        <v>1314</v>
      </c>
      <c r="H393" s="219">
        <v>3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187</v>
      </c>
      <c r="AU393" s="226" t="s">
        <v>80</v>
      </c>
      <c r="AY393" s="19" t="s">
        <v>185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5091</v>
      </c>
    </row>
    <row r="394" s="2" customFormat="1" ht="16.5" customHeight="1">
      <c r="A394" s="40"/>
      <c r="B394" s="41"/>
      <c r="C394" s="215" t="s">
        <v>3917</v>
      </c>
      <c r="D394" s="215" t="s">
        <v>187</v>
      </c>
      <c r="E394" s="216" t="s">
        <v>4955</v>
      </c>
      <c r="F394" s="217" t="s">
        <v>4956</v>
      </c>
      <c r="G394" s="218" t="s">
        <v>1314</v>
      </c>
      <c r="H394" s="219">
        <v>2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187</v>
      </c>
      <c r="AU394" s="226" t="s">
        <v>80</v>
      </c>
      <c r="AY394" s="19" t="s">
        <v>185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5092</v>
      </c>
    </row>
    <row r="395" s="2" customFormat="1" ht="16.5" customHeight="1">
      <c r="A395" s="40"/>
      <c r="B395" s="41"/>
      <c r="C395" s="215" t="s">
        <v>5093</v>
      </c>
      <c r="D395" s="215" t="s">
        <v>187</v>
      </c>
      <c r="E395" s="216" t="s">
        <v>4958</v>
      </c>
      <c r="F395" s="217" t="s">
        <v>4959</v>
      </c>
      <c r="G395" s="218" t="s">
        <v>1314</v>
      </c>
      <c r="H395" s="219">
        <v>1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187</v>
      </c>
      <c r="AU395" s="226" t="s">
        <v>80</v>
      </c>
      <c r="AY395" s="19" t="s">
        <v>185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5094</v>
      </c>
    </row>
    <row r="396" s="2" customFormat="1" ht="16.5" customHeight="1">
      <c r="A396" s="40"/>
      <c r="B396" s="41"/>
      <c r="C396" s="215" t="s">
        <v>3920</v>
      </c>
      <c r="D396" s="215" t="s">
        <v>187</v>
      </c>
      <c r="E396" s="216" t="s">
        <v>4961</v>
      </c>
      <c r="F396" s="217" t="s">
        <v>4962</v>
      </c>
      <c r="G396" s="218" t="s">
        <v>1314</v>
      </c>
      <c r="H396" s="219">
        <v>1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187</v>
      </c>
      <c r="AU396" s="226" t="s">
        <v>80</v>
      </c>
      <c r="AY396" s="19" t="s">
        <v>185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5095</v>
      </c>
    </row>
    <row r="397" s="2" customFormat="1" ht="16.5" customHeight="1">
      <c r="A397" s="40"/>
      <c r="B397" s="41"/>
      <c r="C397" s="215" t="s">
        <v>5096</v>
      </c>
      <c r="D397" s="215" t="s">
        <v>187</v>
      </c>
      <c r="E397" s="216" t="s">
        <v>4964</v>
      </c>
      <c r="F397" s="217" t="s">
        <v>4965</v>
      </c>
      <c r="G397" s="218" t="s">
        <v>499</v>
      </c>
      <c r="H397" s="219">
        <v>1.5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80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5097</v>
      </c>
    </row>
    <row r="398" s="2" customFormat="1" ht="16.5" customHeight="1">
      <c r="A398" s="40"/>
      <c r="B398" s="41"/>
      <c r="C398" s="215" t="s">
        <v>3923</v>
      </c>
      <c r="D398" s="215" t="s">
        <v>187</v>
      </c>
      <c r="E398" s="216" t="s">
        <v>4375</v>
      </c>
      <c r="F398" s="217" t="s">
        <v>4376</v>
      </c>
      <c r="G398" s="218" t="s">
        <v>1314</v>
      </c>
      <c r="H398" s="219">
        <v>6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187</v>
      </c>
      <c r="AU398" s="226" t="s">
        <v>80</v>
      </c>
      <c r="AY398" s="19" t="s">
        <v>185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5098</v>
      </c>
    </row>
    <row r="399" s="2" customFormat="1" ht="16.5" customHeight="1">
      <c r="A399" s="40"/>
      <c r="B399" s="41"/>
      <c r="C399" s="215" t="s">
        <v>5099</v>
      </c>
      <c r="D399" s="215" t="s">
        <v>187</v>
      </c>
      <c r="E399" s="216" t="s">
        <v>4378</v>
      </c>
      <c r="F399" s="217" t="s">
        <v>4379</v>
      </c>
      <c r="G399" s="218" t="s">
        <v>1314</v>
      </c>
      <c r="H399" s="219">
        <v>6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80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5100</v>
      </c>
    </row>
    <row r="400" s="2" customFormat="1" ht="16.5" customHeight="1">
      <c r="A400" s="40"/>
      <c r="B400" s="41"/>
      <c r="C400" s="215" t="s">
        <v>3926</v>
      </c>
      <c r="D400" s="215" t="s">
        <v>187</v>
      </c>
      <c r="E400" s="216" t="s">
        <v>4381</v>
      </c>
      <c r="F400" s="217" t="s">
        <v>4382</v>
      </c>
      <c r="G400" s="218" t="s">
        <v>1314</v>
      </c>
      <c r="H400" s="219">
        <v>1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187</v>
      </c>
      <c r="AU400" s="226" t="s">
        <v>80</v>
      </c>
      <c r="AY400" s="19" t="s">
        <v>185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5101</v>
      </c>
    </row>
    <row r="401" s="2" customFormat="1" ht="16.5" customHeight="1">
      <c r="A401" s="40"/>
      <c r="B401" s="41"/>
      <c r="C401" s="215" t="s">
        <v>5102</v>
      </c>
      <c r="D401" s="215" t="s">
        <v>187</v>
      </c>
      <c r="E401" s="216" t="s">
        <v>4384</v>
      </c>
      <c r="F401" s="217" t="s">
        <v>4385</v>
      </c>
      <c r="G401" s="218" t="s">
        <v>1314</v>
      </c>
      <c r="H401" s="219">
        <v>1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187</v>
      </c>
      <c r="AU401" s="226" t="s">
        <v>80</v>
      </c>
      <c r="AY401" s="19" t="s">
        <v>185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5103</v>
      </c>
    </row>
    <row r="402" s="2" customFormat="1" ht="16.5" customHeight="1">
      <c r="A402" s="40"/>
      <c r="B402" s="41"/>
      <c r="C402" s="215" t="s">
        <v>3929</v>
      </c>
      <c r="D402" s="215" t="s">
        <v>187</v>
      </c>
      <c r="E402" s="216" t="s">
        <v>4971</v>
      </c>
      <c r="F402" s="217" t="s">
        <v>4972</v>
      </c>
      <c r="G402" s="218" t="s">
        <v>1314</v>
      </c>
      <c r="H402" s="219">
        <v>1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187</v>
      </c>
      <c r="AU402" s="226" t="s">
        <v>80</v>
      </c>
      <c r="AY402" s="19" t="s">
        <v>185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5104</v>
      </c>
    </row>
    <row r="403" s="2" customFormat="1" ht="16.5" customHeight="1">
      <c r="A403" s="40"/>
      <c r="B403" s="41"/>
      <c r="C403" s="215" t="s">
        <v>5105</v>
      </c>
      <c r="D403" s="215" t="s">
        <v>187</v>
      </c>
      <c r="E403" s="216" t="s">
        <v>4974</v>
      </c>
      <c r="F403" s="217" t="s">
        <v>4388</v>
      </c>
      <c r="G403" s="218" t="s">
        <v>1314</v>
      </c>
      <c r="H403" s="219">
        <v>2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187</v>
      </c>
      <c r="AU403" s="226" t="s">
        <v>80</v>
      </c>
      <c r="AY403" s="19" t="s">
        <v>185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5106</v>
      </c>
    </row>
    <row r="404" s="2" customFormat="1" ht="16.5" customHeight="1">
      <c r="A404" s="40"/>
      <c r="B404" s="41"/>
      <c r="C404" s="215" t="s">
        <v>3932</v>
      </c>
      <c r="D404" s="215" t="s">
        <v>187</v>
      </c>
      <c r="E404" s="216" t="s">
        <v>4976</v>
      </c>
      <c r="F404" s="217" t="s">
        <v>4977</v>
      </c>
      <c r="G404" s="218" t="s">
        <v>1314</v>
      </c>
      <c r="H404" s="219">
        <v>12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80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5107</v>
      </c>
    </row>
    <row r="405" s="12" customFormat="1" ht="25.92" customHeight="1">
      <c r="A405" s="12"/>
      <c r="B405" s="199"/>
      <c r="C405" s="200"/>
      <c r="D405" s="201" t="s">
        <v>72</v>
      </c>
      <c r="E405" s="202" t="s">
        <v>5108</v>
      </c>
      <c r="F405" s="202" t="s">
        <v>5109</v>
      </c>
      <c r="G405" s="200"/>
      <c r="H405" s="200"/>
      <c r="I405" s="203"/>
      <c r="J405" s="204">
        <f>BK405</f>
        <v>0</v>
      </c>
      <c r="K405" s="200"/>
      <c r="L405" s="205"/>
      <c r="M405" s="206"/>
      <c r="N405" s="207"/>
      <c r="O405" s="207"/>
      <c r="P405" s="208">
        <f>SUM(P406:P419)</f>
        <v>0</v>
      </c>
      <c r="Q405" s="207"/>
      <c r="R405" s="208">
        <f>SUM(R406:R419)</f>
        <v>0</v>
      </c>
      <c r="S405" s="207"/>
      <c r="T405" s="209">
        <f>SUM(T406:T419)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80</v>
      </c>
      <c r="AT405" s="211" t="s">
        <v>72</v>
      </c>
      <c r="AU405" s="211" t="s">
        <v>73</v>
      </c>
      <c r="AY405" s="210" t="s">
        <v>185</v>
      </c>
      <c r="BK405" s="212">
        <f>SUM(BK406:BK419)</f>
        <v>0</v>
      </c>
    </row>
    <row r="406" s="2" customFormat="1" ht="24.15" customHeight="1">
      <c r="A406" s="40"/>
      <c r="B406" s="41"/>
      <c r="C406" s="215" t="s">
        <v>5110</v>
      </c>
      <c r="D406" s="215" t="s">
        <v>187</v>
      </c>
      <c r="E406" s="216" t="s">
        <v>5111</v>
      </c>
      <c r="F406" s="217" t="s">
        <v>5112</v>
      </c>
      <c r="G406" s="218" t="s">
        <v>1314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187</v>
      </c>
      <c r="AU406" s="226" t="s">
        <v>80</v>
      </c>
      <c r="AY406" s="19" t="s">
        <v>185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5113</v>
      </c>
    </row>
    <row r="407" s="2" customFormat="1" ht="16.5" customHeight="1">
      <c r="A407" s="40"/>
      <c r="B407" s="41"/>
      <c r="C407" s="215" t="s">
        <v>3935</v>
      </c>
      <c r="D407" s="215" t="s">
        <v>187</v>
      </c>
      <c r="E407" s="216" t="s">
        <v>5114</v>
      </c>
      <c r="F407" s="217" t="s">
        <v>5115</v>
      </c>
      <c r="G407" s="218" t="s">
        <v>1314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187</v>
      </c>
      <c r="AU407" s="226" t="s">
        <v>80</v>
      </c>
      <c r="AY407" s="19" t="s">
        <v>185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5116</v>
      </c>
    </row>
    <row r="408" s="2" customFormat="1" ht="16.5" customHeight="1">
      <c r="A408" s="40"/>
      <c r="B408" s="41"/>
      <c r="C408" s="215" t="s">
        <v>5117</v>
      </c>
      <c r="D408" s="215" t="s">
        <v>187</v>
      </c>
      <c r="E408" s="216" t="s">
        <v>5118</v>
      </c>
      <c r="F408" s="217" t="s">
        <v>5119</v>
      </c>
      <c r="G408" s="218" t="s">
        <v>1314</v>
      </c>
      <c r="H408" s="219">
        <v>2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80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5120</v>
      </c>
    </row>
    <row r="409" s="2" customFormat="1" ht="16.5" customHeight="1">
      <c r="A409" s="40"/>
      <c r="B409" s="41"/>
      <c r="C409" s="215" t="s">
        <v>3938</v>
      </c>
      <c r="D409" s="215" t="s">
        <v>187</v>
      </c>
      <c r="E409" s="216" t="s">
        <v>5121</v>
      </c>
      <c r="F409" s="217" t="s">
        <v>5122</v>
      </c>
      <c r="G409" s="218" t="s">
        <v>1314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187</v>
      </c>
      <c r="AU409" s="226" t="s">
        <v>80</v>
      </c>
      <c r="AY409" s="19" t="s">
        <v>185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5123</v>
      </c>
    </row>
    <row r="410" s="2" customFormat="1" ht="16.5" customHeight="1">
      <c r="A410" s="40"/>
      <c r="B410" s="41"/>
      <c r="C410" s="215" t="s">
        <v>5124</v>
      </c>
      <c r="D410" s="215" t="s">
        <v>187</v>
      </c>
      <c r="E410" s="216" t="s">
        <v>4952</v>
      </c>
      <c r="F410" s="217" t="s">
        <v>4953</v>
      </c>
      <c r="G410" s="218" t="s">
        <v>1314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80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5125</v>
      </c>
    </row>
    <row r="411" s="2" customFormat="1" ht="16.5" customHeight="1">
      <c r="A411" s="40"/>
      <c r="B411" s="41"/>
      <c r="C411" s="215" t="s">
        <v>3941</v>
      </c>
      <c r="D411" s="215" t="s">
        <v>187</v>
      </c>
      <c r="E411" s="216" t="s">
        <v>5126</v>
      </c>
      <c r="F411" s="217" t="s">
        <v>4959</v>
      </c>
      <c r="G411" s="218" t="s">
        <v>1314</v>
      </c>
      <c r="H411" s="219">
        <v>1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187</v>
      </c>
      <c r="AU411" s="226" t="s">
        <v>80</v>
      </c>
      <c r="AY411" s="19" t="s">
        <v>185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5127</v>
      </c>
    </row>
    <row r="412" s="2" customFormat="1" ht="16.5" customHeight="1">
      <c r="A412" s="40"/>
      <c r="B412" s="41"/>
      <c r="C412" s="215" t="s">
        <v>5128</v>
      </c>
      <c r="D412" s="215" t="s">
        <v>187</v>
      </c>
      <c r="E412" s="216" t="s">
        <v>5129</v>
      </c>
      <c r="F412" s="217" t="s">
        <v>4962</v>
      </c>
      <c r="G412" s="218" t="s">
        <v>1314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187</v>
      </c>
      <c r="AU412" s="226" t="s">
        <v>80</v>
      </c>
      <c r="AY412" s="19" t="s">
        <v>185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5130</v>
      </c>
    </row>
    <row r="413" s="2" customFormat="1" ht="16.5" customHeight="1">
      <c r="A413" s="40"/>
      <c r="B413" s="41"/>
      <c r="C413" s="215" t="s">
        <v>3944</v>
      </c>
      <c r="D413" s="215" t="s">
        <v>187</v>
      </c>
      <c r="E413" s="216" t="s">
        <v>4375</v>
      </c>
      <c r="F413" s="217" t="s">
        <v>4376</v>
      </c>
      <c r="G413" s="218" t="s">
        <v>1314</v>
      </c>
      <c r="H413" s="219">
        <v>3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187</v>
      </c>
      <c r="AU413" s="226" t="s">
        <v>80</v>
      </c>
      <c r="AY413" s="19" t="s">
        <v>185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5131</v>
      </c>
    </row>
    <row r="414" s="2" customFormat="1" ht="16.5" customHeight="1">
      <c r="A414" s="40"/>
      <c r="B414" s="41"/>
      <c r="C414" s="215" t="s">
        <v>5132</v>
      </c>
      <c r="D414" s="215" t="s">
        <v>187</v>
      </c>
      <c r="E414" s="216" t="s">
        <v>4378</v>
      </c>
      <c r="F414" s="217" t="s">
        <v>4379</v>
      </c>
      <c r="G414" s="218" t="s">
        <v>1314</v>
      </c>
      <c r="H414" s="219">
        <v>3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80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5133</v>
      </c>
    </row>
    <row r="415" s="2" customFormat="1" ht="16.5" customHeight="1">
      <c r="A415" s="40"/>
      <c r="B415" s="41"/>
      <c r="C415" s="215" t="s">
        <v>3947</v>
      </c>
      <c r="D415" s="215" t="s">
        <v>187</v>
      </c>
      <c r="E415" s="216" t="s">
        <v>4381</v>
      </c>
      <c r="F415" s="217" t="s">
        <v>4382</v>
      </c>
      <c r="G415" s="218" t="s">
        <v>1314</v>
      </c>
      <c r="H415" s="219">
        <v>1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187</v>
      </c>
      <c r="AU415" s="226" t="s">
        <v>80</v>
      </c>
      <c r="AY415" s="19" t="s">
        <v>185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5134</v>
      </c>
    </row>
    <row r="416" s="2" customFormat="1" ht="16.5" customHeight="1">
      <c r="A416" s="40"/>
      <c r="B416" s="41"/>
      <c r="C416" s="215" t="s">
        <v>5135</v>
      </c>
      <c r="D416" s="215" t="s">
        <v>187</v>
      </c>
      <c r="E416" s="216" t="s">
        <v>4384</v>
      </c>
      <c r="F416" s="217" t="s">
        <v>4385</v>
      </c>
      <c r="G416" s="218" t="s">
        <v>1314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80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5136</v>
      </c>
    </row>
    <row r="417" s="2" customFormat="1" ht="16.5" customHeight="1">
      <c r="A417" s="40"/>
      <c r="B417" s="41"/>
      <c r="C417" s="215" t="s">
        <v>3950</v>
      </c>
      <c r="D417" s="215" t="s">
        <v>187</v>
      </c>
      <c r="E417" s="216" t="s">
        <v>4387</v>
      </c>
      <c r="F417" s="217" t="s">
        <v>4388</v>
      </c>
      <c r="G417" s="218" t="s">
        <v>1314</v>
      </c>
      <c r="H417" s="219">
        <v>1</v>
      </c>
      <c r="I417" s="220"/>
      <c r="J417" s="221">
        <f>ROUND(I417*H417,2)</f>
        <v>0</v>
      </c>
      <c r="K417" s="217" t="s">
        <v>19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187</v>
      </c>
      <c r="AU417" s="226" t="s">
        <v>80</v>
      </c>
      <c r="AY417" s="19" t="s">
        <v>185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5137</v>
      </c>
    </row>
    <row r="418" s="2" customFormat="1" ht="16.5" customHeight="1">
      <c r="A418" s="40"/>
      <c r="B418" s="41"/>
      <c r="C418" s="215" t="s">
        <v>5138</v>
      </c>
      <c r="D418" s="215" t="s">
        <v>187</v>
      </c>
      <c r="E418" s="216" t="s">
        <v>5028</v>
      </c>
      <c r="F418" s="217" t="s">
        <v>4977</v>
      </c>
      <c r="G418" s="218" t="s">
        <v>1314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80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5139</v>
      </c>
    </row>
    <row r="419" s="2" customFormat="1" ht="16.5" customHeight="1">
      <c r="A419" s="40"/>
      <c r="B419" s="41"/>
      <c r="C419" s="215" t="s">
        <v>3953</v>
      </c>
      <c r="D419" s="215" t="s">
        <v>187</v>
      </c>
      <c r="E419" s="216" t="s">
        <v>5030</v>
      </c>
      <c r="F419" s="217" t="s">
        <v>4947</v>
      </c>
      <c r="G419" s="218" t="s">
        <v>1314</v>
      </c>
      <c r="H419" s="219">
        <v>2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187</v>
      </c>
      <c r="AU419" s="226" t="s">
        <v>80</v>
      </c>
      <c r="AY419" s="19" t="s">
        <v>185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5140</v>
      </c>
    </row>
    <row r="420" s="12" customFormat="1" ht="25.92" customHeight="1">
      <c r="A420" s="12"/>
      <c r="B420" s="199"/>
      <c r="C420" s="200"/>
      <c r="D420" s="201" t="s">
        <v>72</v>
      </c>
      <c r="E420" s="202" t="s">
        <v>5141</v>
      </c>
      <c r="F420" s="202" t="s">
        <v>5142</v>
      </c>
      <c r="G420" s="200"/>
      <c r="H420" s="200"/>
      <c r="I420" s="203"/>
      <c r="J420" s="204">
        <f>BK420</f>
        <v>0</v>
      </c>
      <c r="K420" s="200"/>
      <c r="L420" s="205"/>
      <c r="M420" s="206"/>
      <c r="N420" s="207"/>
      <c r="O420" s="207"/>
      <c r="P420" s="208">
        <f>SUM(P421:P435)</f>
        <v>0</v>
      </c>
      <c r="Q420" s="207"/>
      <c r="R420" s="208">
        <f>SUM(R421:R435)</f>
        <v>0</v>
      </c>
      <c r="S420" s="207"/>
      <c r="T420" s="209">
        <f>SUM(T421:T435)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0" t="s">
        <v>80</v>
      </c>
      <c r="AT420" s="211" t="s">
        <v>72</v>
      </c>
      <c r="AU420" s="211" t="s">
        <v>73</v>
      </c>
      <c r="AY420" s="210" t="s">
        <v>185</v>
      </c>
      <c r="BK420" s="212">
        <f>SUM(BK421:BK435)</f>
        <v>0</v>
      </c>
    </row>
    <row r="421" s="2" customFormat="1" ht="24.15" customHeight="1">
      <c r="A421" s="40"/>
      <c r="B421" s="41"/>
      <c r="C421" s="215" t="s">
        <v>5143</v>
      </c>
      <c r="D421" s="215" t="s">
        <v>187</v>
      </c>
      <c r="E421" s="216" t="s">
        <v>5144</v>
      </c>
      <c r="F421" s="217" t="s">
        <v>5145</v>
      </c>
      <c r="G421" s="218" t="s">
        <v>1314</v>
      </c>
      <c r="H421" s="219">
        <v>1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187</v>
      </c>
      <c r="AU421" s="226" t="s">
        <v>80</v>
      </c>
      <c r="AY421" s="19" t="s">
        <v>185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5146</v>
      </c>
    </row>
    <row r="422" s="2" customFormat="1" ht="16.5" customHeight="1">
      <c r="A422" s="40"/>
      <c r="B422" s="41"/>
      <c r="C422" s="215" t="s">
        <v>3956</v>
      </c>
      <c r="D422" s="215" t="s">
        <v>187</v>
      </c>
      <c r="E422" s="216" t="s">
        <v>5147</v>
      </c>
      <c r="F422" s="217" t="s">
        <v>5148</v>
      </c>
      <c r="G422" s="218" t="s">
        <v>1314</v>
      </c>
      <c r="H422" s="219">
        <v>1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187</v>
      </c>
      <c r="AU422" s="226" t="s">
        <v>80</v>
      </c>
      <c r="AY422" s="19" t="s">
        <v>185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5149</v>
      </c>
    </row>
    <row r="423" s="2" customFormat="1" ht="16.5" customHeight="1">
      <c r="A423" s="40"/>
      <c r="B423" s="41"/>
      <c r="C423" s="215" t="s">
        <v>5150</v>
      </c>
      <c r="D423" s="215" t="s">
        <v>187</v>
      </c>
      <c r="E423" s="216" t="s">
        <v>5151</v>
      </c>
      <c r="F423" s="217" t="s">
        <v>5152</v>
      </c>
      <c r="G423" s="218" t="s">
        <v>1314</v>
      </c>
      <c r="H423" s="219">
        <v>1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187</v>
      </c>
      <c r="AU423" s="226" t="s">
        <v>80</v>
      </c>
      <c r="AY423" s="19" t="s">
        <v>185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5153</v>
      </c>
    </row>
    <row r="424" s="2" customFormat="1" ht="16.5" customHeight="1">
      <c r="A424" s="40"/>
      <c r="B424" s="41"/>
      <c r="C424" s="215" t="s">
        <v>3959</v>
      </c>
      <c r="D424" s="215" t="s">
        <v>187</v>
      </c>
      <c r="E424" s="216" t="s">
        <v>5154</v>
      </c>
      <c r="F424" s="217" t="s">
        <v>4394</v>
      </c>
      <c r="G424" s="218" t="s">
        <v>1314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187</v>
      </c>
      <c r="AU424" s="226" t="s">
        <v>80</v>
      </c>
      <c r="AY424" s="19" t="s">
        <v>185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5155</v>
      </c>
    </row>
    <row r="425" s="2" customFormat="1" ht="16.5" customHeight="1">
      <c r="A425" s="40"/>
      <c r="B425" s="41"/>
      <c r="C425" s="215" t="s">
        <v>5156</v>
      </c>
      <c r="D425" s="215" t="s">
        <v>187</v>
      </c>
      <c r="E425" s="216" t="s">
        <v>5157</v>
      </c>
      <c r="F425" s="217" t="s">
        <v>5158</v>
      </c>
      <c r="G425" s="218" t="s">
        <v>1314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187</v>
      </c>
      <c r="AU425" s="226" t="s">
        <v>80</v>
      </c>
      <c r="AY425" s="19" t="s">
        <v>185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5159</v>
      </c>
    </row>
    <row r="426" s="2" customFormat="1" ht="16.5" customHeight="1">
      <c r="A426" s="40"/>
      <c r="B426" s="41"/>
      <c r="C426" s="215" t="s">
        <v>3962</v>
      </c>
      <c r="D426" s="215" t="s">
        <v>187</v>
      </c>
      <c r="E426" s="216" t="s">
        <v>5160</v>
      </c>
      <c r="F426" s="217" t="s">
        <v>5161</v>
      </c>
      <c r="G426" s="218" t="s">
        <v>1314</v>
      </c>
      <c r="H426" s="219">
        <v>1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187</v>
      </c>
      <c r="AU426" s="226" t="s">
        <v>80</v>
      </c>
      <c r="AY426" s="19" t="s">
        <v>185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5162</v>
      </c>
    </row>
    <row r="427" s="2" customFormat="1" ht="16.5" customHeight="1">
      <c r="A427" s="40"/>
      <c r="B427" s="41"/>
      <c r="C427" s="215" t="s">
        <v>5163</v>
      </c>
      <c r="D427" s="215" t="s">
        <v>187</v>
      </c>
      <c r="E427" s="216" t="s">
        <v>5164</v>
      </c>
      <c r="F427" s="217" t="s">
        <v>4953</v>
      </c>
      <c r="G427" s="218" t="s">
        <v>1314</v>
      </c>
      <c r="H427" s="219">
        <v>1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80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5165</v>
      </c>
    </row>
    <row r="428" s="2" customFormat="1" ht="16.5" customHeight="1">
      <c r="A428" s="40"/>
      <c r="B428" s="41"/>
      <c r="C428" s="215" t="s">
        <v>3965</v>
      </c>
      <c r="D428" s="215" t="s">
        <v>187</v>
      </c>
      <c r="E428" s="216" t="s">
        <v>5166</v>
      </c>
      <c r="F428" s="217" t="s">
        <v>5167</v>
      </c>
      <c r="G428" s="218" t="s">
        <v>1314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187</v>
      </c>
      <c r="AU428" s="226" t="s">
        <v>80</v>
      </c>
      <c r="AY428" s="19" t="s">
        <v>185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5168</v>
      </c>
    </row>
    <row r="429" s="2" customFormat="1" ht="16.5" customHeight="1">
      <c r="A429" s="40"/>
      <c r="B429" s="41"/>
      <c r="C429" s="215" t="s">
        <v>5169</v>
      </c>
      <c r="D429" s="215" t="s">
        <v>187</v>
      </c>
      <c r="E429" s="216" t="s">
        <v>4375</v>
      </c>
      <c r="F429" s="217" t="s">
        <v>4376</v>
      </c>
      <c r="G429" s="218" t="s">
        <v>1314</v>
      </c>
      <c r="H429" s="219">
        <v>4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187</v>
      </c>
      <c r="AU429" s="226" t="s">
        <v>80</v>
      </c>
      <c r="AY429" s="19" t="s">
        <v>185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5170</v>
      </c>
    </row>
    <row r="430" s="2" customFormat="1" ht="16.5" customHeight="1">
      <c r="A430" s="40"/>
      <c r="B430" s="41"/>
      <c r="C430" s="215" t="s">
        <v>3968</v>
      </c>
      <c r="D430" s="215" t="s">
        <v>187</v>
      </c>
      <c r="E430" s="216" t="s">
        <v>4378</v>
      </c>
      <c r="F430" s="217" t="s">
        <v>4379</v>
      </c>
      <c r="G430" s="218" t="s">
        <v>1314</v>
      </c>
      <c r="H430" s="219">
        <v>4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187</v>
      </c>
      <c r="AU430" s="226" t="s">
        <v>80</v>
      </c>
      <c r="AY430" s="19" t="s">
        <v>185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5171</v>
      </c>
    </row>
    <row r="431" s="2" customFormat="1" ht="16.5" customHeight="1">
      <c r="A431" s="40"/>
      <c r="B431" s="41"/>
      <c r="C431" s="215" t="s">
        <v>5172</v>
      </c>
      <c r="D431" s="215" t="s">
        <v>187</v>
      </c>
      <c r="E431" s="216" t="s">
        <v>5173</v>
      </c>
      <c r="F431" s="217" t="s">
        <v>5174</v>
      </c>
      <c r="G431" s="218" t="s">
        <v>1314</v>
      </c>
      <c r="H431" s="219">
        <v>1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80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5175</v>
      </c>
    </row>
    <row r="432" s="2" customFormat="1" ht="16.5" customHeight="1">
      <c r="A432" s="40"/>
      <c r="B432" s="41"/>
      <c r="C432" s="215" t="s">
        <v>3971</v>
      </c>
      <c r="D432" s="215" t="s">
        <v>187</v>
      </c>
      <c r="E432" s="216" t="s">
        <v>4384</v>
      </c>
      <c r="F432" s="217" t="s">
        <v>4385</v>
      </c>
      <c r="G432" s="218" t="s">
        <v>1314</v>
      </c>
      <c r="H432" s="219">
        <v>1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187</v>
      </c>
      <c r="AU432" s="226" t="s">
        <v>80</v>
      </c>
      <c r="AY432" s="19" t="s">
        <v>185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5176</v>
      </c>
    </row>
    <row r="433" s="2" customFormat="1" ht="16.5" customHeight="1">
      <c r="A433" s="40"/>
      <c r="B433" s="41"/>
      <c r="C433" s="215" t="s">
        <v>5177</v>
      </c>
      <c r="D433" s="215" t="s">
        <v>187</v>
      </c>
      <c r="E433" s="216" t="s">
        <v>4387</v>
      </c>
      <c r="F433" s="217" t="s">
        <v>4388</v>
      </c>
      <c r="G433" s="218" t="s">
        <v>1314</v>
      </c>
      <c r="H433" s="219">
        <v>2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44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135</v>
      </c>
      <c r="AT433" s="226" t="s">
        <v>187</v>
      </c>
      <c r="AU433" s="226" t="s">
        <v>80</v>
      </c>
      <c r="AY433" s="19" t="s">
        <v>185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135</v>
      </c>
      <c r="BM433" s="226" t="s">
        <v>5178</v>
      </c>
    </row>
    <row r="434" s="2" customFormat="1" ht="16.5" customHeight="1">
      <c r="A434" s="40"/>
      <c r="B434" s="41"/>
      <c r="C434" s="215" t="s">
        <v>3974</v>
      </c>
      <c r="D434" s="215" t="s">
        <v>187</v>
      </c>
      <c r="E434" s="216" t="s">
        <v>5028</v>
      </c>
      <c r="F434" s="217" t="s">
        <v>4977</v>
      </c>
      <c r="G434" s="218" t="s">
        <v>1314</v>
      </c>
      <c r="H434" s="219">
        <v>2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80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5179</v>
      </c>
    </row>
    <row r="435" s="2" customFormat="1" ht="16.5" customHeight="1">
      <c r="A435" s="40"/>
      <c r="B435" s="41"/>
      <c r="C435" s="215" t="s">
        <v>5180</v>
      </c>
      <c r="D435" s="215" t="s">
        <v>187</v>
      </c>
      <c r="E435" s="216" t="s">
        <v>5030</v>
      </c>
      <c r="F435" s="217" t="s">
        <v>4947</v>
      </c>
      <c r="G435" s="218" t="s">
        <v>1314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187</v>
      </c>
      <c r="AU435" s="226" t="s">
        <v>80</v>
      </c>
      <c r="AY435" s="19" t="s">
        <v>185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5181</v>
      </c>
    </row>
    <row r="436" s="12" customFormat="1" ht="25.92" customHeight="1">
      <c r="A436" s="12"/>
      <c r="B436" s="199"/>
      <c r="C436" s="200"/>
      <c r="D436" s="201" t="s">
        <v>72</v>
      </c>
      <c r="E436" s="202" t="s">
        <v>5182</v>
      </c>
      <c r="F436" s="202" t="s">
        <v>5183</v>
      </c>
      <c r="G436" s="200"/>
      <c r="H436" s="200"/>
      <c r="I436" s="203"/>
      <c r="J436" s="204">
        <f>BK436</f>
        <v>0</v>
      </c>
      <c r="K436" s="200"/>
      <c r="L436" s="205"/>
      <c r="M436" s="206"/>
      <c r="N436" s="207"/>
      <c r="O436" s="207"/>
      <c r="P436" s="208">
        <f>SUM(P437:P466)</f>
        <v>0</v>
      </c>
      <c r="Q436" s="207"/>
      <c r="R436" s="208">
        <f>SUM(R437:R466)</f>
        <v>0</v>
      </c>
      <c r="S436" s="207"/>
      <c r="T436" s="209">
        <f>SUM(T437:T466)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0" t="s">
        <v>80</v>
      </c>
      <c r="AT436" s="211" t="s">
        <v>72</v>
      </c>
      <c r="AU436" s="211" t="s">
        <v>73</v>
      </c>
      <c r="AY436" s="210" t="s">
        <v>185</v>
      </c>
      <c r="BK436" s="212">
        <f>SUM(BK437:BK466)</f>
        <v>0</v>
      </c>
    </row>
    <row r="437" s="2" customFormat="1" ht="24.15" customHeight="1">
      <c r="A437" s="40"/>
      <c r="B437" s="41"/>
      <c r="C437" s="215" t="s">
        <v>3977</v>
      </c>
      <c r="D437" s="215" t="s">
        <v>187</v>
      </c>
      <c r="E437" s="216" t="s">
        <v>5184</v>
      </c>
      <c r="F437" s="217" t="s">
        <v>5185</v>
      </c>
      <c r="G437" s="218" t="s">
        <v>1314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187</v>
      </c>
      <c r="AU437" s="226" t="s">
        <v>80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5186</v>
      </c>
    </row>
    <row r="438" s="2" customFormat="1" ht="16.5" customHeight="1">
      <c r="A438" s="40"/>
      <c r="B438" s="41"/>
      <c r="C438" s="215" t="s">
        <v>5187</v>
      </c>
      <c r="D438" s="215" t="s">
        <v>187</v>
      </c>
      <c r="E438" s="216" t="s">
        <v>4343</v>
      </c>
      <c r="F438" s="217" t="s">
        <v>5188</v>
      </c>
      <c r="G438" s="218" t="s">
        <v>1314</v>
      </c>
      <c r="H438" s="219">
        <v>1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80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5189</v>
      </c>
    </row>
    <row r="439" s="2" customFormat="1" ht="16.5" customHeight="1">
      <c r="A439" s="40"/>
      <c r="B439" s="41"/>
      <c r="C439" s="215" t="s">
        <v>3980</v>
      </c>
      <c r="D439" s="215" t="s">
        <v>187</v>
      </c>
      <c r="E439" s="216" t="s">
        <v>4396</v>
      </c>
      <c r="F439" s="217" t="s">
        <v>4373</v>
      </c>
      <c r="G439" s="218" t="s">
        <v>1314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187</v>
      </c>
      <c r="AU439" s="226" t="s">
        <v>80</v>
      </c>
      <c r="AY439" s="19" t="s">
        <v>185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5190</v>
      </c>
    </row>
    <row r="440" s="2" customFormat="1" ht="16.5" customHeight="1">
      <c r="A440" s="40"/>
      <c r="B440" s="41"/>
      <c r="C440" s="215" t="s">
        <v>5191</v>
      </c>
      <c r="D440" s="215" t="s">
        <v>187</v>
      </c>
      <c r="E440" s="216" t="s">
        <v>4443</v>
      </c>
      <c r="F440" s="217" t="s">
        <v>5192</v>
      </c>
      <c r="G440" s="218" t="s">
        <v>4338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187</v>
      </c>
      <c r="AU440" s="226" t="s">
        <v>80</v>
      </c>
      <c r="AY440" s="19" t="s">
        <v>185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5193</v>
      </c>
    </row>
    <row r="441" s="2" customFormat="1" ht="16.5" customHeight="1">
      <c r="A441" s="40"/>
      <c r="B441" s="41"/>
      <c r="C441" s="215" t="s">
        <v>3983</v>
      </c>
      <c r="D441" s="215" t="s">
        <v>187</v>
      </c>
      <c r="E441" s="216" t="s">
        <v>4538</v>
      </c>
      <c r="F441" s="217" t="s">
        <v>5194</v>
      </c>
      <c r="G441" s="218" t="s">
        <v>1314</v>
      </c>
      <c r="H441" s="219">
        <v>2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187</v>
      </c>
      <c r="AU441" s="226" t="s">
        <v>80</v>
      </c>
      <c r="AY441" s="19" t="s">
        <v>185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5195</v>
      </c>
    </row>
    <row r="442" s="2" customFormat="1" ht="16.5" customHeight="1">
      <c r="A442" s="40"/>
      <c r="B442" s="41"/>
      <c r="C442" s="215" t="s">
        <v>5196</v>
      </c>
      <c r="D442" s="215" t="s">
        <v>187</v>
      </c>
      <c r="E442" s="216" t="s">
        <v>4618</v>
      </c>
      <c r="F442" s="217" t="s">
        <v>5197</v>
      </c>
      <c r="G442" s="218" t="s">
        <v>1314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187</v>
      </c>
      <c r="AU442" s="226" t="s">
        <v>80</v>
      </c>
      <c r="AY442" s="19" t="s">
        <v>185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5198</v>
      </c>
    </row>
    <row r="443" s="2" customFormat="1" ht="16.5" customHeight="1">
      <c r="A443" s="40"/>
      <c r="B443" s="41"/>
      <c r="C443" s="215" t="s">
        <v>3986</v>
      </c>
      <c r="D443" s="215" t="s">
        <v>187</v>
      </c>
      <c r="E443" s="216" t="s">
        <v>4670</v>
      </c>
      <c r="F443" s="217" t="s">
        <v>5199</v>
      </c>
      <c r="G443" s="218" t="s">
        <v>1314</v>
      </c>
      <c r="H443" s="219">
        <v>10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187</v>
      </c>
      <c r="AU443" s="226" t="s">
        <v>80</v>
      </c>
      <c r="AY443" s="19" t="s">
        <v>185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5200</v>
      </c>
    </row>
    <row r="444" s="2" customFormat="1" ht="16.5" customHeight="1">
      <c r="A444" s="40"/>
      <c r="B444" s="41"/>
      <c r="C444" s="215" t="s">
        <v>5201</v>
      </c>
      <c r="D444" s="215" t="s">
        <v>187</v>
      </c>
      <c r="E444" s="216" t="s">
        <v>4681</v>
      </c>
      <c r="F444" s="217" t="s">
        <v>5202</v>
      </c>
      <c r="G444" s="218" t="s">
        <v>1314</v>
      </c>
      <c r="H444" s="219">
        <v>3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187</v>
      </c>
      <c r="AU444" s="226" t="s">
        <v>80</v>
      </c>
      <c r="AY444" s="19" t="s">
        <v>185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5203</v>
      </c>
    </row>
    <row r="445" s="2" customFormat="1" ht="16.5" customHeight="1">
      <c r="A445" s="40"/>
      <c r="B445" s="41"/>
      <c r="C445" s="215" t="s">
        <v>3989</v>
      </c>
      <c r="D445" s="215" t="s">
        <v>187</v>
      </c>
      <c r="E445" s="216" t="s">
        <v>4820</v>
      </c>
      <c r="F445" s="217" t="s">
        <v>5204</v>
      </c>
      <c r="G445" s="218" t="s">
        <v>1314</v>
      </c>
      <c r="H445" s="219">
        <v>2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80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5205</v>
      </c>
    </row>
    <row r="446" s="2" customFormat="1" ht="16.5" customHeight="1">
      <c r="A446" s="40"/>
      <c r="B446" s="41"/>
      <c r="C446" s="215" t="s">
        <v>5206</v>
      </c>
      <c r="D446" s="215" t="s">
        <v>187</v>
      </c>
      <c r="E446" s="216" t="s">
        <v>4876</v>
      </c>
      <c r="F446" s="217" t="s">
        <v>5207</v>
      </c>
      <c r="G446" s="218" t="s">
        <v>1314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187</v>
      </c>
      <c r="AU446" s="226" t="s">
        <v>80</v>
      </c>
      <c r="AY446" s="19" t="s">
        <v>185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5208</v>
      </c>
    </row>
    <row r="447" s="2" customFormat="1" ht="16.5" customHeight="1">
      <c r="A447" s="40"/>
      <c r="B447" s="41"/>
      <c r="C447" s="215" t="s">
        <v>3992</v>
      </c>
      <c r="D447" s="215" t="s">
        <v>187</v>
      </c>
      <c r="E447" s="216" t="s">
        <v>4926</v>
      </c>
      <c r="F447" s="217" t="s">
        <v>5209</v>
      </c>
      <c r="G447" s="218" t="s">
        <v>1314</v>
      </c>
      <c r="H447" s="219">
        <v>3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187</v>
      </c>
      <c r="AU447" s="226" t="s">
        <v>80</v>
      </c>
      <c r="AY447" s="19" t="s">
        <v>185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5210</v>
      </c>
    </row>
    <row r="448" s="2" customFormat="1" ht="16.5" customHeight="1">
      <c r="A448" s="40"/>
      <c r="B448" s="41"/>
      <c r="C448" s="215" t="s">
        <v>5211</v>
      </c>
      <c r="D448" s="215" t="s">
        <v>187</v>
      </c>
      <c r="E448" s="216" t="s">
        <v>5212</v>
      </c>
      <c r="F448" s="217" t="s">
        <v>5213</v>
      </c>
      <c r="G448" s="218" t="s">
        <v>1314</v>
      </c>
      <c r="H448" s="219">
        <v>2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187</v>
      </c>
      <c r="AU448" s="226" t="s">
        <v>80</v>
      </c>
      <c r="AY448" s="19" t="s">
        <v>185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5214</v>
      </c>
    </row>
    <row r="449" s="2" customFormat="1" ht="16.5" customHeight="1">
      <c r="A449" s="40"/>
      <c r="B449" s="41"/>
      <c r="C449" s="215" t="s">
        <v>3995</v>
      </c>
      <c r="D449" s="215" t="s">
        <v>187</v>
      </c>
      <c r="E449" s="216" t="s">
        <v>5215</v>
      </c>
      <c r="F449" s="217" t="s">
        <v>5216</v>
      </c>
      <c r="G449" s="218" t="s">
        <v>1314</v>
      </c>
      <c r="H449" s="219">
        <v>6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187</v>
      </c>
      <c r="AU449" s="226" t="s">
        <v>80</v>
      </c>
      <c r="AY449" s="19" t="s">
        <v>185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5217</v>
      </c>
    </row>
    <row r="450" s="2" customFormat="1" ht="16.5" customHeight="1">
      <c r="A450" s="40"/>
      <c r="B450" s="41"/>
      <c r="C450" s="215" t="s">
        <v>5218</v>
      </c>
      <c r="D450" s="215" t="s">
        <v>187</v>
      </c>
      <c r="E450" s="216" t="s">
        <v>5219</v>
      </c>
      <c r="F450" s="217" t="s">
        <v>5220</v>
      </c>
      <c r="G450" s="218" t="s">
        <v>1314</v>
      </c>
      <c r="H450" s="219">
        <v>6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187</v>
      </c>
      <c r="AU450" s="226" t="s">
        <v>80</v>
      </c>
      <c r="AY450" s="19" t="s">
        <v>185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5221</v>
      </c>
    </row>
    <row r="451" s="2" customFormat="1" ht="16.5" customHeight="1">
      <c r="A451" s="40"/>
      <c r="B451" s="41"/>
      <c r="C451" s="215" t="s">
        <v>3998</v>
      </c>
      <c r="D451" s="215" t="s">
        <v>187</v>
      </c>
      <c r="E451" s="216" t="s">
        <v>5222</v>
      </c>
      <c r="F451" s="217" t="s">
        <v>5223</v>
      </c>
      <c r="G451" s="218" t="s">
        <v>1314</v>
      </c>
      <c r="H451" s="219">
        <v>3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80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5224</v>
      </c>
    </row>
    <row r="452" s="2" customFormat="1" ht="16.5" customHeight="1">
      <c r="A452" s="40"/>
      <c r="B452" s="41"/>
      <c r="C452" s="215" t="s">
        <v>5225</v>
      </c>
      <c r="D452" s="215" t="s">
        <v>187</v>
      </c>
      <c r="E452" s="216" t="s">
        <v>5226</v>
      </c>
      <c r="F452" s="217" t="s">
        <v>5227</v>
      </c>
      <c r="G452" s="218" t="s">
        <v>1314</v>
      </c>
      <c r="H452" s="219">
        <v>3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187</v>
      </c>
      <c r="AU452" s="226" t="s">
        <v>80</v>
      </c>
      <c r="AY452" s="19" t="s">
        <v>185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5228</v>
      </c>
    </row>
    <row r="453" s="2" customFormat="1" ht="16.5" customHeight="1">
      <c r="A453" s="40"/>
      <c r="B453" s="41"/>
      <c r="C453" s="215" t="s">
        <v>4001</v>
      </c>
      <c r="D453" s="215" t="s">
        <v>187</v>
      </c>
      <c r="E453" s="216" t="s">
        <v>5229</v>
      </c>
      <c r="F453" s="217" t="s">
        <v>5230</v>
      </c>
      <c r="G453" s="218" t="s">
        <v>1314</v>
      </c>
      <c r="H453" s="219">
        <v>2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187</v>
      </c>
      <c r="AU453" s="226" t="s">
        <v>80</v>
      </c>
      <c r="AY453" s="19" t="s">
        <v>185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5231</v>
      </c>
    </row>
    <row r="454" s="2" customFormat="1" ht="16.5" customHeight="1">
      <c r="A454" s="40"/>
      <c r="B454" s="41"/>
      <c r="C454" s="215" t="s">
        <v>5232</v>
      </c>
      <c r="D454" s="215" t="s">
        <v>187</v>
      </c>
      <c r="E454" s="216" t="s">
        <v>5233</v>
      </c>
      <c r="F454" s="217" t="s">
        <v>5234</v>
      </c>
      <c r="G454" s="218" t="s">
        <v>1314</v>
      </c>
      <c r="H454" s="219">
        <v>15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187</v>
      </c>
      <c r="AU454" s="226" t="s">
        <v>80</v>
      </c>
      <c r="AY454" s="19" t="s">
        <v>185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5235</v>
      </c>
    </row>
    <row r="455" s="2" customFormat="1" ht="16.5" customHeight="1">
      <c r="A455" s="40"/>
      <c r="B455" s="41"/>
      <c r="C455" s="215" t="s">
        <v>4004</v>
      </c>
      <c r="D455" s="215" t="s">
        <v>187</v>
      </c>
      <c r="E455" s="216" t="s">
        <v>5236</v>
      </c>
      <c r="F455" s="217" t="s">
        <v>5237</v>
      </c>
      <c r="G455" s="218" t="s">
        <v>1314</v>
      </c>
      <c r="H455" s="219">
        <v>4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187</v>
      </c>
      <c r="AU455" s="226" t="s">
        <v>80</v>
      </c>
      <c r="AY455" s="19" t="s">
        <v>185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5238</v>
      </c>
    </row>
    <row r="456" s="2" customFormat="1" ht="16.5" customHeight="1">
      <c r="A456" s="40"/>
      <c r="B456" s="41"/>
      <c r="C456" s="215" t="s">
        <v>5239</v>
      </c>
      <c r="D456" s="215" t="s">
        <v>187</v>
      </c>
      <c r="E456" s="216" t="s">
        <v>5240</v>
      </c>
      <c r="F456" s="217" t="s">
        <v>5241</v>
      </c>
      <c r="G456" s="218" t="s">
        <v>499</v>
      </c>
      <c r="H456" s="219">
        <v>25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187</v>
      </c>
      <c r="AU456" s="226" t="s">
        <v>80</v>
      </c>
      <c r="AY456" s="19" t="s">
        <v>185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5242</v>
      </c>
    </row>
    <row r="457" s="2" customFormat="1" ht="16.5" customHeight="1">
      <c r="A457" s="40"/>
      <c r="B457" s="41"/>
      <c r="C457" s="215" t="s">
        <v>4007</v>
      </c>
      <c r="D457" s="215" t="s">
        <v>187</v>
      </c>
      <c r="E457" s="216" t="s">
        <v>5243</v>
      </c>
      <c r="F457" s="217" t="s">
        <v>5244</v>
      </c>
      <c r="G457" s="218" t="s">
        <v>1314</v>
      </c>
      <c r="H457" s="219">
        <v>30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187</v>
      </c>
      <c r="AU457" s="226" t="s">
        <v>80</v>
      </c>
      <c r="AY457" s="19" t="s">
        <v>185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5245</v>
      </c>
    </row>
    <row r="458" s="2" customFormat="1" ht="16.5" customHeight="1">
      <c r="A458" s="40"/>
      <c r="B458" s="41"/>
      <c r="C458" s="215" t="s">
        <v>5246</v>
      </c>
      <c r="D458" s="215" t="s">
        <v>187</v>
      </c>
      <c r="E458" s="216" t="s">
        <v>5247</v>
      </c>
      <c r="F458" s="217" t="s">
        <v>4959</v>
      </c>
      <c r="G458" s="218" t="s">
        <v>1314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80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5248</v>
      </c>
    </row>
    <row r="459" s="2" customFormat="1" ht="16.5" customHeight="1">
      <c r="A459" s="40"/>
      <c r="B459" s="41"/>
      <c r="C459" s="215" t="s">
        <v>4010</v>
      </c>
      <c r="D459" s="215" t="s">
        <v>187</v>
      </c>
      <c r="E459" s="216" t="s">
        <v>4979</v>
      </c>
      <c r="F459" s="217" t="s">
        <v>5249</v>
      </c>
      <c r="G459" s="218" t="s">
        <v>1314</v>
      </c>
      <c r="H459" s="219">
        <v>2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80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5250</v>
      </c>
    </row>
    <row r="460" s="2" customFormat="1" ht="16.5" customHeight="1">
      <c r="A460" s="40"/>
      <c r="B460" s="41"/>
      <c r="C460" s="215" t="s">
        <v>5251</v>
      </c>
      <c r="D460" s="215" t="s">
        <v>187</v>
      </c>
      <c r="E460" s="216" t="s">
        <v>5252</v>
      </c>
      <c r="F460" s="217" t="s">
        <v>4962</v>
      </c>
      <c r="G460" s="218" t="s">
        <v>1314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80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5253</v>
      </c>
    </row>
    <row r="461" s="2" customFormat="1" ht="16.5" customHeight="1">
      <c r="A461" s="40"/>
      <c r="B461" s="41"/>
      <c r="C461" s="215" t="s">
        <v>4013</v>
      </c>
      <c r="D461" s="215" t="s">
        <v>187</v>
      </c>
      <c r="E461" s="216" t="s">
        <v>5005</v>
      </c>
      <c r="F461" s="217" t="s">
        <v>5254</v>
      </c>
      <c r="G461" s="218" t="s">
        <v>1314</v>
      </c>
      <c r="H461" s="219">
        <v>1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187</v>
      </c>
      <c r="AU461" s="226" t="s">
        <v>80</v>
      </c>
      <c r="AY461" s="19" t="s">
        <v>185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5255</v>
      </c>
    </row>
    <row r="462" s="2" customFormat="1" ht="16.5" customHeight="1">
      <c r="A462" s="40"/>
      <c r="B462" s="41"/>
      <c r="C462" s="215" t="s">
        <v>5256</v>
      </c>
      <c r="D462" s="215" t="s">
        <v>187</v>
      </c>
      <c r="E462" s="216" t="s">
        <v>5032</v>
      </c>
      <c r="F462" s="217" t="s">
        <v>5257</v>
      </c>
      <c r="G462" s="218" t="s">
        <v>1314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187</v>
      </c>
      <c r="AU462" s="226" t="s">
        <v>80</v>
      </c>
      <c r="AY462" s="19" t="s">
        <v>185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5258</v>
      </c>
    </row>
    <row r="463" s="2" customFormat="1" ht="16.5" customHeight="1">
      <c r="A463" s="40"/>
      <c r="B463" s="41"/>
      <c r="C463" s="215" t="s">
        <v>4016</v>
      </c>
      <c r="D463" s="215" t="s">
        <v>187</v>
      </c>
      <c r="E463" s="216" t="s">
        <v>5054</v>
      </c>
      <c r="F463" s="217" t="s">
        <v>5259</v>
      </c>
      <c r="G463" s="218" t="s">
        <v>3688</v>
      </c>
      <c r="H463" s="219">
        <v>3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187</v>
      </c>
      <c r="AU463" s="226" t="s">
        <v>80</v>
      </c>
      <c r="AY463" s="19" t="s">
        <v>185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5260</v>
      </c>
    </row>
    <row r="464" s="2" customFormat="1" ht="16.5" customHeight="1">
      <c r="A464" s="40"/>
      <c r="B464" s="41"/>
      <c r="C464" s="215" t="s">
        <v>5261</v>
      </c>
      <c r="D464" s="215" t="s">
        <v>187</v>
      </c>
      <c r="E464" s="216" t="s">
        <v>5081</v>
      </c>
      <c r="F464" s="217" t="s">
        <v>5262</v>
      </c>
      <c r="G464" s="218" t="s">
        <v>3688</v>
      </c>
      <c r="H464" s="219">
        <v>3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80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5263</v>
      </c>
    </row>
    <row r="465" s="2" customFormat="1" ht="16.5" customHeight="1">
      <c r="A465" s="40"/>
      <c r="B465" s="41"/>
      <c r="C465" s="215" t="s">
        <v>4019</v>
      </c>
      <c r="D465" s="215" t="s">
        <v>187</v>
      </c>
      <c r="E465" s="216" t="s">
        <v>5108</v>
      </c>
      <c r="F465" s="217" t="s">
        <v>5264</v>
      </c>
      <c r="G465" s="218" t="s">
        <v>1314</v>
      </c>
      <c r="H465" s="219">
        <v>1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80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5265</v>
      </c>
    </row>
    <row r="466" s="2" customFormat="1" ht="16.5" customHeight="1">
      <c r="A466" s="40"/>
      <c r="B466" s="41"/>
      <c r="C466" s="215" t="s">
        <v>5266</v>
      </c>
      <c r="D466" s="215" t="s">
        <v>187</v>
      </c>
      <c r="E466" s="216" t="s">
        <v>5141</v>
      </c>
      <c r="F466" s="217" t="s">
        <v>5267</v>
      </c>
      <c r="G466" s="218" t="s">
        <v>1314</v>
      </c>
      <c r="H466" s="219">
        <v>3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187</v>
      </c>
      <c r="AU466" s="226" t="s">
        <v>80</v>
      </c>
      <c r="AY466" s="19" t="s">
        <v>185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5268</v>
      </c>
    </row>
    <row r="467" s="12" customFormat="1" ht="25.92" customHeight="1">
      <c r="A467" s="12"/>
      <c r="B467" s="199"/>
      <c r="C467" s="200"/>
      <c r="D467" s="201" t="s">
        <v>72</v>
      </c>
      <c r="E467" s="202" t="s">
        <v>5269</v>
      </c>
      <c r="F467" s="202" t="s">
        <v>5270</v>
      </c>
      <c r="G467" s="200"/>
      <c r="H467" s="200"/>
      <c r="I467" s="203"/>
      <c r="J467" s="204">
        <f>BK467</f>
        <v>0</v>
      </c>
      <c r="K467" s="200"/>
      <c r="L467" s="205"/>
      <c r="M467" s="206"/>
      <c r="N467" s="207"/>
      <c r="O467" s="207"/>
      <c r="P467" s="208">
        <f>SUM(P468:P486)</f>
        <v>0</v>
      </c>
      <c r="Q467" s="207"/>
      <c r="R467" s="208">
        <f>SUM(R468:R486)</f>
        <v>0</v>
      </c>
      <c r="S467" s="207"/>
      <c r="T467" s="209">
        <f>SUM(T468:T486)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0" t="s">
        <v>80</v>
      </c>
      <c r="AT467" s="211" t="s">
        <v>72</v>
      </c>
      <c r="AU467" s="211" t="s">
        <v>73</v>
      </c>
      <c r="AY467" s="210" t="s">
        <v>185</v>
      </c>
      <c r="BK467" s="212">
        <f>SUM(BK468:BK486)</f>
        <v>0</v>
      </c>
    </row>
    <row r="468" s="2" customFormat="1" ht="16.5" customHeight="1">
      <c r="A468" s="40"/>
      <c r="B468" s="41"/>
      <c r="C468" s="215" t="s">
        <v>4022</v>
      </c>
      <c r="D468" s="215" t="s">
        <v>187</v>
      </c>
      <c r="E468" s="216" t="s">
        <v>80</v>
      </c>
      <c r="F468" s="217" t="s">
        <v>4449</v>
      </c>
      <c r="G468" s="218" t="s">
        <v>1314</v>
      </c>
      <c r="H468" s="219">
        <v>170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187</v>
      </c>
      <c r="AU468" s="226" t="s">
        <v>80</v>
      </c>
      <c r="AY468" s="19" t="s">
        <v>185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5271</v>
      </c>
    </row>
    <row r="469" s="2" customFormat="1" ht="16.5" customHeight="1">
      <c r="A469" s="40"/>
      <c r="B469" s="41"/>
      <c r="C469" s="215" t="s">
        <v>5272</v>
      </c>
      <c r="D469" s="215" t="s">
        <v>187</v>
      </c>
      <c r="E469" s="216" t="s">
        <v>82</v>
      </c>
      <c r="F469" s="217" t="s">
        <v>4476</v>
      </c>
      <c r="G469" s="218" t="s">
        <v>1314</v>
      </c>
      <c r="H469" s="219">
        <v>170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187</v>
      </c>
      <c r="AU469" s="226" t="s">
        <v>80</v>
      </c>
      <c r="AY469" s="19" t="s">
        <v>185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5273</v>
      </c>
    </row>
    <row r="470" s="2" customFormat="1" ht="16.5" customHeight="1">
      <c r="A470" s="40"/>
      <c r="B470" s="41"/>
      <c r="C470" s="215" t="s">
        <v>4025</v>
      </c>
      <c r="D470" s="215" t="s">
        <v>187</v>
      </c>
      <c r="E470" s="216" t="s">
        <v>129</v>
      </c>
      <c r="F470" s="217" t="s">
        <v>5274</v>
      </c>
      <c r="G470" s="218" t="s">
        <v>1314</v>
      </c>
      <c r="H470" s="219">
        <v>48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80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5275</v>
      </c>
    </row>
    <row r="471" s="2" customFormat="1" ht="16.5" customHeight="1">
      <c r="A471" s="40"/>
      <c r="B471" s="41"/>
      <c r="C471" s="215" t="s">
        <v>5276</v>
      </c>
      <c r="D471" s="215" t="s">
        <v>187</v>
      </c>
      <c r="E471" s="216" t="s">
        <v>135</v>
      </c>
      <c r="F471" s="217" t="s">
        <v>5277</v>
      </c>
      <c r="G471" s="218" t="s">
        <v>1314</v>
      </c>
      <c r="H471" s="219">
        <v>48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187</v>
      </c>
      <c r="AU471" s="226" t="s">
        <v>80</v>
      </c>
      <c r="AY471" s="19" t="s">
        <v>185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5278</v>
      </c>
    </row>
    <row r="472" s="2" customFormat="1" ht="16.5" customHeight="1">
      <c r="A472" s="40"/>
      <c r="B472" s="41"/>
      <c r="C472" s="215" t="s">
        <v>4028</v>
      </c>
      <c r="D472" s="215" t="s">
        <v>187</v>
      </c>
      <c r="E472" s="216" t="s">
        <v>250</v>
      </c>
      <c r="F472" s="217" t="s">
        <v>5279</v>
      </c>
      <c r="G472" s="218" t="s">
        <v>1314</v>
      </c>
      <c r="H472" s="219">
        <v>48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80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5280</v>
      </c>
    </row>
    <row r="473" s="2" customFormat="1" ht="16.5" customHeight="1">
      <c r="A473" s="40"/>
      <c r="B473" s="41"/>
      <c r="C473" s="215" t="s">
        <v>5281</v>
      </c>
      <c r="D473" s="215" t="s">
        <v>187</v>
      </c>
      <c r="E473" s="216" t="s">
        <v>255</v>
      </c>
      <c r="F473" s="217" t="s">
        <v>5282</v>
      </c>
      <c r="G473" s="218" t="s">
        <v>1314</v>
      </c>
      <c r="H473" s="219">
        <v>48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187</v>
      </c>
      <c r="AU473" s="226" t="s">
        <v>80</v>
      </c>
      <c r="AY473" s="19" t="s">
        <v>185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5283</v>
      </c>
    </row>
    <row r="474" s="2" customFormat="1" ht="16.5" customHeight="1">
      <c r="A474" s="40"/>
      <c r="B474" s="41"/>
      <c r="C474" s="215" t="s">
        <v>4031</v>
      </c>
      <c r="D474" s="215" t="s">
        <v>187</v>
      </c>
      <c r="E474" s="216" t="s">
        <v>260</v>
      </c>
      <c r="F474" s="217" t="s">
        <v>5282</v>
      </c>
      <c r="G474" s="218" t="s">
        <v>1314</v>
      </c>
      <c r="H474" s="219">
        <v>48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80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5284</v>
      </c>
    </row>
    <row r="475" s="2" customFormat="1" ht="16.5" customHeight="1">
      <c r="A475" s="40"/>
      <c r="B475" s="41"/>
      <c r="C475" s="215" t="s">
        <v>5285</v>
      </c>
      <c r="D475" s="215" t="s">
        <v>187</v>
      </c>
      <c r="E475" s="216" t="s">
        <v>265</v>
      </c>
      <c r="F475" s="217" t="s">
        <v>5286</v>
      </c>
      <c r="G475" s="218" t="s">
        <v>1314</v>
      </c>
      <c r="H475" s="219">
        <v>1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187</v>
      </c>
      <c r="AU475" s="226" t="s">
        <v>80</v>
      </c>
      <c r="AY475" s="19" t="s">
        <v>185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5287</v>
      </c>
    </row>
    <row r="476" s="2" customFormat="1" ht="16.5" customHeight="1">
      <c r="A476" s="40"/>
      <c r="B476" s="41"/>
      <c r="C476" s="215" t="s">
        <v>4032</v>
      </c>
      <c r="D476" s="215" t="s">
        <v>187</v>
      </c>
      <c r="E476" s="216" t="s">
        <v>236</v>
      </c>
      <c r="F476" s="217" t="s">
        <v>5288</v>
      </c>
      <c r="G476" s="218" t="s">
        <v>1314</v>
      </c>
      <c r="H476" s="219">
        <v>1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187</v>
      </c>
      <c r="AU476" s="226" t="s">
        <v>80</v>
      </c>
      <c r="AY476" s="19" t="s">
        <v>185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5289</v>
      </c>
    </row>
    <row r="477" s="2" customFormat="1" ht="16.5" customHeight="1">
      <c r="A477" s="40"/>
      <c r="B477" s="41"/>
      <c r="C477" s="215" t="s">
        <v>5290</v>
      </c>
      <c r="D477" s="215" t="s">
        <v>187</v>
      </c>
      <c r="E477" s="216" t="s">
        <v>283</v>
      </c>
      <c r="F477" s="217" t="s">
        <v>5291</v>
      </c>
      <c r="G477" s="218" t="s">
        <v>1314</v>
      </c>
      <c r="H477" s="219">
        <v>1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80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5292</v>
      </c>
    </row>
    <row r="478" s="2" customFormat="1" ht="16.5" customHeight="1">
      <c r="A478" s="40"/>
      <c r="B478" s="41"/>
      <c r="C478" s="215" t="s">
        <v>4035</v>
      </c>
      <c r="D478" s="215" t="s">
        <v>187</v>
      </c>
      <c r="E478" s="216" t="s">
        <v>293</v>
      </c>
      <c r="F478" s="217" t="s">
        <v>5293</v>
      </c>
      <c r="G478" s="218" t="s">
        <v>1314</v>
      </c>
      <c r="H478" s="219">
        <v>16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187</v>
      </c>
      <c r="AU478" s="226" t="s">
        <v>80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5294</v>
      </c>
    </row>
    <row r="479" s="2" customFormat="1" ht="16.5" customHeight="1">
      <c r="A479" s="40"/>
      <c r="B479" s="41"/>
      <c r="C479" s="215" t="s">
        <v>5295</v>
      </c>
      <c r="D479" s="215" t="s">
        <v>187</v>
      </c>
      <c r="E479" s="216" t="s">
        <v>302</v>
      </c>
      <c r="F479" s="217" t="s">
        <v>5296</v>
      </c>
      <c r="G479" s="218" t="s">
        <v>1314</v>
      </c>
      <c r="H479" s="219">
        <v>11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187</v>
      </c>
      <c r="AU479" s="226" t="s">
        <v>80</v>
      </c>
      <c r="AY479" s="19" t="s">
        <v>185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5297</v>
      </c>
    </row>
    <row r="480" s="2" customFormat="1" ht="16.5" customHeight="1">
      <c r="A480" s="40"/>
      <c r="B480" s="41"/>
      <c r="C480" s="215" t="s">
        <v>4038</v>
      </c>
      <c r="D480" s="215" t="s">
        <v>187</v>
      </c>
      <c r="E480" s="216" t="s">
        <v>309</v>
      </c>
      <c r="F480" s="217" t="s">
        <v>5298</v>
      </c>
      <c r="G480" s="218" t="s">
        <v>1314</v>
      </c>
      <c r="H480" s="219">
        <v>6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80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5299</v>
      </c>
    </row>
    <row r="481" s="2" customFormat="1" ht="16.5" customHeight="1">
      <c r="A481" s="40"/>
      <c r="B481" s="41"/>
      <c r="C481" s="215" t="s">
        <v>5300</v>
      </c>
      <c r="D481" s="215" t="s">
        <v>187</v>
      </c>
      <c r="E481" s="216" t="s">
        <v>318</v>
      </c>
      <c r="F481" s="217" t="s">
        <v>5301</v>
      </c>
      <c r="G481" s="218" t="s">
        <v>1314</v>
      </c>
      <c r="H481" s="219">
        <v>4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187</v>
      </c>
      <c r="AU481" s="226" t="s">
        <v>80</v>
      </c>
      <c r="AY481" s="19" t="s">
        <v>185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5302</v>
      </c>
    </row>
    <row r="482" s="2" customFormat="1" ht="16.5" customHeight="1">
      <c r="A482" s="40"/>
      <c r="B482" s="41"/>
      <c r="C482" s="215" t="s">
        <v>4041</v>
      </c>
      <c r="D482" s="215" t="s">
        <v>187</v>
      </c>
      <c r="E482" s="216" t="s">
        <v>8</v>
      </c>
      <c r="F482" s="217" t="s">
        <v>5303</v>
      </c>
      <c r="G482" s="218" t="s">
        <v>1314</v>
      </c>
      <c r="H482" s="219">
        <v>10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187</v>
      </c>
      <c r="AU482" s="226" t="s">
        <v>80</v>
      </c>
      <c r="AY482" s="19" t="s">
        <v>185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5304</v>
      </c>
    </row>
    <row r="483" s="2" customFormat="1" ht="16.5" customHeight="1">
      <c r="A483" s="40"/>
      <c r="B483" s="41"/>
      <c r="C483" s="215" t="s">
        <v>5305</v>
      </c>
      <c r="D483" s="215" t="s">
        <v>187</v>
      </c>
      <c r="E483" s="216" t="s">
        <v>339</v>
      </c>
      <c r="F483" s="217" t="s">
        <v>5306</v>
      </c>
      <c r="G483" s="218" t="s">
        <v>1314</v>
      </c>
      <c r="H483" s="219">
        <v>2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80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5307</v>
      </c>
    </row>
    <row r="484" s="2" customFormat="1" ht="16.5" customHeight="1">
      <c r="A484" s="40"/>
      <c r="B484" s="41"/>
      <c r="C484" s="215" t="s">
        <v>4044</v>
      </c>
      <c r="D484" s="215" t="s">
        <v>187</v>
      </c>
      <c r="E484" s="216" t="s">
        <v>345</v>
      </c>
      <c r="F484" s="217" t="s">
        <v>5308</v>
      </c>
      <c r="G484" s="218" t="s">
        <v>1314</v>
      </c>
      <c r="H484" s="219">
        <v>2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187</v>
      </c>
      <c r="AU484" s="226" t="s">
        <v>80</v>
      </c>
      <c r="AY484" s="19" t="s">
        <v>185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5309</v>
      </c>
    </row>
    <row r="485" s="2" customFormat="1" ht="16.5" customHeight="1">
      <c r="A485" s="40"/>
      <c r="B485" s="41"/>
      <c r="C485" s="215" t="s">
        <v>5310</v>
      </c>
      <c r="D485" s="215" t="s">
        <v>187</v>
      </c>
      <c r="E485" s="216" t="s">
        <v>352</v>
      </c>
      <c r="F485" s="217" t="s">
        <v>5311</v>
      </c>
      <c r="G485" s="218" t="s">
        <v>1314</v>
      </c>
      <c r="H485" s="219">
        <v>1</v>
      </c>
      <c r="I485" s="220"/>
      <c r="J485" s="221">
        <f>ROUND(I485*H485,2)</f>
        <v>0</v>
      </c>
      <c r="K485" s="217" t="s">
        <v>19</v>
      </c>
      <c r="L485" s="46"/>
      <c r="M485" s="222" t="s">
        <v>19</v>
      </c>
      <c r="N485" s="223" t="s">
        <v>44</v>
      </c>
      <c r="O485" s="86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135</v>
      </c>
      <c r="AT485" s="226" t="s">
        <v>187</v>
      </c>
      <c r="AU485" s="226" t="s">
        <v>80</v>
      </c>
      <c r="AY485" s="19" t="s">
        <v>185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5312</v>
      </c>
    </row>
    <row r="486" s="2" customFormat="1" ht="16.5" customHeight="1">
      <c r="A486" s="40"/>
      <c r="B486" s="41"/>
      <c r="C486" s="215" t="s">
        <v>4046</v>
      </c>
      <c r="D486" s="215" t="s">
        <v>187</v>
      </c>
      <c r="E486" s="216" t="s">
        <v>358</v>
      </c>
      <c r="F486" s="217" t="s">
        <v>5313</v>
      </c>
      <c r="G486" s="218" t="s">
        <v>1314</v>
      </c>
      <c r="H486" s="219">
        <v>10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44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135</v>
      </c>
      <c r="AT486" s="226" t="s">
        <v>187</v>
      </c>
      <c r="AU486" s="226" t="s">
        <v>80</v>
      </c>
      <c r="AY486" s="19" t="s">
        <v>185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135</v>
      </c>
      <c r="BM486" s="226" t="s">
        <v>5314</v>
      </c>
    </row>
    <row r="487" s="12" customFormat="1" ht="25.92" customHeight="1">
      <c r="A487" s="12"/>
      <c r="B487" s="199"/>
      <c r="C487" s="200"/>
      <c r="D487" s="201" t="s">
        <v>72</v>
      </c>
      <c r="E487" s="202" t="s">
        <v>5315</v>
      </c>
      <c r="F487" s="202" t="s">
        <v>5316</v>
      </c>
      <c r="G487" s="200"/>
      <c r="H487" s="200"/>
      <c r="I487" s="203"/>
      <c r="J487" s="204">
        <f>BK487</f>
        <v>0</v>
      </c>
      <c r="K487" s="200"/>
      <c r="L487" s="205"/>
      <c r="M487" s="206"/>
      <c r="N487" s="207"/>
      <c r="O487" s="207"/>
      <c r="P487" s="208">
        <f>SUM(P488:P489)</f>
        <v>0</v>
      </c>
      <c r="Q487" s="207"/>
      <c r="R487" s="208">
        <f>SUM(R488:R489)</f>
        <v>0</v>
      </c>
      <c r="S487" s="207"/>
      <c r="T487" s="209">
        <f>SUM(T488:T489)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0" t="s">
        <v>80</v>
      </c>
      <c r="AT487" s="211" t="s">
        <v>72</v>
      </c>
      <c r="AU487" s="211" t="s">
        <v>73</v>
      </c>
      <c r="AY487" s="210" t="s">
        <v>185</v>
      </c>
      <c r="BK487" s="212">
        <f>SUM(BK488:BK489)</f>
        <v>0</v>
      </c>
    </row>
    <row r="488" s="2" customFormat="1" ht="16.5" customHeight="1">
      <c r="A488" s="40"/>
      <c r="B488" s="41"/>
      <c r="C488" s="215" t="s">
        <v>5317</v>
      </c>
      <c r="D488" s="215" t="s">
        <v>187</v>
      </c>
      <c r="E488" s="216" t="s">
        <v>5318</v>
      </c>
      <c r="F488" s="217" t="s">
        <v>5319</v>
      </c>
      <c r="G488" s="218" t="s">
        <v>1314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187</v>
      </c>
      <c r="AU488" s="226" t="s">
        <v>80</v>
      </c>
      <c r="AY488" s="19" t="s">
        <v>185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5320</v>
      </c>
    </row>
    <row r="489" s="2" customFormat="1" ht="16.5" customHeight="1">
      <c r="A489" s="40"/>
      <c r="B489" s="41"/>
      <c r="C489" s="215" t="s">
        <v>4047</v>
      </c>
      <c r="D489" s="215" t="s">
        <v>187</v>
      </c>
      <c r="E489" s="216" t="s">
        <v>5321</v>
      </c>
      <c r="F489" s="217" t="s">
        <v>5322</v>
      </c>
      <c r="G489" s="218" t="s">
        <v>1314</v>
      </c>
      <c r="H489" s="219">
        <v>1</v>
      </c>
      <c r="I489" s="220"/>
      <c r="J489" s="221">
        <f>ROUND(I489*H489,2)</f>
        <v>0</v>
      </c>
      <c r="K489" s="217" t="s">
        <v>19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187</v>
      </c>
      <c r="AU489" s="226" t="s">
        <v>80</v>
      </c>
      <c r="AY489" s="19" t="s">
        <v>185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5323</v>
      </c>
    </row>
    <row r="490" s="12" customFormat="1" ht="25.92" customHeight="1">
      <c r="A490" s="12"/>
      <c r="B490" s="199"/>
      <c r="C490" s="200"/>
      <c r="D490" s="201" t="s">
        <v>72</v>
      </c>
      <c r="E490" s="202" t="s">
        <v>443</v>
      </c>
      <c r="F490" s="202" t="s">
        <v>444</v>
      </c>
      <c r="G490" s="200"/>
      <c r="H490" s="200"/>
      <c r="I490" s="203"/>
      <c r="J490" s="204">
        <f>BK490</f>
        <v>0</v>
      </c>
      <c r="K490" s="200"/>
      <c r="L490" s="205"/>
      <c r="M490" s="206"/>
      <c r="N490" s="207"/>
      <c r="O490" s="207"/>
      <c r="P490" s="208">
        <f>SUM(P491:P492)</f>
        <v>0</v>
      </c>
      <c r="Q490" s="207"/>
      <c r="R490" s="208">
        <f>SUM(R491:R492)</f>
        <v>0</v>
      </c>
      <c r="S490" s="207"/>
      <c r="T490" s="209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0" t="s">
        <v>135</v>
      </c>
      <c r="AT490" s="211" t="s">
        <v>72</v>
      </c>
      <c r="AU490" s="211" t="s">
        <v>73</v>
      </c>
      <c r="AY490" s="210" t="s">
        <v>185</v>
      </c>
      <c r="BK490" s="212">
        <f>SUM(BK491:BK492)</f>
        <v>0</v>
      </c>
    </row>
    <row r="491" s="2" customFormat="1" ht="16.5" customHeight="1">
      <c r="A491" s="40"/>
      <c r="B491" s="41"/>
      <c r="C491" s="215" t="s">
        <v>5324</v>
      </c>
      <c r="D491" s="215" t="s">
        <v>187</v>
      </c>
      <c r="E491" s="216" t="s">
        <v>3619</v>
      </c>
      <c r="F491" s="217" t="s">
        <v>5325</v>
      </c>
      <c r="G491" s="218" t="s">
        <v>3739</v>
      </c>
      <c r="H491" s="219">
        <v>1</v>
      </c>
      <c r="I491" s="220"/>
      <c r="J491" s="221">
        <f>ROUND(I491*H491,2)</f>
        <v>0</v>
      </c>
      <c r="K491" s="217" t="s">
        <v>19</v>
      </c>
      <c r="L491" s="46"/>
      <c r="M491" s="222" t="s">
        <v>19</v>
      </c>
      <c r="N491" s="223" t="s">
        <v>44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450</v>
      </c>
      <c r="AT491" s="226" t="s">
        <v>187</v>
      </c>
      <c r="AU491" s="226" t="s">
        <v>80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450</v>
      </c>
      <c r="BM491" s="226" t="s">
        <v>5326</v>
      </c>
    </row>
    <row r="492" s="2" customFormat="1" ht="16.5" customHeight="1">
      <c r="A492" s="40"/>
      <c r="B492" s="41"/>
      <c r="C492" s="215" t="s">
        <v>4050</v>
      </c>
      <c r="D492" s="215" t="s">
        <v>187</v>
      </c>
      <c r="E492" s="216" t="s">
        <v>5327</v>
      </c>
      <c r="F492" s="217" t="s">
        <v>5328</v>
      </c>
      <c r="G492" s="218" t="s">
        <v>3739</v>
      </c>
      <c r="H492" s="219">
        <v>1</v>
      </c>
      <c r="I492" s="220"/>
      <c r="J492" s="221">
        <f>ROUND(I492*H492,2)</f>
        <v>0</v>
      </c>
      <c r="K492" s="217" t="s">
        <v>19</v>
      </c>
      <c r="L492" s="46"/>
      <c r="M492" s="267" t="s">
        <v>19</v>
      </c>
      <c r="N492" s="268" t="s">
        <v>44</v>
      </c>
      <c r="O492" s="269"/>
      <c r="P492" s="270">
        <f>O492*H492</f>
        <v>0</v>
      </c>
      <c r="Q492" s="270">
        <v>0</v>
      </c>
      <c r="R492" s="270">
        <f>Q492*H492</f>
        <v>0</v>
      </c>
      <c r="S492" s="270">
        <v>0</v>
      </c>
      <c r="T492" s="271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450</v>
      </c>
      <c r="AT492" s="226" t="s">
        <v>187</v>
      </c>
      <c r="AU492" s="226" t="s">
        <v>80</v>
      </c>
      <c r="AY492" s="19" t="s">
        <v>185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450</v>
      </c>
      <c r="BM492" s="226" t="s">
        <v>5329</v>
      </c>
    </row>
    <row r="493" s="2" customFormat="1" ht="6.96" customHeight="1">
      <c r="A493" s="40"/>
      <c r="B493" s="61"/>
      <c r="C493" s="62"/>
      <c r="D493" s="62"/>
      <c r="E493" s="62"/>
      <c r="F493" s="62"/>
      <c r="G493" s="62"/>
      <c r="H493" s="62"/>
      <c r="I493" s="62"/>
      <c r="J493" s="62"/>
      <c r="K493" s="62"/>
      <c r="L493" s="46"/>
      <c r="M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</sheetData>
  <sheetProtection sheet="1" autoFilter="0" formatColumns="0" formatRows="0" objects="1" scenarios="1" spinCount="100000" saltValue="SJHZwInylv4l1uOhh4h8qvJgsws0b6ZmgDOuIXrdCeFHvBwWXometfYE/IEtvMLWcWMDRwLss4moTxKB8K3iew==" hashValue="1lSy5XqY3r3RSQe82plumU313f4s4a1KUfniUSBCls+7BZo/Bq2QnDLPZ+5u4+0OUUJaT5NyIksxYs9cTBGDmw==" algorithmName="SHA-512" password="CC35"/>
  <autoFilter ref="C107:K4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5330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ROUND((SUM(BE93:BE791)),  2)</f>
        <v>0</v>
      </c>
      <c r="G35" s="40"/>
      <c r="H35" s="40"/>
      <c r="I35" s="160">
        <v>0.20999999999999999</v>
      </c>
      <c r="J35" s="159">
        <f>ROUND(((SUM(BE93:BE791))*I35),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ROUND((SUM(BF93:BF791)),  2)</f>
        <v>0</v>
      </c>
      <c r="G36" s="40"/>
      <c r="H36" s="40"/>
      <c r="I36" s="160">
        <v>0.14999999999999999</v>
      </c>
      <c r="J36" s="159">
        <f>ROUND(((SUM(BF93:BF791))*I36),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ROUND((SUM(BG93:BG791)),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ROUND((SUM(BH93:BH791)),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ROUND((SUM(BI93:BI791)),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014 - Vzduchotechnika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5331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5332</v>
      </c>
      <c r="E65" s="180"/>
      <c r="F65" s="180"/>
      <c r="G65" s="180"/>
      <c r="H65" s="180"/>
      <c r="I65" s="180"/>
      <c r="J65" s="181">
        <f>J192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5333</v>
      </c>
      <c r="E66" s="180"/>
      <c r="F66" s="180"/>
      <c r="G66" s="180"/>
      <c r="H66" s="180"/>
      <c r="I66" s="180"/>
      <c r="J66" s="181">
        <f>J438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5334</v>
      </c>
      <c r="E67" s="180"/>
      <c r="F67" s="180"/>
      <c r="G67" s="180"/>
      <c r="H67" s="180"/>
      <c r="I67" s="180"/>
      <c r="J67" s="181">
        <f>J509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5335</v>
      </c>
      <c r="E68" s="180"/>
      <c r="F68" s="180"/>
      <c r="G68" s="180"/>
      <c r="H68" s="180"/>
      <c r="I68" s="180"/>
      <c r="J68" s="181">
        <f>J565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5336</v>
      </c>
      <c r="E69" s="180"/>
      <c r="F69" s="180"/>
      <c r="G69" s="180"/>
      <c r="H69" s="180"/>
      <c r="I69" s="180"/>
      <c r="J69" s="181">
        <f>J707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5337</v>
      </c>
      <c r="E70" s="180"/>
      <c r="F70" s="180"/>
      <c r="G70" s="180"/>
      <c r="H70" s="180"/>
      <c r="I70" s="180"/>
      <c r="J70" s="181">
        <f>J746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5338</v>
      </c>
      <c r="E71" s="180"/>
      <c r="F71" s="180"/>
      <c r="G71" s="180"/>
      <c r="H71" s="180"/>
      <c r="I71" s="180"/>
      <c r="J71" s="181">
        <f>J782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170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151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014 - Vzduchotechnika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171</v>
      </c>
      <c r="D92" s="191" t="s">
        <v>58</v>
      </c>
      <c r="E92" s="191" t="s">
        <v>54</v>
      </c>
      <c r="F92" s="191" t="s">
        <v>55</v>
      </c>
      <c r="G92" s="191" t="s">
        <v>172</v>
      </c>
      <c r="H92" s="191" t="s">
        <v>173</v>
      </c>
      <c r="I92" s="191" t="s">
        <v>174</v>
      </c>
      <c r="J92" s="191" t="s">
        <v>156</v>
      </c>
      <c r="K92" s="192" t="s">
        <v>175</v>
      </c>
      <c r="L92" s="193"/>
      <c r="M92" s="94" t="s">
        <v>19</v>
      </c>
      <c r="N92" s="95" t="s">
        <v>43</v>
      </c>
      <c r="O92" s="95" t="s">
        <v>176</v>
      </c>
      <c r="P92" s="95" t="s">
        <v>177</v>
      </c>
      <c r="Q92" s="95" t="s">
        <v>178</v>
      </c>
      <c r="R92" s="95" t="s">
        <v>179</v>
      </c>
      <c r="S92" s="95" t="s">
        <v>180</v>
      </c>
      <c r="T92" s="96" t="s">
        <v>181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182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P94+P192+P438+P509+P565+P707+P746+P782</f>
        <v>0</v>
      </c>
      <c r="Q93" s="98"/>
      <c r="R93" s="196">
        <f>R94+R192+R438+R509+R565+R707+R746+R782</f>
        <v>0</v>
      </c>
      <c r="S93" s="98"/>
      <c r="T93" s="197">
        <f>T94+T192+T438+T509+T565+T707+T746+T782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157</v>
      </c>
      <c r="BK93" s="198">
        <f>BK94+BK192+BK438+BK509+BK565+BK707+BK746+BK782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80</v>
      </c>
      <c r="F94" s="202" t="s">
        <v>5339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SUM(P95:P191)</f>
        <v>0</v>
      </c>
      <c r="Q94" s="207"/>
      <c r="R94" s="208">
        <f>SUM(R95:R191)</f>
        <v>0</v>
      </c>
      <c r="S94" s="207"/>
      <c r="T94" s="209">
        <f>SUM(T95:T191)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185</v>
      </c>
      <c r="BK94" s="212">
        <f>SUM(BK95:BK191)</f>
        <v>0</v>
      </c>
    </row>
    <row r="95" s="2" customFormat="1" ht="76.35" customHeight="1">
      <c r="A95" s="40"/>
      <c r="B95" s="41"/>
      <c r="C95" s="215" t="s">
        <v>80</v>
      </c>
      <c r="D95" s="215" t="s">
        <v>187</v>
      </c>
      <c r="E95" s="216" t="s">
        <v>5340</v>
      </c>
      <c r="F95" s="217" t="s">
        <v>5341</v>
      </c>
      <c r="G95" s="218" t="s">
        <v>3739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82</v>
      </c>
    </row>
    <row r="96" s="2" customFormat="1" ht="16.5" customHeight="1">
      <c r="A96" s="40"/>
      <c r="B96" s="41"/>
      <c r="C96" s="215" t="s">
        <v>82</v>
      </c>
      <c r="D96" s="215" t="s">
        <v>187</v>
      </c>
      <c r="E96" s="216" t="s">
        <v>5342</v>
      </c>
      <c r="F96" s="217" t="s">
        <v>5343</v>
      </c>
      <c r="G96" s="218" t="s">
        <v>1314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135</v>
      </c>
    </row>
    <row r="97" s="2" customFormat="1" ht="16.5" customHeight="1">
      <c r="A97" s="40"/>
      <c r="B97" s="41"/>
      <c r="C97" s="215" t="s">
        <v>129</v>
      </c>
      <c r="D97" s="215" t="s">
        <v>187</v>
      </c>
      <c r="E97" s="216" t="s">
        <v>5344</v>
      </c>
      <c r="F97" s="217" t="s">
        <v>5345</v>
      </c>
      <c r="G97" s="218" t="s">
        <v>448</v>
      </c>
      <c r="H97" s="219">
        <v>4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255</v>
      </c>
    </row>
    <row r="98" s="2" customFormat="1" ht="16.5" customHeight="1">
      <c r="A98" s="40"/>
      <c r="B98" s="41"/>
      <c r="C98" s="215" t="s">
        <v>135</v>
      </c>
      <c r="D98" s="215" t="s">
        <v>187</v>
      </c>
      <c r="E98" s="216" t="s">
        <v>5346</v>
      </c>
      <c r="F98" s="217" t="s">
        <v>5347</v>
      </c>
      <c r="G98" s="218" t="s">
        <v>5348</v>
      </c>
      <c r="H98" s="219">
        <v>1.5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265</v>
      </c>
    </row>
    <row r="99" s="2" customFormat="1" ht="24.15" customHeight="1">
      <c r="A99" s="40"/>
      <c r="B99" s="41"/>
      <c r="C99" s="215" t="s">
        <v>250</v>
      </c>
      <c r="D99" s="215" t="s">
        <v>187</v>
      </c>
      <c r="E99" s="216" t="s">
        <v>5349</v>
      </c>
      <c r="F99" s="217" t="s">
        <v>5350</v>
      </c>
      <c r="G99" s="218" t="s">
        <v>3739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283</v>
      </c>
    </row>
    <row r="100" s="2" customFormat="1" ht="76.35" customHeight="1">
      <c r="A100" s="40"/>
      <c r="B100" s="41"/>
      <c r="C100" s="215" t="s">
        <v>255</v>
      </c>
      <c r="D100" s="215" t="s">
        <v>187</v>
      </c>
      <c r="E100" s="216" t="s">
        <v>5351</v>
      </c>
      <c r="F100" s="217" t="s">
        <v>5352</v>
      </c>
      <c r="G100" s="218" t="s">
        <v>1314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302</v>
      </c>
    </row>
    <row r="101" s="2" customFormat="1" ht="76.35" customHeight="1">
      <c r="A101" s="40"/>
      <c r="B101" s="41"/>
      <c r="C101" s="215" t="s">
        <v>260</v>
      </c>
      <c r="D101" s="215" t="s">
        <v>187</v>
      </c>
      <c r="E101" s="216" t="s">
        <v>5353</v>
      </c>
      <c r="F101" s="217" t="s">
        <v>5354</v>
      </c>
      <c r="G101" s="218" t="s">
        <v>1314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318</v>
      </c>
    </row>
    <row r="102" s="2" customFormat="1" ht="16.5" customHeight="1">
      <c r="A102" s="40"/>
      <c r="B102" s="41"/>
      <c r="C102" s="215" t="s">
        <v>265</v>
      </c>
      <c r="D102" s="215" t="s">
        <v>187</v>
      </c>
      <c r="E102" s="216" t="s">
        <v>5355</v>
      </c>
      <c r="F102" s="217" t="s">
        <v>5356</v>
      </c>
      <c r="G102" s="218" t="s">
        <v>1314</v>
      </c>
      <c r="H102" s="219">
        <v>2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339</v>
      </c>
    </row>
    <row r="103" s="2" customFormat="1" ht="24.15" customHeight="1">
      <c r="A103" s="40"/>
      <c r="B103" s="41"/>
      <c r="C103" s="215" t="s">
        <v>236</v>
      </c>
      <c r="D103" s="215" t="s">
        <v>187</v>
      </c>
      <c r="E103" s="216" t="s">
        <v>5357</v>
      </c>
      <c r="F103" s="217" t="s">
        <v>5358</v>
      </c>
      <c r="G103" s="218" t="s">
        <v>3739</v>
      </c>
      <c r="H103" s="219">
        <v>2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352</v>
      </c>
    </row>
    <row r="104" s="2" customFormat="1" ht="24.15" customHeight="1">
      <c r="A104" s="40"/>
      <c r="B104" s="41"/>
      <c r="C104" s="215" t="s">
        <v>283</v>
      </c>
      <c r="D104" s="215" t="s">
        <v>187</v>
      </c>
      <c r="E104" s="216" t="s">
        <v>5359</v>
      </c>
      <c r="F104" s="217" t="s">
        <v>5360</v>
      </c>
      <c r="G104" s="218" t="s">
        <v>499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372</v>
      </c>
    </row>
    <row r="105" s="2" customFormat="1" ht="16.5" customHeight="1">
      <c r="A105" s="40"/>
      <c r="B105" s="41"/>
      <c r="C105" s="215" t="s">
        <v>293</v>
      </c>
      <c r="D105" s="215" t="s">
        <v>187</v>
      </c>
      <c r="E105" s="216" t="s">
        <v>5361</v>
      </c>
      <c r="F105" s="217" t="s">
        <v>5362</v>
      </c>
      <c r="G105" s="218" t="s">
        <v>1314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386</v>
      </c>
    </row>
    <row r="106" s="2" customFormat="1" ht="16.5" customHeight="1">
      <c r="A106" s="40"/>
      <c r="B106" s="41"/>
      <c r="C106" s="215" t="s">
        <v>302</v>
      </c>
      <c r="D106" s="215" t="s">
        <v>187</v>
      </c>
      <c r="E106" s="216" t="s">
        <v>5363</v>
      </c>
      <c r="F106" s="217" t="s">
        <v>5364</v>
      </c>
      <c r="G106" s="218" t="s">
        <v>499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400</v>
      </c>
    </row>
    <row r="107" s="2" customFormat="1" ht="16.5" customHeight="1">
      <c r="A107" s="40"/>
      <c r="B107" s="41"/>
      <c r="C107" s="215" t="s">
        <v>309</v>
      </c>
      <c r="D107" s="215" t="s">
        <v>187</v>
      </c>
      <c r="E107" s="216" t="s">
        <v>5365</v>
      </c>
      <c r="F107" s="217" t="s">
        <v>5366</v>
      </c>
      <c r="G107" s="218" t="s">
        <v>1314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417</v>
      </c>
    </row>
    <row r="108" s="2" customFormat="1" ht="24.15" customHeight="1">
      <c r="A108" s="40"/>
      <c r="B108" s="41"/>
      <c r="C108" s="215" t="s">
        <v>318</v>
      </c>
      <c r="D108" s="215" t="s">
        <v>187</v>
      </c>
      <c r="E108" s="216" t="s">
        <v>5367</v>
      </c>
      <c r="F108" s="217" t="s">
        <v>5368</v>
      </c>
      <c r="G108" s="218" t="s">
        <v>3739</v>
      </c>
      <c r="H108" s="219">
        <v>7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445</v>
      </c>
    </row>
    <row r="109" s="2" customFormat="1" ht="24.15" customHeight="1">
      <c r="A109" s="40"/>
      <c r="B109" s="41"/>
      <c r="C109" s="215" t="s">
        <v>8</v>
      </c>
      <c r="D109" s="215" t="s">
        <v>187</v>
      </c>
      <c r="E109" s="216" t="s">
        <v>5369</v>
      </c>
      <c r="F109" s="217" t="s">
        <v>5370</v>
      </c>
      <c r="G109" s="218" t="s">
        <v>499</v>
      </c>
      <c r="H109" s="219">
        <v>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630</v>
      </c>
    </row>
    <row r="110" s="2" customFormat="1" ht="16.5" customHeight="1">
      <c r="A110" s="40"/>
      <c r="B110" s="41"/>
      <c r="C110" s="215" t="s">
        <v>339</v>
      </c>
      <c r="D110" s="215" t="s">
        <v>187</v>
      </c>
      <c r="E110" s="216" t="s">
        <v>5361</v>
      </c>
      <c r="F110" s="217" t="s">
        <v>5362</v>
      </c>
      <c r="G110" s="218" t="s">
        <v>1314</v>
      </c>
      <c r="H110" s="219">
        <v>7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627</v>
      </c>
    </row>
    <row r="111" s="2" customFormat="1" ht="16.5" customHeight="1">
      <c r="A111" s="40"/>
      <c r="B111" s="41"/>
      <c r="C111" s="215" t="s">
        <v>345</v>
      </c>
      <c r="D111" s="215" t="s">
        <v>187</v>
      </c>
      <c r="E111" s="216" t="s">
        <v>5363</v>
      </c>
      <c r="F111" s="217" t="s">
        <v>5364</v>
      </c>
      <c r="G111" s="218" t="s">
        <v>499</v>
      </c>
      <c r="H111" s="219">
        <v>7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888</v>
      </c>
    </row>
    <row r="112" s="2" customFormat="1" ht="16.5" customHeight="1">
      <c r="A112" s="40"/>
      <c r="B112" s="41"/>
      <c r="C112" s="215" t="s">
        <v>352</v>
      </c>
      <c r="D112" s="215" t="s">
        <v>187</v>
      </c>
      <c r="E112" s="216" t="s">
        <v>5371</v>
      </c>
      <c r="F112" s="217" t="s">
        <v>5372</v>
      </c>
      <c r="G112" s="218" t="s">
        <v>1314</v>
      </c>
      <c r="H112" s="219">
        <v>14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898</v>
      </c>
    </row>
    <row r="113" s="2" customFormat="1" ht="33" customHeight="1">
      <c r="A113" s="40"/>
      <c r="B113" s="41"/>
      <c r="C113" s="215" t="s">
        <v>358</v>
      </c>
      <c r="D113" s="215" t="s">
        <v>187</v>
      </c>
      <c r="E113" s="216" t="s">
        <v>5373</v>
      </c>
      <c r="F113" s="217" t="s">
        <v>5374</v>
      </c>
      <c r="G113" s="218" t="s">
        <v>1314</v>
      </c>
      <c r="H113" s="219">
        <v>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913</v>
      </c>
    </row>
    <row r="114" s="2" customFormat="1" ht="16.5" customHeight="1">
      <c r="A114" s="40"/>
      <c r="B114" s="41"/>
      <c r="C114" s="215" t="s">
        <v>372</v>
      </c>
      <c r="D114" s="215" t="s">
        <v>187</v>
      </c>
      <c r="E114" s="216" t="s">
        <v>5375</v>
      </c>
      <c r="F114" s="217" t="s">
        <v>5376</v>
      </c>
      <c r="G114" s="218" t="s">
        <v>1314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935</v>
      </c>
    </row>
    <row r="115" s="2" customFormat="1" ht="16.5" customHeight="1">
      <c r="A115" s="40"/>
      <c r="B115" s="41"/>
      <c r="C115" s="215" t="s">
        <v>7</v>
      </c>
      <c r="D115" s="215" t="s">
        <v>187</v>
      </c>
      <c r="E115" s="216" t="s">
        <v>5377</v>
      </c>
      <c r="F115" s="217" t="s">
        <v>5378</v>
      </c>
      <c r="G115" s="218" t="s">
        <v>1314</v>
      </c>
      <c r="H115" s="219">
        <v>3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949</v>
      </c>
    </row>
    <row r="116" s="2" customFormat="1" ht="16.5" customHeight="1">
      <c r="A116" s="40"/>
      <c r="B116" s="41"/>
      <c r="C116" s="215" t="s">
        <v>386</v>
      </c>
      <c r="D116" s="215" t="s">
        <v>187</v>
      </c>
      <c r="E116" s="216" t="s">
        <v>5379</v>
      </c>
      <c r="F116" s="217" t="s">
        <v>5380</v>
      </c>
      <c r="G116" s="218" t="s">
        <v>1314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968</v>
      </c>
    </row>
    <row r="117" s="2" customFormat="1" ht="16.5" customHeight="1">
      <c r="A117" s="40"/>
      <c r="B117" s="41"/>
      <c r="C117" s="215" t="s">
        <v>393</v>
      </c>
      <c r="D117" s="215" t="s">
        <v>187</v>
      </c>
      <c r="E117" s="216" t="s">
        <v>5381</v>
      </c>
      <c r="F117" s="217" t="s">
        <v>5382</v>
      </c>
      <c r="G117" s="218" t="s">
        <v>1314</v>
      </c>
      <c r="H117" s="219">
        <v>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980</v>
      </c>
    </row>
    <row r="118" s="2" customFormat="1" ht="16.5" customHeight="1">
      <c r="A118" s="40"/>
      <c r="B118" s="41"/>
      <c r="C118" s="215" t="s">
        <v>400</v>
      </c>
      <c r="D118" s="215" t="s">
        <v>187</v>
      </c>
      <c r="E118" s="216" t="s">
        <v>5383</v>
      </c>
      <c r="F118" s="217" t="s">
        <v>5384</v>
      </c>
      <c r="G118" s="218" t="s">
        <v>1314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987</v>
      </c>
    </row>
    <row r="119" s="2" customFormat="1" ht="16.5" customHeight="1">
      <c r="A119" s="40"/>
      <c r="B119" s="41"/>
      <c r="C119" s="215" t="s">
        <v>409</v>
      </c>
      <c r="D119" s="215" t="s">
        <v>187</v>
      </c>
      <c r="E119" s="216" t="s">
        <v>5385</v>
      </c>
      <c r="F119" s="217" t="s">
        <v>5386</v>
      </c>
      <c r="G119" s="218" t="s">
        <v>1314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996</v>
      </c>
    </row>
    <row r="120" s="2" customFormat="1" ht="16.5" customHeight="1">
      <c r="A120" s="40"/>
      <c r="B120" s="41"/>
      <c r="C120" s="215" t="s">
        <v>417</v>
      </c>
      <c r="D120" s="215" t="s">
        <v>187</v>
      </c>
      <c r="E120" s="216" t="s">
        <v>5387</v>
      </c>
      <c r="F120" s="217" t="s">
        <v>5388</v>
      </c>
      <c r="G120" s="218" t="s">
        <v>1314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1007</v>
      </c>
    </row>
    <row r="121" s="2" customFormat="1" ht="16.5" customHeight="1">
      <c r="A121" s="40"/>
      <c r="B121" s="41"/>
      <c r="C121" s="215" t="s">
        <v>436</v>
      </c>
      <c r="D121" s="215" t="s">
        <v>187</v>
      </c>
      <c r="E121" s="216" t="s">
        <v>5389</v>
      </c>
      <c r="F121" s="217" t="s">
        <v>5390</v>
      </c>
      <c r="G121" s="218" t="s">
        <v>1314</v>
      </c>
      <c r="H121" s="219">
        <v>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1012</v>
      </c>
    </row>
    <row r="122" s="2" customFormat="1" ht="16.5" customHeight="1">
      <c r="A122" s="40"/>
      <c r="B122" s="41"/>
      <c r="C122" s="215" t="s">
        <v>445</v>
      </c>
      <c r="D122" s="215" t="s">
        <v>187</v>
      </c>
      <c r="E122" s="216" t="s">
        <v>5391</v>
      </c>
      <c r="F122" s="217" t="s">
        <v>5392</v>
      </c>
      <c r="G122" s="218" t="s">
        <v>1314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1020</v>
      </c>
    </row>
    <row r="123" s="2" customFormat="1" ht="16.5" customHeight="1">
      <c r="A123" s="40"/>
      <c r="B123" s="41"/>
      <c r="C123" s="215" t="s">
        <v>454</v>
      </c>
      <c r="D123" s="215" t="s">
        <v>187</v>
      </c>
      <c r="E123" s="216" t="s">
        <v>5393</v>
      </c>
      <c r="F123" s="217" t="s">
        <v>5394</v>
      </c>
      <c r="G123" s="218" t="s">
        <v>1314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1030</v>
      </c>
    </row>
    <row r="124" s="2" customFormat="1" ht="16.5" customHeight="1">
      <c r="A124" s="40"/>
      <c r="B124" s="41"/>
      <c r="C124" s="215" t="s">
        <v>630</v>
      </c>
      <c r="D124" s="215" t="s">
        <v>187</v>
      </c>
      <c r="E124" s="216" t="s">
        <v>5395</v>
      </c>
      <c r="F124" s="217" t="s">
        <v>5396</v>
      </c>
      <c r="G124" s="218" t="s">
        <v>499</v>
      </c>
      <c r="H124" s="219">
        <v>30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1279</v>
      </c>
    </row>
    <row r="125" s="2" customFormat="1" ht="16.5" customHeight="1">
      <c r="A125" s="40"/>
      <c r="B125" s="41"/>
      <c r="C125" s="215" t="s">
        <v>635</v>
      </c>
      <c r="D125" s="215" t="s">
        <v>187</v>
      </c>
      <c r="E125" s="216" t="s">
        <v>5397</v>
      </c>
      <c r="F125" s="217" t="s">
        <v>5398</v>
      </c>
      <c r="G125" s="218" t="s">
        <v>1314</v>
      </c>
      <c r="H125" s="219">
        <v>45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1294</v>
      </c>
    </row>
    <row r="126" s="2" customFormat="1" ht="16.5" customHeight="1">
      <c r="A126" s="40"/>
      <c r="B126" s="41"/>
      <c r="C126" s="215" t="s">
        <v>627</v>
      </c>
      <c r="D126" s="215" t="s">
        <v>187</v>
      </c>
      <c r="E126" s="216" t="s">
        <v>5399</v>
      </c>
      <c r="F126" s="217" t="s">
        <v>5400</v>
      </c>
      <c r="G126" s="218" t="s">
        <v>1314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1307</v>
      </c>
    </row>
    <row r="127" s="2" customFormat="1" ht="16.5" customHeight="1">
      <c r="A127" s="40"/>
      <c r="B127" s="41"/>
      <c r="C127" s="215" t="s">
        <v>644</v>
      </c>
      <c r="D127" s="215" t="s">
        <v>187</v>
      </c>
      <c r="E127" s="216" t="s">
        <v>5401</v>
      </c>
      <c r="F127" s="217" t="s">
        <v>5402</v>
      </c>
      <c r="G127" s="218" t="s">
        <v>1314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1317</v>
      </c>
    </row>
    <row r="128" s="2" customFormat="1" ht="16.5" customHeight="1">
      <c r="A128" s="40"/>
      <c r="B128" s="41"/>
      <c r="C128" s="215" t="s">
        <v>888</v>
      </c>
      <c r="D128" s="215" t="s">
        <v>187</v>
      </c>
      <c r="E128" s="216" t="s">
        <v>5403</v>
      </c>
      <c r="F128" s="217" t="s">
        <v>5404</v>
      </c>
      <c r="G128" s="218" t="s">
        <v>1314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1326</v>
      </c>
    </row>
    <row r="129" s="2" customFormat="1" ht="16.5" customHeight="1">
      <c r="A129" s="40"/>
      <c r="B129" s="41"/>
      <c r="C129" s="215" t="s">
        <v>893</v>
      </c>
      <c r="D129" s="215" t="s">
        <v>187</v>
      </c>
      <c r="E129" s="216" t="s">
        <v>5405</v>
      </c>
      <c r="F129" s="217" t="s">
        <v>5406</v>
      </c>
      <c r="G129" s="218" t="s">
        <v>1314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1335</v>
      </c>
    </row>
    <row r="130" s="2" customFormat="1" ht="16.5" customHeight="1">
      <c r="A130" s="40"/>
      <c r="B130" s="41"/>
      <c r="C130" s="215" t="s">
        <v>898</v>
      </c>
      <c r="D130" s="215" t="s">
        <v>187</v>
      </c>
      <c r="E130" s="216" t="s">
        <v>5407</v>
      </c>
      <c r="F130" s="217" t="s">
        <v>5408</v>
      </c>
      <c r="G130" s="218" t="s">
        <v>1314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1351</v>
      </c>
    </row>
    <row r="131" s="2" customFormat="1" ht="16.5" customHeight="1">
      <c r="A131" s="40"/>
      <c r="B131" s="41"/>
      <c r="C131" s="215" t="s">
        <v>904</v>
      </c>
      <c r="D131" s="215" t="s">
        <v>187</v>
      </c>
      <c r="E131" s="216" t="s">
        <v>5409</v>
      </c>
      <c r="F131" s="217" t="s">
        <v>5410</v>
      </c>
      <c r="G131" s="218" t="s">
        <v>1314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1369</v>
      </c>
    </row>
    <row r="132" s="2" customFormat="1" ht="16.5" customHeight="1">
      <c r="A132" s="40"/>
      <c r="B132" s="41"/>
      <c r="C132" s="215" t="s">
        <v>913</v>
      </c>
      <c r="D132" s="215" t="s">
        <v>187</v>
      </c>
      <c r="E132" s="216" t="s">
        <v>5411</v>
      </c>
      <c r="F132" s="217" t="s">
        <v>5412</v>
      </c>
      <c r="G132" s="218" t="s">
        <v>1314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1379</v>
      </c>
    </row>
    <row r="133" s="2" customFormat="1" ht="16.5" customHeight="1">
      <c r="A133" s="40"/>
      <c r="B133" s="41"/>
      <c r="C133" s="215" t="s">
        <v>929</v>
      </c>
      <c r="D133" s="215" t="s">
        <v>187</v>
      </c>
      <c r="E133" s="216" t="s">
        <v>5413</v>
      </c>
      <c r="F133" s="217" t="s">
        <v>5414</v>
      </c>
      <c r="G133" s="218" t="s">
        <v>499</v>
      </c>
      <c r="H133" s="219">
        <v>0.90000000000000002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1391</v>
      </c>
    </row>
    <row r="134" s="2" customFormat="1" ht="16.5" customHeight="1">
      <c r="A134" s="40"/>
      <c r="B134" s="41"/>
      <c r="C134" s="215" t="s">
        <v>935</v>
      </c>
      <c r="D134" s="215" t="s">
        <v>187</v>
      </c>
      <c r="E134" s="216" t="s">
        <v>5415</v>
      </c>
      <c r="F134" s="217" t="s">
        <v>5416</v>
      </c>
      <c r="G134" s="218" t="s">
        <v>1314</v>
      </c>
      <c r="H134" s="219">
        <v>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1403</v>
      </c>
    </row>
    <row r="135" s="2" customFormat="1" ht="24.15" customHeight="1">
      <c r="A135" s="40"/>
      <c r="B135" s="41"/>
      <c r="C135" s="215" t="s">
        <v>944</v>
      </c>
      <c r="D135" s="215" t="s">
        <v>187</v>
      </c>
      <c r="E135" s="216" t="s">
        <v>5417</v>
      </c>
      <c r="F135" s="217" t="s">
        <v>5418</v>
      </c>
      <c r="G135" s="218" t="s">
        <v>3739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1419</v>
      </c>
    </row>
    <row r="136" s="2" customFormat="1" ht="16.5" customHeight="1">
      <c r="A136" s="40"/>
      <c r="B136" s="41"/>
      <c r="C136" s="215" t="s">
        <v>949</v>
      </c>
      <c r="D136" s="215" t="s">
        <v>187</v>
      </c>
      <c r="E136" s="216" t="s">
        <v>5419</v>
      </c>
      <c r="F136" s="217" t="s">
        <v>5420</v>
      </c>
      <c r="G136" s="218" t="s">
        <v>499</v>
      </c>
      <c r="H136" s="219">
        <v>8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1429</v>
      </c>
    </row>
    <row r="137" s="2" customFormat="1" ht="16.5" customHeight="1">
      <c r="A137" s="40"/>
      <c r="B137" s="41"/>
      <c r="C137" s="215" t="s">
        <v>963</v>
      </c>
      <c r="D137" s="215" t="s">
        <v>187</v>
      </c>
      <c r="E137" s="216" t="s">
        <v>5421</v>
      </c>
      <c r="F137" s="217" t="s">
        <v>5422</v>
      </c>
      <c r="G137" s="218" t="s">
        <v>499</v>
      </c>
      <c r="H137" s="219">
        <v>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1441</v>
      </c>
    </row>
    <row r="138" s="2" customFormat="1" ht="16.5" customHeight="1">
      <c r="A138" s="40"/>
      <c r="B138" s="41"/>
      <c r="C138" s="215" t="s">
        <v>968</v>
      </c>
      <c r="D138" s="215" t="s">
        <v>187</v>
      </c>
      <c r="E138" s="216" t="s">
        <v>5423</v>
      </c>
      <c r="F138" s="217" t="s">
        <v>5424</v>
      </c>
      <c r="G138" s="218" t="s">
        <v>499</v>
      </c>
      <c r="H138" s="219">
        <v>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1453</v>
      </c>
    </row>
    <row r="139" s="2" customFormat="1" ht="16.5" customHeight="1">
      <c r="A139" s="40"/>
      <c r="B139" s="41"/>
      <c r="C139" s="215" t="s">
        <v>975</v>
      </c>
      <c r="D139" s="215" t="s">
        <v>187</v>
      </c>
      <c r="E139" s="216" t="s">
        <v>5425</v>
      </c>
      <c r="F139" s="217" t="s">
        <v>5426</v>
      </c>
      <c r="G139" s="218" t="s">
        <v>1314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1473</v>
      </c>
    </row>
    <row r="140" s="2" customFormat="1" ht="16.5" customHeight="1">
      <c r="A140" s="40"/>
      <c r="B140" s="41"/>
      <c r="C140" s="215" t="s">
        <v>980</v>
      </c>
      <c r="D140" s="215" t="s">
        <v>187</v>
      </c>
      <c r="E140" s="216" t="s">
        <v>3804</v>
      </c>
      <c r="F140" s="217" t="s">
        <v>5427</v>
      </c>
      <c r="G140" s="218" t="s">
        <v>499</v>
      </c>
      <c r="H140" s="219">
        <v>8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1888</v>
      </c>
    </row>
    <row r="141" s="2" customFormat="1" ht="24.15" customHeight="1">
      <c r="A141" s="40"/>
      <c r="B141" s="41"/>
      <c r="C141" s="215" t="s">
        <v>984</v>
      </c>
      <c r="D141" s="215" t="s">
        <v>187</v>
      </c>
      <c r="E141" s="216" t="s">
        <v>5428</v>
      </c>
      <c r="F141" s="217" t="s">
        <v>5429</v>
      </c>
      <c r="G141" s="218" t="s">
        <v>3739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1892</v>
      </c>
    </row>
    <row r="142" s="2" customFormat="1" ht="16.5" customHeight="1">
      <c r="A142" s="40"/>
      <c r="B142" s="41"/>
      <c r="C142" s="215" t="s">
        <v>987</v>
      </c>
      <c r="D142" s="215" t="s">
        <v>187</v>
      </c>
      <c r="E142" s="216" t="s">
        <v>3942</v>
      </c>
      <c r="F142" s="217" t="s">
        <v>5430</v>
      </c>
      <c r="G142" s="218" t="s">
        <v>1773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1903</v>
      </c>
    </row>
    <row r="143" s="2" customFormat="1" ht="24.15" customHeight="1">
      <c r="A143" s="40"/>
      <c r="B143" s="41"/>
      <c r="C143" s="215" t="s">
        <v>989</v>
      </c>
      <c r="D143" s="215" t="s">
        <v>187</v>
      </c>
      <c r="E143" s="216" t="s">
        <v>5431</v>
      </c>
      <c r="F143" s="217" t="s">
        <v>5432</v>
      </c>
      <c r="G143" s="218" t="s">
        <v>5348</v>
      </c>
      <c r="H143" s="219">
        <v>11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1907</v>
      </c>
    </row>
    <row r="144" s="2" customFormat="1" ht="24.15" customHeight="1">
      <c r="A144" s="40"/>
      <c r="B144" s="41"/>
      <c r="C144" s="215" t="s">
        <v>996</v>
      </c>
      <c r="D144" s="215" t="s">
        <v>187</v>
      </c>
      <c r="E144" s="216" t="s">
        <v>5433</v>
      </c>
      <c r="F144" s="217" t="s">
        <v>5434</v>
      </c>
      <c r="G144" s="218" t="s">
        <v>5348</v>
      </c>
      <c r="H144" s="219">
        <v>11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1914</v>
      </c>
    </row>
    <row r="145" s="2" customFormat="1" ht="16.5" customHeight="1">
      <c r="A145" s="40"/>
      <c r="B145" s="41"/>
      <c r="C145" s="215" t="s">
        <v>1002</v>
      </c>
      <c r="D145" s="215" t="s">
        <v>187</v>
      </c>
      <c r="E145" s="216" t="s">
        <v>5435</v>
      </c>
      <c r="F145" s="217" t="s">
        <v>5436</v>
      </c>
      <c r="G145" s="218" t="s">
        <v>5348</v>
      </c>
      <c r="H145" s="219">
        <v>11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1924</v>
      </c>
    </row>
    <row r="146" s="2" customFormat="1" ht="16.5" customHeight="1">
      <c r="A146" s="40"/>
      <c r="B146" s="41"/>
      <c r="C146" s="215" t="s">
        <v>1007</v>
      </c>
      <c r="D146" s="215" t="s">
        <v>187</v>
      </c>
      <c r="E146" s="216" t="s">
        <v>5437</v>
      </c>
      <c r="F146" s="217" t="s">
        <v>5438</v>
      </c>
      <c r="G146" s="218" t="s">
        <v>5348</v>
      </c>
      <c r="H146" s="219">
        <v>11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1931</v>
      </c>
    </row>
    <row r="147" s="2" customFormat="1" ht="16.5" customHeight="1">
      <c r="A147" s="40"/>
      <c r="B147" s="41"/>
      <c r="C147" s="215" t="s">
        <v>1009</v>
      </c>
      <c r="D147" s="215" t="s">
        <v>187</v>
      </c>
      <c r="E147" s="216" t="s">
        <v>5439</v>
      </c>
      <c r="F147" s="217" t="s">
        <v>5440</v>
      </c>
      <c r="G147" s="218" t="s">
        <v>1314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1942</v>
      </c>
    </row>
    <row r="148" s="2" customFormat="1" ht="16.5" customHeight="1">
      <c r="A148" s="40"/>
      <c r="B148" s="41"/>
      <c r="C148" s="215" t="s">
        <v>1012</v>
      </c>
      <c r="D148" s="215" t="s">
        <v>187</v>
      </c>
      <c r="E148" s="216" t="s">
        <v>5441</v>
      </c>
      <c r="F148" s="217" t="s">
        <v>5442</v>
      </c>
      <c r="G148" s="218" t="s">
        <v>1314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1949</v>
      </c>
    </row>
    <row r="149" s="2" customFormat="1" ht="16.5" customHeight="1">
      <c r="A149" s="40"/>
      <c r="B149" s="41"/>
      <c r="C149" s="215" t="s">
        <v>1014</v>
      </c>
      <c r="D149" s="215" t="s">
        <v>187</v>
      </c>
      <c r="E149" s="216" t="s">
        <v>5443</v>
      </c>
      <c r="F149" s="217" t="s">
        <v>5444</v>
      </c>
      <c r="G149" s="218" t="s">
        <v>1314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1961</v>
      </c>
    </row>
    <row r="150" s="2" customFormat="1" ht="16.5" customHeight="1">
      <c r="A150" s="40"/>
      <c r="B150" s="41"/>
      <c r="C150" s="215" t="s">
        <v>1020</v>
      </c>
      <c r="D150" s="215" t="s">
        <v>187</v>
      </c>
      <c r="E150" s="216" t="s">
        <v>5445</v>
      </c>
      <c r="F150" s="217" t="s">
        <v>5446</v>
      </c>
      <c r="G150" s="218" t="s">
        <v>1314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1972</v>
      </c>
    </row>
    <row r="151" s="2" customFormat="1" ht="16.5" customHeight="1">
      <c r="A151" s="40"/>
      <c r="B151" s="41"/>
      <c r="C151" s="215" t="s">
        <v>1026</v>
      </c>
      <c r="D151" s="215" t="s">
        <v>187</v>
      </c>
      <c r="E151" s="216" t="s">
        <v>5447</v>
      </c>
      <c r="F151" s="217" t="s">
        <v>5448</v>
      </c>
      <c r="G151" s="218" t="s">
        <v>1314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1982</v>
      </c>
    </row>
    <row r="152" s="2" customFormat="1" ht="16.5" customHeight="1">
      <c r="A152" s="40"/>
      <c r="B152" s="41"/>
      <c r="C152" s="215" t="s">
        <v>1030</v>
      </c>
      <c r="D152" s="215" t="s">
        <v>187</v>
      </c>
      <c r="E152" s="216" t="s">
        <v>5449</v>
      </c>
      <c r="F152" s="217" t="s">
        <v>5450</v>
      </c>
      <c r="G152" s="218" t="s">
        <v>1314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1990</v>
      </c>
    </row>
    <row r="153" s="2" customFormat="1" ht="16.5" customHeight="1">
      <c r="A153" s="40"/>
      <c r="B153" s="41"/>
      <c r="C153" s="215" t="s">
        <v>1032</v>
      </c>
      <c r="D153" s="215" t="s">
        <v>187</v>
      </c>
      <c r="E153" s="216" t="s">
        <v>5451</v>
      </c>
      <c r="F153" s="217" t="s">
        <v>5452</v>
      </c>
      <c r="G153" s="218" t="s">
        <v>1314</v>
      </c>
      <c r="H153" s="219">
        <v>3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1999</v>
      </c>
    </row>
    <row r="154" s="2" customFormat="1" ht="16.5" customHeight="1">
      <c r="A154" s="40"/>
      <c r="B154" s="41"/>
      <c r="C154" s="215" t="s">
        <v>1279</v>
      </c>
      <c r="D154" s="215" t="s">
        <v>187</v>
      </c>
      <c r="E154" s="216" t="s">
        <v>5453</v>
      </c>
      <c r="F154" s="217" t="s">
        <v>5454</v>
      </c>
      <c r="G154" s="218" t="s">
        <v>1314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2003</v>
      </c>
    </row>
    <row r="155" s="2" customFormat="1" ht="16.5" customHeight="1">
      <c r="A155" s="40"/>
      <c r="B155" s="41"/>
      <c r="C155" s="215" t="s">
        <v>1289</v>
      </c>
      <c r="D155" s="215" t="s">
        <v>187</v>
      </c>
      <c r="E155" s="216" t="s">
        <v>5455</v>
      </c>
      <c r="F155" s="217" t="s">
        <v>5456</v>
      </c>
      <c r="G155" s="218" t="s">
        <v>1314</v>
      </c>
      <c r="H155" s="219">
        <v>2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2007</v>
      </c>
    </row>
    <row r="156" s="2" customFormat="1" ht="16.5" customHeight="1">
      <c r="A156" s="40"/>
      <c r="B156" s="41"/>
      <c r="C156" s="215" t="s">
        <v>1294</v>
      </c>
      <c r="D156" s="215" t="s">
        <v>187</v>
      </c>
      <c r="E156" s="216" t="s">
        <v>5457</v>
      </c>
      <c r="F156" s="217" t="s">
        <v>5458</v>
      </c>
      <c r="G156" s="218" t="s">
        <v>1314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2013</v>
      </c>
    </row>
    <row r="157" s="2" customFormat="1" ht="16.5" customHeight="1">
      <c r="A157" s="40"/>
      <c r="B157" s="41"/>
      <c r="C157" s="215" t="s">
        <v>1299</v>
      </c>
      <c r="D157" s="215" t="s">
        <v>187</v>
      </c>
      <c r="E157" s="216" t="s">
        <v>5459</v>
      </c>
      <c r="F157" s="217" t="s">
        <v>5460</v>
      </c>
      <c r="G157" s="218" t="s">
        <v>1314</v>
      </c>
      <c r="H157" s="219">
        <v>3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2022</v>
      </c>
    </row>
    <row r="158" s="2" customFormat="1" ht="16.5" customHeight="1">
      <c r="A158" s="40"/>
      <c r="B158" s="41"/>
      <c r="C158" s="215" t="s">
        <v>1307</v>
      </c>
      <c r="D158" s="215" t="s">
        <v>187</v>
      </c>
      <c r="E158" s="216" t="s">
        <v>5461</v>
      </c>
      <c r="F158" s="217" t="s">
        <v>5462</v>
      </c>
      <c r="G158" s="218" t="s">
        <v>1314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2034</v>
      </c>
    </row>
    <row r="159" s="2" customFormat="1" ht="16.5" customHeight="1">
      <c r="A159" s="40"/>
      <c r="B159" s="41"/>
      <c r="C159" s="215" t="s">
        <v>1311</v>
      </c>
      <c r="D159" s="215" t="s">
        <v>187</v>
      </c>
      <c r="E159" s="216" t="s">
        <v>5463</v>
      </c>
      <c r="F159" s="217" t="s">
        <v>5464</v>
      </c>
      <c r="G159" s="218" t="s">
        <v>1314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2044</v>
      </c>
    </row>
    <row r="160" s="2" customFormat="1" ht="16.5" customHeight="1">
      <c r="A160" s="40"/>
      <c r="B160" s="41"/>
      <c r="C160" s="215" t="s">
        <v>1317</v>
      </c>
      <c r="D160" s="215" t="s">
        <v>187</v>
      </c>
      <c r="E160" s="216" t="s">
        <v>5465</v>
      </c>
      <c r="F160" s="217" t="s">
        <v>5466</v>
      </c>
      <c r="G160" s="218" t="s">
        <v>1314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2056</v>
      </c>
    </row>
    <row r="161" s="2" customFormat="1" ht="16.5" customHeight="1">
      <c r="A161" s="40"/>
      <c r="B161" s="41"/>
      <c r="C161" s="215" t="s">
        <v>1322</v>
      </c>
      <c r="D161" s="215" t="s">
        <v>187</v>
      </c>
      <c r="E161" s="216" t="s">
        <v>5467</v>
      </c>
      <c r="F161" s="217" t="s">
        <v>5468</v>
      </c>
      <c r="G161" s="218" t="s">
        <v>1314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2068</v>
      </c>
    </row>
    <row r="162" s="2" customFormat="1" ht="16.5" customHeight="1">
      <c r="A162" s="40"/>
      <c r="B162" s="41"/>
      <c r="C162" s="215" t="s">
        <v>1326</v>
      </c>
      <c r="D162" s="215" t="s">
        <v>187</v>
      </c>
      <c r="E162" s="216" t="s">
        <v>5469</v>
      </c>
      <c r="F162" s="217" t="s">
        <v>5470</v>
      </c>
      <c r="G162" s="218" t="s">
        <v>1314</v>
      </c>
      <c r="H162" s="219">
        <v>4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2079</v>
      </c>
    </row>
    <row r="163" s="2" customFormat="1" ht="16.5" customHeight="1">
      <c r="A163" s="40"/>
      <c r="B163" s="41"/>
      <c r="C163" s="215" t="s">
        <v>1331</v>
      </c>
      <c r="D163" s="215" t="s">
        <v>187</v>
      </c>
      <c r="E163" s="216" t="s">
        <v>5471</v>
      </c>
      <c r="F163" s="217" t="s">
        <v>5472</v>
      </c>
      <c r="G163" s="218" t="s">
        <v>1314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2098</v>
      </c>
    </row>
    <row r="164" s="2" customFormat="1" ht="16.5" customHeight="1">
      <c r="A164" s="40"/>
      <c r="B164" s="41"/>
      <c r="C164" s="215" t="s">
        <v>1335</v>
      </c>
      <c r="D164" s="215" t="s">
        <v>187</v>
      </c>
      <c r="E164" s="216" t="s">
        <v>5473</v>
      </c>
      <c r="F164" s="217" t="s">
        <v>5474</v>
      </c>
      <c r="G164" s="218" t="s">
        <v>1314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2108</v>
      </c>
    </row>
    <row r="165" s="2" customFormat="1" ht="16.5" customHeight="1">
      <c r="A165" s="40"/>
      <c r="B165" s="41"/>
      <c r="C165" s="215" t="s">
        <v>1342</v>
      </c>
      <c r="D165" s="215" t="s">
        <v>187</v>
      </c>
      <c r="E165" s="216" t="s">
        <v>5475</v>
      </c>
      <c r="F165" s="217" t="s">
        <v>5476</v>
      </c>
      <c r="G165" s="218" t="s">
        <v>1314</v>
      </c>
      <c r="H165" s="219">
        <v>2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2118</v>
      </c>
    </row>
    <row r="166" s="2" customFormat="1" ht="16.5" customHeight="1">
      <c r="A166" s="40"/>
      <c r="B166" s="41"/>
      <c r="C166" s="215" t="s">
        <v>1351</v>
      </c>
      <c r="D166" s="215" t="s">
        <v>187</v>
      </c>
      <c r="E166" s="216" t="s">
        <v>5477</v>
      </c>
      <c r="F166" s="217" t="s">
        <v>5478</v>
      </c>
      <c r="G166" s="218" t="s">
        <v>1314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2127</v>
      </c>
    </row>
    <row r="167" s="2" customFormat="1" ht="16.5" customHeight="1">
      <c r="A167" s="40"/>
      <c r="B167" s="41"/>
      <c r="C167" s="215" t="s">
        <v>1355</v>
      </c>
      <c r="D167" s="215" t="s">
        <v>187</v>
      </c>
      <c r="E167" s="216" t="s">
        <v>5479</v>
      </c>
      <c r="F167" s="217" t="s">
        <v>5480</v>
      </c>
      <c r="G167" s="218" t="s">
        <v>1314</v>
      </c>
      <c r="H167" s="219">
        <v>2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2131</v>
      </c>
    </row>
    <row r="168" s="2" customFormat="1" ht="16.5" customHeight="1">
      <c r="A168" s="40"/>
      <c r="B168" s="41"/>
      <c r="C168" s="215" t="s">
        <v>1369</v>
      </c>
      <c r="D168" s="215" t="s">
        <v>187</v>
      </c>
      <c r="E168" s="216" t="s">
        <v>5481</v>
      </c>
      <c r="F168" s="217" t="s">
        <v>5482</v>
      </c>
      <c r="G168" s="218" t="s">
        <v>1314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2137</v>
      </c>
    </row>
    <row r="169" s="2" customFormat="1" ht="16.5" customHeight="1">
      <c r="A169" s="40"/>
      <c r="B169" s="41"/>
      <c r="C169" s="215" t="s">
        <v>1374</v>
      </c>
      <c r="D169" s="215" t="s">
        <v>187</v>
      </c>
      <c r="E169" s="216" t="s">
        <v>5483</v>
      </c>
      <c r="F169" s="217" t="s">
        <v>5388</v>
      </c>
      <c r="G169" s="218" t="s">
        <v>1314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2147</v>
      </c>
    </row>
    <row r="170" s="2" customFormat="1" ht="16.5" customHeight="1">
      <c r="A170" s="40"/>
      <c r="B170" s="41"/>
      <c r="C170" s="215" t="s">
        <v>1379</v>
      </c>
      <c r="D170" s="215" t="s">
        <v>187</v>
      </c>
      <c r="E170" s="216" t="s">
        <v>5395</v>
      </c>
      <c r="F170" s="217" t="s">
        <v>5396</v>
      </c>
      <c r="G170" s="218" t="s">
        <v>499</v>
      </c>
      <c r="H170" s="219">
        <v>15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2158</v>
      </c>
    </row>
    <row r="171" s="2" customFormat="1" ht="16.5" customHeight="1">
      <c r="A171" s="40"/>
      <c r="B171" s="41"/>
      <c r="C171" s="215" t="s">
        <v>1384</v>
      </c>
      <c r="D171" s="215" t="s">
        <v>187</v>
      </c>
      <c r="E171" s="216" t="s">
        <v>5397</v>
      </c>
      <c r="F171" s="217" t="s">
        <v>5398</v>
      </c>
      <c r="G171" s="218" t="s">
        <v>1314</v>
      </c>
      <c r="H171" s="219">
        <v>25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2173</v>
      </c>
    </row>
    <row r="172" s="2" customFormat="1" ht="16.5" customHeight="1">
      <c r="A172" s="40"/>
      <c r="B172" s="41"/>
      <c r="C172" s="215" t="s">
        <v>1391</v>
      </c>
      <c r="D172" s="215" t="s">
        <v>187</v>
      </c>
      <c r="E172" s="216" t="s">
        <v>5484</v>
      </c>
      <c r="F172" s="217" t="s">
        <v>5485</v>
      </c>
      <c r="G172" s="218" t="s">
        <v>1314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2221</v>
      </c>
    </row>
    <row r="173" s="2" customFormat="1" ht="16.5" customHeight="1">
      <c r="A173" s="40"/>
      <c r="B173" s="41"/>
      <c r="C173" s="215" t="s">
        <v>1396</v>
      </c>
      <c r="D173" s="215" t="s">
        <v>187</v>
      </c>
      <c r="E173" s="216" t="s">
        <v>5486</v>
      </c>
      <c r="F173" s="217" t="s">
        <v>5487</v>
      </c>
      <c r="G173" s="218" t="s">
        <v>1314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2234</v>
      </c>
    </row>
    <row r="174" s="2" customFormat="1" ht="16.5" customHeight="1">
      <c r="A174" s="40"/>
      <c r="B174" s="41"/>
      <c r="C174" s="215" t="s">
        <v>1403</v>
      </c>
      <c r="D174" s="215" t="s">
        <v>187</v>
      </c>
      <c r="E174" s="216" t="s">
        <v>5488</v>
      </c>
      <c r="F174" s="217" t="s">
        <v>5489</v>
      </c>
      <c r="G174" s="218" t="s">
        <v>1314</v>
      </c>
      <c r="H174" s="219">
        <v>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2244</v>
      </c>
    </row>
    <row r="175" s="2" customFormat="1" ht="24.15" customHeight="1">
      <c r="A175" s="40"/>
      <c r="B175" s="41"/>
      <c r="C175" s="215" t="s">
        <v>1410</v>
      </c>
      <c r="D175" s="215" t="s">
        <v>187</v>
      </c>
      <c r="E175" s="216" t="s">
        <v>5490</v>
      </c>
      <c r="F175" s="217" t="s">
        <v>5491</v>
      </c>
      <c r="G175" s="218" t="s">
        <v>1314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2255</v>
      </c>
    </row>
    <row r="176" s="2" customFormat="1" ht="24.15" customHeight="1">
      <c r="A176" s="40"/>
      <c r="B176" s="41"/>
      <c r="C176" s="215" t="s">
        <v>1419</v>
      </c>
      <c r="D176" s="215" t="s">
        <v>187</v>
      </c>
      <c r="E176" s="216" t="s">
        <v>5492</v>
      </c>
      <c r="F176" s="217" t="s">
        <v>5493</v>
      </c>
      <c r="G176" s="218" t="s">
        <v>1314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2796</v>
      </c>
    </row>
    <row r="177" s="2" customFormat="1" ht="16.5" customHeight="1">
      <c r="A177" s="40"/>
      <c r="B177" s="41"/>
      <c r="C177" s="215" t="s">
        <v>1424</v>
      </c>
      <c r="D177" s="215" t="s">
        <v>187</v>
      </c>
      <c r="E177" s="216" t="s">
        <v>5494</v>
      </c>
      <c r="F177" s="217" t="s">
        <v>5495</v>
      </c>
      <c r="G177" s="218" t="s">
        <v>499</v>
      </c>
      <c r="H177" s="219">
        <v>10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2806</v>
      </c>
    </row>
    <row r="178" s="2" customFormat="1" ht="16.5" customHeight="1">
      <c r="A178" s="40"/>
      <c r="B178" s="41"/>
      <c r="C178" s="215" t="s">
        <v>1429</v>
      </c>
      <c r="D178" s="215" t="s">
        <v>187</v>
      </c>
      <c r="E178" s="216" t="s">
        <v>5496</v>
      </c>
      <c r="F178" s="217" t="s">
        <v>5497</v>
      </c>
      <c r="G178" s="218" t="s">
        <v>1314</v>
      </c>
      <c r="H178" s="219">
        <v>10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2819</v>
      </c>
    </row>
    <row r="179" s="2" customFormat="1" ht="16.5" customHeight="1">
      <c r="A179" s="40"/>
      <c r="B179" s="41"/>
      <c r="C179" s="215" t="s">
        <v>1435</v>
      </c>
      <c r="D179" s="215" t="s">
        <v>187</v>
      </c>
      <c r="E179" s="216" t="s">
        <v>5498</v>
      </c>
      <c r="F179" s="217" t="s">
        <v>5499</v>
      </c>
      <c r="G179" s="218" t="s">
        <v>1358</v>
      </c>
      <c r="H179" s="219">
        <v>50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2827</v>
      </c>
    </row>
    <row r="180" s="2" customFormat="1" ht="16.5" customHeight="1">
      <c r="A180" s="40"/>
      <c r="B180" s="41"/>
      <c r="C180" s="215" t="s">
        <v>1441</v>
      </c>
      <c r="D180" s="215" t="s">
        <v>187</v>
      </c>
      <c r="E180" s="216" t="s">
        <v>5500</v>
      </c>
      <c r="F180" s="217" t="s">
        <v>3710</v>
      </c>
      <c r="G180" s="218" t="s">
        <v>1358</v>
      </c>
      <c r="H180" s="219">
        <v>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2835</v>
      </c>
    </row>
    <row r="181" s="2" customFormat="1" ht="16.5" customHeight="1">
      <c r="A181" s="40"/>
      <c r="B181" s="41"/>
      <c r="C181" s="215" t="s">
        <v>1446</v>
      </c>
      <c r="D181" s="215" t="s">
        <v>187</v>
      </c>
      <c r="E181" s="216" t="s">
        <v>5501</v>
      </c>
      <c r="F181" s="217" t="s">
        <v>5502</v>
      </c>
      <c r="G181" s="218" t="s">
        <v>5348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2841</v>
      </c>
    </row>
    <row r="182" s="2" customFormat="1" ht="16.5" customHeight="1">
      <c r="A182" s="40"/>
      <c r="B182" s="41"/>
      <c r="C182" s="215" t="s">
        <v>1453</v>
      </c>
      <c r="D182" s="215" t="s">
        <v>187</v>
      </c>
      <c r="E182" s="216" t="s">
        <v>5503</v>
      </c>
      <c r="F182" s="217" t="s">
        <v>5504</v>
      </c>
      <c r="G182" s="218" t="s">
        <v>1314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2847</v>
      </c>
    </row>
    <row r="183" s="2" customFormat="1" ht="16.5" customHeight="1">
      <c r="A183" s="40"/>
      <c r="B183" s="41"/>
      <c r="C183" s="215" t="s">
        <v>1468</v>
      </c>
      <c r="D183" s="215" t="s">
        <v>187</v>
      </c>
      <c r="E183" s="216" t="s">
        <v>5505</v>
      </c>
      <c r="F183" s="217" t="s">
        <v>5506</v>
      </c>
      <c r="G183" s="218" t="s">
        <v>5507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2853</v>
      </c>
    </row>
    <row r="184" s="2" customFormat="1" ht="16.5" customHeight="1">
      <c r="A184" s="40"/>
      <c r="B184" s="41"/>
      <c r="C184" s="215" t="s">
        <v>1473</v>
      </c>
      <c r="D184" s="215" t="s">
        <v>187</v>
      </c>
      <c r="E184" s="216" t="s">
        <v>5508</v>
      </c>
      <c r="F184" s="217" t="s">
        <v>5509</v>
      </c>
      <c r="G184" s="218" t="s">
        <v>1314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2858</v>
      </c>
    </row>
    <row r="185" s="2" customFormat="1" ht="16.5" customHeight="1">
      <c r="A185" s="40"/>
      <c r="B185" s="41"/>
      <c r="C185" s="215" t="s">
        <v>1880</v>
      </c>
      <c r="D185" s="215" t="s">
        <v>187</v>
      </c>
      <c r="E185" s="216" t="s">
        <v>5510</v>
      </c>
      <c r="F185" s="217" t="s">
        <v>5511</v>
      </c>
      <c r="G185" s="218" t="s">
        <v>3739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2863</v>
      </c>
    </row>
    <row r="186" s="2" customFormat="1" ht="16.5" customHeight="1">
      <c r="A186" s="40"/>
      <c r="B186" s="41"/>
      <c r="C186" s="215" t="s">
        <v>1888</v>
      </c>
      <c r="D186" s="215" t="s">
        <v>187</v>
      </c>
      <c r="E186" s="216" t="s">
        <v>5512</v>
      </c>
      <c r="F186" s="217" t="s">
        <v>4065</v>
      </c>
      <c r="G186" s="218" t="s">
        <v>448</v>
      </c>
      <c r="H186" s="219">
        <v>72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2867</v>
      </c>
    </row>
    <row r="187" s="2" customFormat="1" ht="16.5" customHeight="1">
      <c r="A187" s="40"/>
      <c r="B187" s="41"/>
      <c r="C187" s="215" t="s">
        <v>1890</v>
      </c>
      <c r="D187" s="215" t="s">
        <v>187</v>
      </c>
      <c r="E187" s="216" t="s">
        <v>3837</v>
      </c>
      <c r="F187" s="217" t="s">
        <v>5513</v>
      </c>
      <c r="G187" s="218" t="s">
        <v>342</v>
      </c>
      <c r="H187" s="219">
        <v>0.050000000000000003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2871</v>
      </c>
    </row>
    <row r="188" s="2" customFormat="1" ht="16.5" customHeight="1">
      <c r="A188" s="40"/>
      <c r="B188" s="41"/>
      <c r="C188" s="215" t="s">
        <v>1892</v>
      </c>
      <c r="D188" s="215" t="s">
        <v>187</v>
      </c>
      <c r="E188" s="216" t="s">
        <v>3839</v>
      </c>
      <c r="F188" s="217" t="s">
        <v>3679</v>
      </c>
      <c r="G188" s="218" t="s">
        <v>342</v>
      </c>
      <c r="H188" s="219">
        <v>0.050000000000000003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2877</v>
      </c>
    </row>
    <row r="189" s="2" customFormat="1" ht="16.5" customHeight="1">
      <c r="A189" s="40"/>
      <c r="B189" s="41"/>
      <c r="C189" s="215" t="s">
        <v>1898</v>
      </c>
      <c r="D189" s="215" t="s">
        <v>187</v>
      </c>
      <c r="E189" s="216" t="s">
        <v>5514</v>
      </c>
      <c r="F189" s="217" t="s">
        <v>5515</v>
      </c>
      <c r="G189" s="218" t="s">
        <v>342</v>
      </c>
      <c r="H189" s="219">
        <v>1.3999999999999999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2886</v>
      </c>
    </row>
    <row r="190" s="2" customFormat="1" ht="16.5" customHeight="1">
      <c r="A190" s="40"/>
      <c r="B190" s="41"/>
      <c r="C190" s="215" t="s">
        <v>1903</v>
      </c>
      <c r="D190" s="215" t="s">
        <v>187</v>
      </c>
      <c r="E190" s="216" t="s">
        <v>5516</v>
      </c>
      <c r="F190" s="217" t="s">
        <v>3679</v>
      </c>
      <c r="G190" s="218" t="s">
        <v>342</v>
      </c>
      <c r="H190" s="219">
        <v>1.3999999999999999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2901</v>
      </c>
    </row>
    <row r="191" s="2" customFormat="1" ht="16.5" customHeight="1">
      <c r="A191" s="40"/>
      <c r="B191" s="41"/>
      <c r="C191" s="215" t="s">
        <v>1878</v>
      </c>
      <c r="D191" s="215" t="s">
        <v>187</v>
      </c>
      <c r="E191" s="216" t="s">
        <v>5517</v>
      </c>
      <c r="F191" s="217" t="s">
        <v>5518</v>
      </c>
      <c r="G191" s="218" t="s">
        <v>1314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1402</v>
      </c>
    </row>
    <row r="192" s="12" customFormat="1" ht="25.92" customHeight="1">
      <c r="A192" s="12"/>
      <c r="B192" s="199"/>
      <c r="C192" s="200"/>
      <c r="D192" s="201" t="s">
        <v>72</v>
      </c>
      <c r="E192" s="202" t="s">
        <v>82</v>
      </c>
      <c r="F192" s="202" t="s">
        <v>5519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SUM(P193:P437)</f>
        <v>0</v>
      </c>
      <c r="Q192" s="207"/>
      <c r="R192" s="208">
        <f>SUM(R193:R437)</f>
        <v>0</v>
      </c>
      <c r="S192" s="207"/>
      <c r="T192" s="209">
        <f>SUM(T193:T437)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80</v>
      </c>
      <c r="AT192" s="211" t="s">
        <v>72</v>
      </c>
      <c r="AU192" s="211" t="s">
        <v>73</v>
      </c>
      <c r="AY192" s="210" t="s">
        <v>185</v>
      </c>
      <c r="BK192" s="212">
        <f>SUM(BK193:BK437)</f>
        <v>0</v>
      </c>
    </row>
    <row r="193" s="2" customFormat="1" ht="66.75" customHeight="1">
      <c r="A193" s="40"/>
      <c r="B193" s="41"/>
      <c r="C193" s="215" t="s">
        <v>1907</v>
      </c>
      <c r="D193" s="215" t="s">
        <v>187</v>
      </c>
      <c r="E193" s="216" t="s">
        <v>5520</v>
      </c>
      <c r="F193" s="217" t="s">
        <v>5521</v>
      </c>
      <c r="G193" s="218" t="s">
        <v>3739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2911</v>
      </c>
    </row>
    <row r="194" s="2" customFormat="1" ht="24.15" customHeight="1">
      <c r="A194" s="40"/>
      <c r="B194" s="41"/>
      <c r="C194" s="215" t="s">
        <v>1909</v>
      </c>
      <c r="D194" s="215" t="s">
        <v>187</v>
      </c>
      <c r="E194" s="216" t="s">
        <v>5522</v>
      </c>
      <c r="F194" s="217" t="s">
        <v>5523</v>
      </c>
      <c r="G194" s="218" t="s">
        <v>1314</v>
      </c>
      <c r="H194" s="219">
        <v>3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2915</v>
      </c>
    </row>
    <row r="195" s="2" customFormat="1" ht="16.5" customHeight="1">
      <c r="A195" s="40"/>
      <c r="B195" s="41"/>
      <c r="C195" s="215" t="s">
        <v>1914</v>
      </c>
      <c r="D195" s="215" t="s">
        <v>187</v>
      </c>
      <c r="E195" s="216" t="s">
        <v>5524</v>
      </c>
      <c r="F195" s="217" t="s">
        <v>5525</v>
      </c>
      <c r="G195" s="218" t="s">
        <v>1314</v>
      </c>
      <c r="H195" s="219">
        <v>3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2850</v>
      </c>
    </row>
    <row r="196" s="2" customFormat="1" ht="16.5" customHeight="1">
      <c r="A196" s="40"/>
      <c r="B196" s="41"/>
      <c r="C196" s="215" t="s">
        <v>1918</v>
      </c>
      <c r="D196" s="215" t="s">
        <v>187</v>
      </c>
      <c r="E196" s="216" t="s">
        <v>5526</v>
      </c>
      <c r="F196" s="217" t="s">
        <v>5527</v>
      </c>
      <c r="G196" s="218" t="s">
        <v>1314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2922</v>
      </c>
    </row>
    <row r="197" s="2" customFormat="1" ht="16.5" customHeight="1">
      <c r="A197" s="40"/>
      <c r="B197" s="41"/>
      <c r="C197" s="215" t="s">
        <v>1924</v>
      </c>
      <c r="D197" s="215" t="s">
        <v>187</v>
      </c>
      <c r="E197" s="216" t="s">
        <v>5528</v>
      </c>
      <c r="F197" s="217" t="s">
        <v>5529</v>
      </c>
      <c r="G197" s="218" t="s">
        <v>3739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2927</v>
      </c>
    </row>
    <row r="198" s="2" customFormat="1" ht="16.5" customHeight="1">
      <c r="A198" s="40"/>
      <c r="B198" s="41"/>
      <c r="C198" s="215" t="s">
        <v>1928</v>
      </c>
      <c r="D198" s="215" t="s">
        <v>187</v>
      </c>
      <c r="E198" s="216" t="s">
        <v>5344</v>
      </c>
      <c r="F198" s="217" t="s">
        <v>5345</v>
      </c>
      <c r="G198" s="218" t="s">
        <v>448</v>
      </c>
      <c r="H198" s="219">
        <v>3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2935</v>
      </c>
    </row>
    <row r="199" s="2" customFormat="1" ht="16.5" customHeight="1">
      <c r="A199" s="40"/>
      <c r="B199" s="41"/>
      <c r="C199" s="215" t="s">
        <v>1931</v>
      </c>
      <c r="D199" s="215" t="s">
        <v>187</v>
      </c>
      <c r="E199" s="216" t="s">
        <v>5346</v>
      </c>
      <c r="F199" s="217" t="s">
        <v>5347</v>
      </c>
      <c r="G199" s="218" t="s">
        <v>5348</v>
      </c>
      <c r="H199" s="219">
        <v>1.5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2943</v>
      </c>
    </row>
    <row r="200" s="2" customFormat="1" ht="66.75" customHeight="1">
      <c r="A200" s="40"/>
      <c r="B200" s="41"/>
      <c r="C200" s="215" t="s">
        <v>1935</v>
      </c>
      <c r="D200" s="215" t="s">
        <v>187</v>
      </c>
      <c r="E200" s="216" t="s">
        <v>5530</v>
      </c>
      <c r="F200" s="217" t="s">
        <v>5531</v>
      </c>
      <c r="G200" s="218" t="s">
        <v>1314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2973</v>
      </c>
    </row>
    <row r="201" s="2" customFormat="1" ht="66.75" customHeight="1">
      <c r="A201" s="40"/>
      <c r="B201" s="41"/>
      <c r="C201" s="215" t="s">
        <v>1942</v>
      </c>
      <c r="D201" s="215" t="s">
        <v>187</v>
      </c>
      <c r="E201" s="216" t="s">
        <v>5532</v>
      </c>
      <c r="F201" s="217" t="s">
        <v>5533</v>
      </c>
      <c r="G201" s="218" t="s">
        <v>1314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2977</v>
      </c>
    </row>
    <row r="202" s="2" customFormat="1" ht="66.75" customHeight="1">
      <c r="A202" s="40"/>
      <c r="B202" s="41"/>
      <c r="C202" s="215" t="s">
        <v>1947</v>
      </c>
      <c r="D202" s="215" t="s">
        <v>187</v>
      </c>
      <c r="E202" s="216" t="s">
        <v>5534</v>
      </c>
      <c r="F202" s="217" t="s">
        <v>5535</v>
      </c>
      <c r="G202" s="218" t="s">
        <v>1314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2983</v>
      </c>
    </row>
    <row r="203" s="2" customFormat="1" ht="76.35" customHeight="1">
      <c r="A203" s="40"/>
      <c r="B203" s="41"/>
      <c r="C203" s="215" t="s">
        <v>1949</v>
      </c>
      <c r="D203" s="215" t="s">
        <v>187</v>
      </c>
      <c r="E203" s="216" t="s">
        <v>5536</v>
      </c>
      <c r="F203" s="217" t="s">
        <v>5537</v>
      </c>
      <c r="G203" s="218" t="s">
        <v>1314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2992</v>
      </c>
    </row>
    <row r="204" s="2" customFormat="1" ht="66.75" customHeight="1">
      <c r="A204" s="40"/>
      <c r="B204" s="41"/>
      <c r="C204" s="215" t="s">
        <v>1955</v>
      </c>
      <c r="D204" s="215" t="s">
        <v>187</v>
      </c>
      <c r="E204" s="216" t="s">
        <v>5532</v>
      </c>
      <c r="F204" s="217" t="s">
        <v>5533</v>
      </c>
      <c r="G204" s="218" t="s">
        <v>1314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2997</v>
      </c>
    </row>
    <row r="205" s="2" customFormat="1" ht="66.75" customHeight="1">
      <c r="A205" s="40"/>
      <c r="B205" s="41"/>
      <c r="C205" s="215" t="s">
        <v>1961</v>
      </c>
      <c r="D205" s="215" t="s">
        <v>187</v>
      </c>
      <c r="E205" s="216" t="s">
        <v>5538</v>
      </c>
      <c r="F205" s="217" t="s">
        <v>5539</v>
      </c>
      <c r="G205" s="218" t="s">
        <v>1314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3851</v>
      </c>
    </row>
    <row r="206" s="2" customFormat="1" ht="66.75" customHeight="1">
      <c r="A206" s="40"/>
      <c r="B206" s="41"/>
      <c r="C206" s="215" t="s">
        <v>1967</v>
      </c>
      <c r="D206" s="215" t="s">
        <v>187</v>
      </c>
      <c r="E206" s="216" t="s">
        <v>5540</v>
      </c>
      <c r="F206" s="217" t="s">
        <v>5541</v>
      </c>
      <c r="G206" s="218" t="s">
        <v>1314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3854</v>
      </c>
    </row>
    <row r="207" s="2" customFormat="1" ht="76.35" customHeight="1">
      <c r="A207" s="40"/>
      <c r="B207" s="41"/>
      <c r="C207" s="215" t="s">
        <v>1972</v>
      </c>
      <c r="D207" s="215" t="s">
        <v>187</v>
      </c>
      <c r="E207" s="216" t="s">
        <v>5542</v>
      </c>
      <c r="F207" s="217" t="s">
        <v>5543</v>
      </c>
      <c r="G207" s="218" t="s">
        <v>1314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3857</v>
      </c>
    </row>
    <row r="208" s="2" customFormat="1" ht="16.5" customHeight="1">
      <c r="A208" s="40"/>
      <c r="B208" s="41"/>
      <c r="C208" s="215" t="s">
        <v>1977</v>
      </c>
      <c r="D208" s="215" t="s">
        <v>187</v>
      </c>
      <c r="E208" s="216" t="s">
        <v>5544</v>
      </c>
      <c r="F208" s="217" t="s">
        <v>5545</v>
      </c>
      <c r="G208" s="218" t="s">
        <v>1314</v>
      </c>
      <c r="H208" s="219">
        <v>8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3860</v>
      </c>
    </row>
    <row r="209" s="2" customFormat="1" ht="21.75" customHeight="1">
      <c r="A209" s="40"/>
      <c r="B209" s="41"/>
      <c r="C209" s="215" t="s">
        <v>1982</v>
      </c>
      <c r="D209" s="215" t="s">
        <v>187</v>
      </c>
      <c r="E209" s="216" t="s">
        <v>5546</v>
      </c>
      <c r="F209" s="217" t="s">
        <v>5547</v>
      </c>
      <c r="G209" s="218" t="s">
        <v>1314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3863</v>
      </c>
    </row>
    <row r="210" s="2" customFormat="1" ht="21.75" customHeight="1">
      <c r="A210" s="40"/>
      <c r="B210" s="41"/>
      <c r="C210" s="215" t="s">
        <v>1988</v>
      </c>
      <c r="D210" s="215" t="s">
        <v>187</v>
      </c>
      <c r="E210" s="216" t="s">
        <v>5548</v>
      </c>
      <c r="F210" s="217" t="s">
        <v>5549</v>
      </c>
      <c r="G210" s="218" t="s">
        <v>1314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3866</v>
      </c>
    </row>
    <row r="211" s="2" customFormat="1" ht="16.5" customHeight="1">
      <c r="A211" s="40"/>
      <c r="B211" s="41"/>
      <c r="C211" s="215" t="s">
        <v>1990</v>
      </c>
      <c r="D211" s="215" t="s">
        <v>187</v>
      </c>
      <c r="E211" s="216" t="s">
        <v>5550</v>
      </c>
      <c r="F211" s="217" t="s">
        <v>5551</v>
      </c>
      <c r="G211" s="218" t="s">
        <v>1314</v>
      </c>
      <c r="H211" s="219">
        <v>31.5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3869</v>
      </c>
    </row>
    <row r="212" s="2" customFormat="1" ht="24.15" customHeight="1">
      <c r="A212" s="40"/>
      <c r="B212" s="41"/>
      <c r="C212" s="215" t="s">
        <v>1994</v>
      </c>
      <c r="D212" s="215" t="s">
        <v>187</v>
      </c>
      <c r="E212" s="216" t="s">
        <v>5552</v>
      </c>
      <c r="F212" s="217" t="s">
        <v>5553</v>
      </c>
      <c r="G212" s="218" t="s">
        <v>1314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3872</v>
      </c>
    </row>
    <row r="213" s="2" customFormat="1" ht="16.5" customHeight="1">
      <c r="A213" s="40"/>
      <c r="B213" s="41"/>
      <c r="C213" s="215" t="s">
        <v>1999</v>
      </c>
      <c r="D213" s="215" t="s">
        <v>187</v>
      </c>
      <c r="E213" s="216" t="s">
        <v>5554</v>
      </c>
      <c r="F213" s="217" t="s">
        <v>5555</v>
      </c>
      <c r="G213" s="218" t="s">
        <v>1314</v>
      </c>
      <c r="H213" s="219">
        <v>2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3875</v>
      </c>
    </row>
    <row r="214" s="2" customFormat="1" ht="24.15" customHeight="1">
      <c r="A214" s="40"/>
      <c r="B214" s="41"/>
      <c r="C214" s="215" t="s">
        <v>2001</v>
      </c>
      <c r="D214" s="215" t="s">
        <v>187</v>
      </c>
      <c r="E214" s="216" t="s">
        <v>5556</v>
      </c>
      <c r="F214" s="217" t="s">
        <v>5557</v>
      </c>
      <c r="G214" s="218" t="s">
        <v>499</v>
      </c>
      <c r="H214" s="219">
        <v>2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3878</v>
      </c>
    </row>
    <row r="215" s="2" customFormat="1" ht="16.5" customHeight="1">
      <c r="A215" s="40"/>
      <c r="B215" s="41"/>
      <c r="C215" s="215" t="s">
        <v>2003</v>
      </c>
      <c r="D215" s="215" t="s">
        <v>187</v>
      </c>
      <c r="E215" s="216" t="s">
        <v>5363</v>
      </c>
      <c r="F215" s="217" t="s">
        <v>5364</v>
      </c>
      <c r="G215" s="218" t="s">
        <v>499</v>
      </c>
      <c r="H215" s="219">
        <v>2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3881</v>
      </c>
    </row>
    <row r="216" s="2" customFormat="1" ht="16.5" customHeight="1">
      <c r="A216" s="40"/>
      <c r="B216" s="41"/>
      <c r="C216" s="215" t="s">
        <v>2005</v>
      </c>
      <c r="D216" s="215" t="s">
        <v>187</v>
      </c>
      <c r="E216" s="216" t="s">
        <v>5365</v>
      </c>
      <c r="F216" s="217" t="s">
        <v>5366</v>
      </c>
      <c r="G216" s="218" t="s">
        <v>1314</v>
      </c>
      <c r="H216" s="219">
        <v>32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3884</v>
      </c>
    </row>
    <row r="217" s="2" customFormat="1" ht="16.5" customHeight="1">
      <c r="A217" s="40"/>
      <c r="B217" s="41"/>
      <c r="C217" s="215" t="s">
        <v>2007</v>
      </c>
      <c r="D217" s="215" t="s">
        <v>187</v>
      </c>
      <c r="E217" s="216" t="s">
        <v>5558</v>
      </c>
      <c r="F217" s="217" t="s">
        <v>5559</v>
      </c>
      <c r="G217" s="218" t="s">
        <v>1314</v>
      </c>
      <c r="H217" s="219">
        <v>7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3887</v>
      </c>
    </row>
    <row r="218" s="2" customFormat="1" ht="16.5" customHeight="1">
      <c r="A218" s="40"/>
      <c r="B218" s="41"/>
      <c r="C218" s="215" t="s">
        <v>2009</v>
      </c>
      <c r="D218" s="215" t="s">
        <v>187</v>
      </c>
      <c r="E218" s="216" t="s">
        <v>5560</v>
      </c>
      <c r="F218" s="217" t="s">
        <v>5561</v>
      </c>
      <c r="G218" s="218" t="s">
        <v>1314</v>
      </c>
      <c r="H218" s="219">
        <v>4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3890</v>
      </c>
    </row>
    <row r="219" s="2" customFormat="1" ht="16.5" customHeight="1">
      <c r="A219" s="40"/>
      <c r="B219" s="41"/>
      <c r="C219" s="215" t="s">
        <v>2013</v>
      </c>
      <c r="D219" s="215" t="s">
        <v>187</v>
      </c>
      <c r="E219" s="216" t="s">
        <v>5562</v>
      </c>
      <c r="F219" s="217" t="s">
        <v>5563</v>
      </c>
      <c r="G219" s="218" t="s">
        <v>1314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3891</v>
      </c>
    </row>
    <row r="220" s="2" customFormat="1" ht="16.5" customHeight="1">
      <c r="A220" s="40"/>
      <c r="B220" s="41"/>
      <c r="C220" s="215" t="s">
        <v>2017</v>
      </c>
      <c r="D220" s="215" t="s">
        <v>187</v>
      </c>
      <c r="E220" s="216" t="s">
        <v>5361</v>
      </c>
      <c r="F220" s="217" t="s">
        <v>5362</v>
      </c>
      <c r="G220" s="218" t="s">
        <v>1314</v>
      </c>
      <c r="H220" s="219">
        <v>13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3894</v>
      </c>
    </row>
    <row r="221" s="2" customFormat="1" ht="24.15" customHeight="1">
      <c r="A221" s="40"/>
      <c r="B221" s="41"/>
      <c r="C221" s="215" t="s">
        <v>2022</v>
      </c>
      <c r="D221" s="215" t="s">
        <v>187</v>
      </c>
      <c r="E221" s="216" t="s">
        <v>5564</v>
      </c>
      <c r="F221" s="217" t="s">
        <v>5370</v>
      </c>
      <c r="G221" s="218" t="s">
        <v>499</v>
      </c>
      <c r="H221" s="219">
        <v>7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3897</v>
      </c>
    </row>
    <row r="222" s="2" customFormat="1" ht="24.15" customHeight="1">
      <c r="A222" s="40"/>
      <c r="B222" s="41"/>
      <c r="C222" s="215" t="s">
        <v>2029</v>
      </c>
      <c r="D222" s="215" t="s">
        <v>187</v>
      </c>
      <c r="E222" s="216" t="s">
        <v>5359</v>
      </c>
      <c r="F222" s="217" t="s">
        <v>5360</v>
      </c>
      <c r="G222" s="218" t="s">
        <v>499</v>
      </c>
      <c r="H222" s="219">
        <v>4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3900</v>
      </c>
    </row>
    <row r="223" s="2" customFormat="1" ht="24.15" customHeight="1">
      <c r="A223" s="40"/>
      <c r="B223" s="41"/>
      <c r="C223" s="215" t="s">
        <v>2034</v>
      </c>
      <c r="D223" s="215" t="s">
        <v>187</v>
      </c>
      <c r="E223" s="216" t="s">
        <v>5556</v>
      </c>
      <c r="F223" s="217" t="s">
        <v>5557</v>
      </c>
      <c r="G223" s="218" t="s">
        <v>499</v>
      </c>
      <c r="H223" s="219">
        <v>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3901</v>
      </c>
    </row>
    <row r="224" s="2" customFormat="1" ht="16.5" customHeight="1">
      <c r="A224" s="40"/>
      <c r="B224" s="41"/>
      <c r="C224" s="215" t="s">
        <v>2039</v>
      </c>
      <c r="D224" s="215" t="s">
        <v>187</v>
      </c>
      <c r="E224" s="216" t="s">
        <v>5365</v>
      </c>
      <c r="F224" s="217" t="s">
        <v>5366</v>
      </c>
      <c r="G224" s="218" t="s">
        <v>1314</v>
      </c>
      <c r="H224" s="219">
        <v>26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3902</v>
      </c>
    </row>
    <row r="225" s="2" customFormat="1" ht="16.5" customHeight="1">
      <c r="A225" s="40"/>
      <c r="B225" s="41"/>
      <c r="C225" s="215" t="s">
        <v>2044</v>
      </c>
      <c r="D225" s="215" t="s">
        <v>187</v>
      </c>
      <c r="E225" s="216" t="s">
        <v>5363</v>
      </c>
      <c r="F225" s="217" t="s">
        <v>5364</v>
      </c>
      <c r="G225" s="218" t="s">
        <v>499</v>
      </c>
      <c r="H225" s="219">
        <v>13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3905</v>
      </c>
    </row>
    <row r="226" s="2" customFormat="1" ht="24.15" customHeight="1">
      <c r="A226" s="40"/>
      <c r="B226" s="41"/>
      <c r="C226" s="215" t="s">
        <v>2049</v>
      </c>
      <c r="D226" s="215" t="s">
        <v>187</v>
      </c>
      <c r="E226" s="216" t="s">
        <v>5565</v>
      </c>
      <c r="F226" s="217" t="s">
        <v>5566</v>
      </c>
      <c r="G226" s="218" t="s">
        <v>1314</v>
      </c>
      <c r="H226" s="219">
        <v>13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3907</v>
      </c>
    </row>
    <row r="227" s="2" customFormat="1" ht="16.5" customHeight="1">
      <c r="A227" s="40"/>
      <c r="B227" s="41"/>
      <c r="C227" s="215" t="s">
        <v>2056</v>
      </c>
      <c r="D227" s="215" t="s">
        <v>187</v>
      </c>
      <c r="E227" s="216" t="s">
        <v>5567</v>
      </c>
      <c r="F227" s="217" t="s">
        <v>5568</v>
      </c>
      <c r="G227" s="218" t="s">
        <v>1314</v>
      </c>
      <c r="H227" s="219">
        <v>13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3911</v>
      </c>
    </row>
    <row r="228" s="2" customFormat="1" ht="24.15" customHeight="1">
      <c r="A228" s="40"/>
      <c r="B228" s="41"/>
      <c r="C228" s="215" t="s">
        <v>2062</v>
      </c>
      <c r="D228" s="215" t="s">
        <v>187</v>
      </c>
      <c r="E228" s="216" t="s">
        <v>5357</v>
      </c>
      <c r="F228" s="217" t="s">
        <v>5358</v>
      </c>
      <c r="G228" s="218" t="s">
        <v>3739</v>
      </c>
      <c r="H228" s="219">
        <v>16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3914</v>
      </c>
    </row>
    <row r="229" s="2" customFormat="1" ht="24.15" customHeight="1">
      <c r="A229" s="40"/>
      <c r="B229" s="41"/>
      <c r="C229" s="215" t="s">
        <v>2068</v>
      </c>
      <c r="D229" s="215" t="s">
        <v>187</v>
      </c>
      <c r="E229" s="216" t="s">
        <v>5359</v>
      </c>
      <c r="F229" s="217" t="s">
        <v>5360</v>
      </c>
      <c r="G229" s="218" t="s">
        <v>499</v>
      </c>
      <c r="H229" s="219">
        <v>16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3917</v>
      </c>
    </row>
    <row r="230" s="2" customFormat="1" ht="16.5" customHeight="1">
      <c r="A230" s="40"/>
      <c r="B230" s="41"/>
      <c r="C230" s="215" t="s">
        <v>2073</v>
      </c>
      <c r="D230" s="215" t="s">
        <v>187</v>
      </c>
      <c r="E230" s="216" t="s">
        <v>5361</v>
      </c>
      <c r="F230" s="217" t="s">
        <v>5362</v>
      </c>
      <c r="G230" s="218" t="s">
        <v>1314</v>
      </c>
      <c r="H230" s="219">
        <v>16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3920</v>
      </c>
    </row>
    <row r="231" s="2" customFormat="1" ht="16.5" customHeight="1">
      <c r="A231" s="40"/>
      <c r="B231" s="41"/>
      <c r="C231" s="215" t="s">
        <v>2079</v>
      </c>
      <c r="D231" s="215" t="s">
        <v>187</v>
      </c>
      <c r="E231" s="216" t="s">
        <v>5363</v>
      </c>
      <c r="F231" s="217" t="s">
        <v>5364</v>
      </c>
      <c r="G231" s="218" t="s">
        <v>499</v>
      </c>
      <c r="H231" s="219">
        <v>16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3923</v>
      </c>
    </row>
    <row r="232" s="2" customFormat="1" ht="16.5" customHeight="1">
      <c r="A232" s="40"/>
      <c r="B232" s="41"/>
      <c r="C232" s="215" t="s">
        <v>2084</v>
      </c>
      <c r="D232" s="215" t="s">
        <v>187</v>
      </c>
      <c r="E232" s="216" t="s">
        <v>5365</v>
      </c>
      <c r="F232" s="217" t="s">
        <v>5366</v>
      </c>
      <c r="G232" s="218" t="s">
        <v>1314</v>
      </c>
      <c r="H232" s="219">
        <v>32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3926</v>
      </c>
    </row>
    <row r="233" s="2" customFormat="1" ht="37.8" customHeight="1">
      <c r="A233" s="40"/>
      <c r="B233" s="41"/>
      <c r="C233" s="215" t="s">
        <v>2098</v>
      </c>
      <c r="D233" s="215" t="s">
        <v>187</v>
      </c>
      <c r="E233" s="216" t="s">
        <v>5569</v>
      </c>
      <c r="F233" s="217" t="s">
        <v>5570</v>
      </c>
      <c r="G233" s="218" t="s">
        <v>3688</v>
      </c>
      <c r="H233" s="219">
        <v>6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3929</v>
      </c>
    </row>
    <row r="234" s="2" customFormat="1" ht="16.5" customHeight="1">
      <c r="A234" s="40"/>
      <c r="B234" s="41"/>
      <c r="C234" s="215" t="s">
        <v>2103</v>
      </c>
      <c r="D234" s="215" t="s">
        <v>187</v>
      </c>
      <c r="E234" s="216" t="s">
        <v>5571</v>
      </c>
      <c r="F234" s="217" t="s">
        <v>5572</v>
      </c>
      <c r="G234" s="218" t="s">
        <v>1314</v>
      </c>
      <c r="H234" s="219">
        <v>14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3932</v>
      </c>
    </row>
    <row r="235" s="2" customFormat="1" ht="37.8" customHeight="1">
      <c r="A235" s="40"/>
      <c r="B235" s="41"/>
      <c r="C235" s="215" t="s">
        <v>2108</v>
      </c>
      <c r="D235" s="215" t="s">
        <v>187</v>
      </c>
      <c r="E235" s="216" t="s">
        <v>5573</v>
      </c>
      <c r="F235" s="217" t="s">
        <v>5574</v>
      </c>
      <c r="G235" s="218" t="s">
        <v>1314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3935</v>
      </c>
    </row>
    <row r="236" s="2" customFormat="1" ht="16.5" customHeight="1">
      <c r="A236" s="40"/>
      <c r="B236" s="41"/>
      <c r="C236" s="215" t="s">
        <v>2113</v>
      </c>
      <c r="D236" s="215" t="s">
        <v>187</v>
      </c>
      <c r="E236" s="216" t="s">
        <v>5575</v>
      </c>
      <c r="F236" s="217" t="s">
        <v>5576</v>
      </c>
      <c r="G236" s="218" t="s">
        <v>1314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3938</v>
      </c>
    </row>
    <row r="237" s="2" customFormat="1" ht="16.5" customHeight="1">
      <c r="A237" s="40"/>
      <c r="B237" s="41"/>
      <c r="C237" s="215" t="s">
        <v>2118</v>
      </c>
      <c r="D237" s="215" t="s">
        <v>187</v>
      </c>
      <c r="E237" s="216" t="s">
        <v>5577</v>
      </c>
      <c r="F237" s="217" t="s">
        <v>5578</v>
      </c>
      <c r="G237" s="218" t="s">
        <v>1773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3941</v>
      </c>
    </row>
    <row r="238" s="2" customFormat="1" ht="16.5" customHeight="1">
      <c r="A238" s="40"/>
      <c r="B238" s="41"/>
      <c r="C238" s="215" t="s">
        <v>2125</v>
      </c>
      <c r="D238" s="215" t="s">
        <v>187</v>
      </c>
      <c r="E238" s="216" t="s">
        <v>5579</v>
      </c>
      <c r="F238" s="217" t="s">
        <v>5580</v>
      </c>
      <c r="G238" s="218" t="s">
        <v>1773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3944</v>
      </c>
    </row>
    <row r="239" s="2" customFormat="1" ht="16.5" customHeight="1">
      <c r="A239" s="40"/>
      <c r="B239" s="41"/>
      <c r="C239" s="215" t="s">
        <v>2127</v>
      </c>
      <c r="D239" s="215" t="s">
        <v>187</v>
      </c>
      <c r="E239" s="216" t="s">
        <v>5581</v>
      </c>
      <c r="F239" s="217" t="s">
        <v>5582</v>
      </c>
      <c r="G239" s="218" t="s">
        <v>1314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3947</v>
      </c>
    </row>
    <row r="240" s="2" customFormat="1" ht="49.05" customHeight="1">
      <c r="A240" s="40"/>
      <c r="B240" s="41"/>
      <c r="C240" s="215" t="s">
        <v>2129</v>
      </c>
      <c r="D240" s="215" t="s">
        <v>187</v>
      </c>
      <c r="E240" s="216" t="s">
        <v>5583</v>
      </c>
      <c r="F240" s="217" t="s">
        <v>5584</v>
      </c>
      <c r="G240" s="218" t="s">
        <v>5348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3950</v>
      </c>
    </row>
    <row r="241" s="2" customFormat="1" ht="16.5" customHeight="1">
      <c r="A241" s="40"/>
      <c r="B241" s="41"/>
      <c r="C241" s="215" t="s">
        <v>2131</v>
      </c>
      <c r="D241" s="215" t="s">
        <v>187</v>
      </c>
      <c r="E241" s="216" t="s">
        <v>5585</v>
      </c>
      <c r="F241" s="217" t="s">
        <v>5586</v>
      </c>
      <c r="G241" s="218" t="s">
        <v>5348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3953</v>
      </c>
    </row>
    <row r="242" s="2" customFormat="1" ht="16.5" customHeight="1">
      <c r="A242" s="40"/>
      <c r="B242" s="41"/>
      <c r="C242" s="215" t="s">
        <v>2133</v>
      </c>
      <c r="D242" s="215" t="s">
        <v>187</v>
      </c>
      <c r="E242" s="216" t="s">
        <v>5587</v>
      </c>
      <c r="F242" s="217" t="s">
        <v>5588</v>
      </c>
      <c r="G242" s="218" t="s">
        <v>5348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3956</v>
      </c>
    </row>
    <row r="243" s="2" customFormat="1" ht="16.5" customHeight="1">
      <c r="A243" s="40"/>
      <c r="B243" s="41"/>
      <c r="C243" s="215" t="s">
        <v>2137</v>
      </c>
      <c r="D243" s="215" t="s">
        <v>187</v>
      </c>
      <c r="E243" s="216" t="s">
        <v>5589</v>
      </c>
      <c r="F243" s="217" t="s">
        <v>5590</v>
      </c>
      <c r="G243" s="218" t="s">
        <v>1314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3959</v>
      </c>
    </row>
    <row r="244" s="2" customFormat="1" ht="16.5" customHeight="1">
      <c r="A244" s="40"/>
      <c r="B244" s="41"/>
      <c r="C244" s="215" t="s">
        <v>2142</v>
      </c>
      <c r="D244" s="215" t="s">
        <v>187</v>
      </c>
      <c r="E244" s="216" t="s">
        <v>5591</v>
      </c>
      <c r="F244" s="217" t="s">
        <v>5592</v>
      </c>
      <c r="G244" s="218" t="s">
        <v>1314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3962</v>
      </c>
    </row>
    <row r="245" s="2" customFormat="1" ht="16.5" customHeight="1">
      <c r="A245" s="40"/>
      <c r="B245" s="41"/>
      <c r="C245" s="215" t="s">
        <v>2147</v>
      </c>
      <c r="D245" s="215" t="s">
        <v>187</v>
      </c>
      <c r="E245" s="216" t="s">
        <v>5593</v>
      </c>
      <c r="F245" s="217" t="s">
        <v>5594</v>
      </c>
      <c r="G245" s="218" t="s">
        <v>1314</v>
      </c>
      <c r="H245" s="219">
        <v>2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3965</v>
      </c>
    </row>
    <row r="246" s="2" customFormat="1" ht="33" customHeight="1">
      <c r="A246" s="40"/>
      <c r="B246" s="41"/>
      <c r="C246" s="215" t="s">
        <v>2153</v>
      </c>
      <c r="D246" s="215" t="s">
        <v>187</v>
      </c>
      <c r="E246" s="216" t="s">
        <v>5595</v>
      </c>
      <c r="F246" s="217" t="s">
        <v>5596</v>
      </c>
      <c r="G246" s="218" t="s">
        <v>1314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3968</v>
      </c>
    </row>
    <row r="247" s="2" customFormat="1" ht="33" customHeight="1">
      <c r="A247" s="40"/>
      <c r="B247" s="41"/>
      <c r="C247" s="215" t="s">
        <v>2158</v>
      </c>
      <c r="D247" s="215" t="s">
        <v>187</v>
      </c>
      <c r="E247" s="216" t="s">
        <v>5595</v>
      </c>
      <c r="F247" s="217" t="s">
        <v>5596</v>
      </c>
      <c r="G247" s="218" t="s">
        <v>1314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3971</v>
      </c>
    </row>
    <row r="248" s="2" customFormat="1" ht="16.5" customHeight="1">
      <c r="A248" s="40"/>
      <c r="B248" s="41"/>
      <c r="C248" s="215" t="s">
        <v>2168</v>
      </c>
      <c r="D248" s="215" t="s">
        <v>187</v>
      </c>
      <c r="E248" s="216" t="s">
        <v>5597</v>
      </c>
      <c r="F248" s="217" t="s">
        <v>5598</v>
      </c>
      <c r="G248" s="218" t="s">
        <v>1314</v>
      </c>
      <c r="H248" s="219">
        <v>2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3974</v>
      </c>
    </row>
    <row r="249" s="2" customFormat="1" ht="16.5" customHeight="1">
      <c r="A249" s="40"/>
      <c r="B249" s="41"/>
      <c r="C249" s="215" t="s">
        <v>2173</v>
      </c>
      <c r="D249" s="215" t="s">
        <v>187</v>
      </c>
      <c r="E249" s="216" t="s">
        <v>5577</v>
      </c>
      <c r="F249" s="217" t="s">
        <v>5578</v>
      </c>
      <c r="G249" s="218" t="s">
        <v>1773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3977</v>
      </c>
    </row>
    <row r="250" s="2" customFormat="1" ht="16.5" customHeight="1">
      <c r="A250" s="40"/>
      <c r="B250" s="41"/>
      <c r="C250" s="215" t="s">
        <v>2213</v>
      </c>
      <c r="D250" s="215" t="s">
        <v>187</v>
      </c>
      <c r="E250" s="216" t="s">
        <v>5579</v>
      </c>
      <c r="F250" s="217" t="s">
        <v>5580</v>
      </c>
      <c r="G250" s="218" t="s">
        <v>1773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3980</v>
      </c>
    </row>
    <row r="251" s="2" customFormat="1" ht="16.5" customHeight="1">
      <c r="A251" s="40"/>
      <c r="B251" s="41"/>
      <c r="C251" s="215" t="s">
        <v>2221</v>
      </c>
      <c r="D251" s="215" t="s">
        <v>187</v>
      </c>
      <c r="E251" s="216" t="s">
        <v>5599</v>
      </c>
      <c r="F251" s="217" t="s">
        <v>5600</v>
      </c>
      <c r="G251" s="218" t="s">
        <v>1314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3983</v>
      </c>
    </row>
    <row r="252" s="2" customFormat="1" ht="49.05" customHeight="1">
      <c r="A252" s="40"/>
      <c r="B252" s="41"/>
      <c r="C252" s="215" t="s">
        <v>2229</v>
      </c>
      <c r="D252" s="215" t="s">
        <v>187</v>
      </c>
      <c r="E252" s="216" t="s">
        <v>5583</v>
      </c>
      <c r="F252" s="217" t="s">
        <v>5584</v>
      </c>
      <c r="G252" s="218" t="s">
        <v>5348</v>
      </c>
      <c r="H252" s="219">
        <v>18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3986</v>
      </c>
    </row>
    <row r="253" s="2" customFormat="1" ht="16.5" customHeight="1">
      <c r="A253" s="40"/>
      <c r="B253" s="41"/>
      <c r="C253" s="215" t="s">
        <v>2234</v>
      </c>
      <c r="D253" s="215" t="s">
        <v>187</v>
      </c>
      <c r="E253" s="216" t="s">
        <v>5585</v>
      </c>
      <c r="F253" s="217" t="s">
        <v>5586</v>
      </c>
      <c r="G253" s="218" t="s">
        <v>5348</v>
      </c>
      <c r="H253" s="219">
        <v>18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3989</v>
      </c>
    </row>
    <row r="254" s="2" customFormat="1" ht="16.5" customHeight="1">
      <c r="A254" s="40"/>
      <c r="B254" s="41"/>
      <c r="C254" s="215" t="s">
        <v>2240</v>
      </c>
      <c r="D254" s="215" t="s">
        <v>187</v>
      </c>
      <c r="E254" s="216" t="s">
        <v>5587</v>
      </c>
      <c r="F254" s="217" t="s">
        <v>5588</v>
      </c>
      <c r="G254" s="218" t="s">
        <v>5348</v>
      </c>
      <c r="H254" s="219">
        <v>18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3992</v>
      </c>
    </row>
    <row r="255" s="2" customFormat="1" ht="16.5" customHeight="1">
      <c r="A255" s="40"/>
      <c r="B255" s="41"/>
      <c r="C255" s="215" t="s">
        <v>2244</v>
      </c>
      <c r="D255" s="215" t="s">
        <v>187</v>
      </c>
      <c r="E255" s="216" t="s">
        <v>5601</v>
      </c>
      <c r="F255" s="217" t="s">
        <v>5602</v>
      </c>
      <c r="G255" s="218" t="s">
        <v>1314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3995</v>
      </c>
    </row>
    <row r="256" s="2" customFormat="1" ht="16.5" customHeight="1">
      <c r="A256" s="40"/>
      <c r="B256" s="41"/>
      <c r="C256" s="215" t="s">
        <v>2250</v>
      </c>
      <c r="D256" s="215" t="s">
        <v>187</v>
      </c>
      <c r="E256" s="216" t="s">
        <v>5603</v>
      </c>
      <c r="F256" s="217" t="s">
        <v>5604</v>
      </c>
      <c r="G256" s="218" t="s">
        <v>1314</v>
      </c>
      <c r="H256" s="219">
        <v>3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3998</v>
      </c>
    </row>
    <row r="257" s="2" customFormat="1" ht="37.8" customHeight="1">
      <c r="A257" s="40"/>
      <c r="B257" s="41"/>
      <c r="C257" s="215" t="s">
        <v>2255</v>
      </c>
      <c r="D257" s="215" t="s">
        <v>187</v>
      </c>
      <c r="E257" s="216" t="s">
        <v>5605</v>
      </c>
      <c r="F257" s="217" t="s">
        <v>5606</v>
      </c>
      <c r="G257" s="218" t="s">
        <v>1314</v>
      </c>
      <c r="H257" s="219">
        <v>2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4001</v>
      </c>
    </row>
    <row r="258" s="2" customFormat="1" ht="16.5" customHeight="1">
      <c r="A258" s="40"/>
      <c r="B258" s="41"/>
      <c r="C258" s="215" t="s">
        <v>2260</v>
      </c>
      <c r="D258" s="215" t="s">
        <v>187</v>
      </c>
      <c r="E258" s="216" t="s">
        <v>5607</v>
      </c>
      <c r="F258" s="217" t="s">
        <v>5608</v>
      </c>
      <c r="G258" s="218" t="s">
        <v>1314</v>
      </c>
      <c r="H258" s="219">
        <v>1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4004</v>
      </c>
    </row>
    <row r="259" s="2" customFormat="1" ht="16.5" customHeight="1">
      <c r="A259" s="40"/>
      <c r="B259" s="41"/>
      <c r="C259" s="215" t="s">
        <v>2796</v>
      </c>
      <c r="D259" s="215" t="s">
        <v>187</v>
      </c>
      <c r="E259" s="216" t="s">
        <v>5609</v>
      </c>
      <c r="F259" s="217" t="s">
        <v>5610</v>
      </c>
      <c r="G259" s="218" t="s">
        <v>1314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4007</v>
      </c>
    </row>
    <row r="260" s="2" customFormat="1" ht="16.5" customHeight="1">
      <c r="A260" s="40"/>
      <c r="B260" s="41"/>
      <c r="C260" s="215" t="s">
        <v>2801</v>
      </c>
      <c r="D260" s="215" t="s">
        <v>187</v>
      </c>
      <c r="E260" s="216" t="s">
        <v>5611</v>
      </c>
      <c r="F260" s="217" t="s">
        <v>5612</v>
      </c>
      <c r="G260" s="218" t="s">
        <v>499</v>
      </c>
      <c r="H260" s="219">
        <v>9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4010</v>
      </c>
    </row>
    <row r="261" s="2" customFormat="1" ht="16.5" customHeight="1">
      <c r="A261" s="40"/>
      <c r="B261" s="41"/>
      <c r="C261" s="215" t="s">
        <v>2806</v>
      </c>
      <c r="D261" s="215" t="s">
        <v>187</v>
      </c>
      <c r="E261" s="216" t="s">
        <v>5613</v>
      </c>
      <c r="F261" s="217" t="s">
        <v>5614</v>
      </c>
      <c r="G261" s="218" t="s">
        <v>499</v>
      </c>
      <c r="H261" s="219">
        <v>27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4013</v>
      </c>
    </row>
    <row r="262" s="2" customFormat="1" ht="16.5" customHeight="1">
      <c r="A262" s="40"/>
      <c r="B262" s="41"/>
      <c r="C262" s="215" t="s">
        <v>2815</v>
      </c>
      <c r="D262" s="215" t="s">
        <v>187</v>
      </c>
      <c r="E262" s="216" t="s">
        <v>5615</v>
      </c>
      <c r="F262" s="217" t="s">
        <v>5616</v>
      </c>
      <c r="G262" s="218" t="s">
        <v>499</v>
      </c>
      <c r="H262" s="219">
        <v>6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4016</v>
      </c>
    </row>
    <row r="263" s="2" customFormat="1" ht="16.5" customHeight="1">
      <c r="A263" s="40"/>
      <c r="B263" s="41"/>
      <c r="C263" s="215" t="s">
        <v>2819</v>
      </c>
      <c r="D263" s="215" t="s">
        <v>187</v>
      </c>
      <c r="E263" s="216" t="s">
        <v>5617</v>
      </c>
      <c r="F263" s="217" t="s">
        <v>5618</v>
      </c>
      <c r="G263" s="218" t="s">
        <v>499</v>
      </c>
      <c r="H263" s="219">
        <v>3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4019</v>
      </c>
    </row>
    <row r="264" s="2" customFormat="1" ht="16.5" customHeight="1">
      <c r="A264" s="40"/>
      <c r="B264" s="41"/>
      <c r="C264" s="215" t="s">
        <v>2825</v>
      </c>
      <c r="D264" s="215" t="s">
        <v>187</v>
      </c>
      <c r="E264" s="216" t="s">
        <v>5619</v>
      </c>
      <c r="F264" s="217" t="s">
        <v>5620</v>
      </c>
      <c r="G264" s="218" t="s">
        <v>499</v>
      </c>
      <c r="H264" s="219">
        <v>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4022</v>
      </c>
    </row>
    <row r="265" s="2" customFormat="1" ht="16.5" customHeight="1">
      <c r="A265" s="40"/>
      <c r="B265" s="41"/>
      <c r="C265" s="215" t="s">
        <v>2827</v>
      </c>
      <c r="D265" s="215" t="s">
        <v>187</v>
      </c>
      <c r="E265" s="216" t="s">
        <v>5621</v>
      </c>
      <c r="F265" s="217" t="s">
        <v>5622</v>
      </c>
      <c r="G265" s="218" t="s">
        <v>1314</v>
      </c>
      <c r="H265" s="219">
        <v>3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4025</v>
      </c>
    </row>
    <row r="266" s="2" customFormat="1" ht="16.5" customHeight="1">
      <c r="A266" s="40"/>
      <c r="B266" s="41"/>
      <c r="C266" s="215" t="s">
        <v>2832</v>
      </c>
      <c r="D266" s="215" t="s">
        <v>187</v>
      </c>
      <c r="E266" s="216" t="s">
        <v>5623</v>
      </c>
      <c r="F266" s="217" t="s">
        <v>5624</v>
      </c>
      <c r="G266" s="218" t="s">
        <v>1314</v>
      </c>
      <c r="H266" s="219">
        <v>1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4028</v>
      </c>
    </row>
    <row r="267" s="2" customFormat="1" ht="16.5" customHeight="1">
      <c r="A267" s="40"/>
      <c r="B267" s="41"/>
      <c r="C267" s="215" t="s">
        <v>2835</v>
      </c>
      <c r="D267" s="215" t="s">
        <v>187</v>
      </c>
      <c r="E267" s="216" t="s">
        <v>5625</v>
      </c>
      <c r="F267" s="217" t="s">
        <v>5626</v>
      </c>
      <c r="G267" s="218" t="s">
        <v>1314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4031</v>
      </c>
    </row>
    <row r="268" s="2" customFormat="1" ht="16.5" customHeight="1">
      <c r="A268" s="40"/>
      <c r="B268" s="41"/>
      <c r="C268" s="215" t="s">
        <v>2838</v>
      </c>
      <c r="D268" s="215" t="s">
        <v>187</v>
      </c>
      <c r="E268" s="216" t="s">
        <v>5627</v>
      </c>
      <c r="F268" s="217" t="s">
        <v>5384</v>
      </c>
      <c r="G268" s="218" t="s">
        <v>1314</v>
      </c>
      <c r="H268" s="219">
        <v>5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4032</v>
      </c>
    </row>
    <row r="269" s="2" customFormat="1" ht="16.5" customHeight="1">
      <c r="A269" s="40"/>
      <c r="B269" s="41"/>
      <c r="C269" s="215" t="s">
        <v>2841</v>
      </c>
      <c r="D269" s="215" t="s">
        <v>187</v>
      </c>
      <c r="E269" s="216" t="s">
        <v>5628</v>
      </c>
      <c r="F269" s="217" t="s">
        <v>5629</v>
      </c>
      <c r="G269" s="218" t="s">
        <v>1314</v>
      </c>
      <c r="H269" s="219">
        <v>2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4035</v>
      </c>
    </row>
    <row r="270" s="2" customFormat="1" ht="16.5" customHeight="1">
      <c r="A270" s="40"/>
      <c r="B270" s="41"/>
      <c r="C270" s="215" t="s">
        <v>2844</v>
      </c>
      <c r="D270" s="215" t="s">
        <v>187</v>
      </c>
      <c r="E270" s="216" t="s">
        <v>5630</v>
      </c>
      <c r="F270" s="217" t="s">
        <v>5631</v>
      </c>
      <c r="G270" s="218" t="s">
        <v>1314</v>
      </c>
      <c r="H270" s="219">
        <v>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4038</v>
      </c>
    </row>
    <row r="271" s="2" customFormat="1" ht="16.5" customHeight="1">
      <c r="A271" s="40"/>
      <c r="B271" s="41"/>
      <c r="C271" s="215" t="s">
        <v>2847</v>
      </c>
      <c r="D271" s="215" t="s">
        <v>187</v>
      </c>
      <c r="E271" s="216" t="s">
        <v>5632</v>
      </c>
      <c r="F271" s="217" t="s">
        <v>5633</v>
      </c>
      <c r="G271" s="218" t="s">
        <v>1314</v>
      </c>
      <c r="H271" s="219">
        <v>4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4041</v>
      </c>
    </row>
    <row r="272" s="2" customFormat="1" ht="16.5" customHeight="1">
      <c r="A272" s="40"/>
      <c r="B272" s="41"/>
      <c r="C272" s="215" t="s">
        <v>2851</v>
      </c>
      <c r="D272" s="215" t="s">
        <v>187</v>
      </c>
      <c r="E272" s="216" t="s">
        <v>5634</v>
      </c>
      <c r="F272" s="217" t="s">
        <v>5635</v>
      </c>
      <c r="G272" s="218" t="s">
        <v>1314</v>
      </c>
      <c r="H272" s="219">
        <v>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4044</v>
      </c>
    </row>
    <row r="273" s="2" customFormat="1" ht="16.5" customHeight="1">
      <c r="A273" s="40"/>
      <c r="B273" s="41"/>
      <c r="C273" s="215" t="s">
        <v>2853</v>
      </c>
      <c r="D273" s="215" t="s">
        <v>187</v>
      </c>
      <c r="E273" s="216" t="s">
        <v>5636</v>
      </c>
      <c r="F273" s="217" t="s">
        <v>5637</v>
      </c>
      <c r="G273" s="218" t="s">
        <v>1314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4046</v>
      </c>
    </row>
    <row r="274" s="2" customFormat="1" ht="16.5" customHeight="1">
      <c r="A274" s="40"/>
      <c r="B274" s="41"/>
      <c r="C274" s="215" t="s">
        <v>2855</v>
      </c>
      <c r="D274" s="215" t="s">
        <v>187</v>
      </c>
      <c r="E274" s="216" t="s">
        <v>5638</v>
      </c>
      <c r="F274" s="217" t="s">
        <v>5639</v>
      </c>
      <c r="G274" s="218" t="s">
        <v>1314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4047</v>
      </c>
    </row>
    <row r="275" s="2" customFormat="1" ht="16.5" customHeight="1">
      <c r="A275" s="40"/>
      <c r="B275" s="41"/>
      <c r="C275" s="215" t="s">
        <v>2858</v>
      </c>
      <c r="D275" s="215" t="s">
        <v>187</v>
      </c>
      <c r="E275" s="216" t="s">
        <v>5640</v>
      </c>
      <c r="F275" s="217" t="s">
        <v>5641</v>
      </c>
      <c r="G275" s="218" t="s">
        <v>1314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4050</v>
      </c>
    </row>
    <row r="276" s="2" customFormat="1" ht="16.5" customHeight="1">
      <c r="A276" s="40"/>
      <c r="B276" s="41"/>
      <c r="C276" s="215" t="s">
        <v>2861</v>
      </c>
      <c r="D276" s="215" t="s">
        <v>187</v>
      </c>
      <c r="E276" s="216" t="s">
        <v>5642</v>
      </c>
      <c r="F276" s="217" t="s">
        <v>5643</v>
      </c>
      <c r="G276" s="218" t="s">
        <v>1314</v>
      </c>
      <c r="H276" s="219">
        <v>5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4052</v>
      </c>
    </row>
    <row r="277" s="2" customFormat="1" ht="16.5" customHeight="1">
      <c r="A277" s="40"/>
      <c r="B277" s="41"/>
      <c r="C277" s="215" t="s">
        <v>2863</v>
      </c>
      <c r="D277" s="215" t="s">
        <v>187</v>
      </c>
      <c r="E277" s="216" t="s">
        <v>5644</v>
      </c>
      <c r="F277" s="217" t="s">
        <v>5645</v>
      </c>
      <c r="G277" s="218" t="s">
        <v>1314</v>
      </c>
      <c r="H277" s="219">
        <v>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4055</v>
      </c>
    </row>
    <row r="278" s="2" customFormat="1" ht="16.5" customHeight="1">
      <c r="A278" s="40"/>
      <c r="B278" s="41"/>
      <c r="C278" s="215" t="s">
        <v>2865</v>
      </c>
      <c r="D278" s="215" t="s">
        <v>187</v>
      </c>
      <c r="E278" s="216" t="s">
        <v>5646</v>
      </c>
      <c r="F278" s="217" t="s">
        <v>5647</v>
      </c>
      <c r="G278" s="218" t="s">
        <v>1314</v>
      </c>
      <c r="H278" s="219">
        <v>3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4056</v>
      </c>
    </row>
    <row r="279" s="2" customFormat="1" ht="16.5" customHeight="1">
      <c r="A279" s="40"/>
      <c r="B279" s="41"/>
      <c r="C279" s="215" t="s">
        <v>2867</v>
      </c>
      <c r="D279" s="215" t="s">
        <v>187</v>
      </c>
      <c r="E279" s="216" t="s">
        <v>5648</v>
      </c>
      <c r="F279" s="217" t="s">
        <v>5649</v>
      </c>
      <c r="G279" s="218" t="s">
        <v>1314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4057</v>
      </c>
    </row>
    <row r="280" s="2" customFormat="1" ht="16.5" customHeight="1">
      <c r="A280" s="40"/>
      <c r="B280" s="41"/>
      <c r="C280" s="215" t="s">
        <v>2869</v>
      </c>
      <c r="D280" s="215" t="s">
        <v>187</v>
      </c>
      <c r="E280" s="216" t="s">
        <v>5650</v>
      </c>
      <c r="F280" s="217" t="s">
        <v>5651</v>
      </c>
      <c r="G280" s="218" t="s">
        <v>1314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4060</v>
      </c>
    </row>
    <row r="281" s="2" customFormat="1" ht="16.5" customHeight="1">
      <c r="A281" s="40"/>
      <c r="B281" s="41"/>
      <c r="C281" s="215" t="s">
        <v>2871</v>
      </c>
      <c r="D281" s="215" t="s">
        <v>187</v>
      </c>
      <c r="E281" s="216" t="s">
        <v>5652</v>
      </c>
      <c r="F281" s="217" t="s">
        <v>5653</v>
      </c>
      <c r="G281" s="218" t="s">
        <v>1314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4063</v>
      </c>
    </row>
    <row r="282" s="2" customFormat="1" ht="16.5" customHeight="1">
      <c r="A282" s="40"/>
      <c r="B282" s="41"/>
      <c r="C282" s="215" t="s">
        <v>2874</v>
      </c>
      <c r="D282" s="215" t="s">
        <v>187</v>
      </c>
      <c r="E282" s="216" t="s">
        <v>5654</v>
      </c>
      <c r="F282" s="217" t="s">
        <v>5655</v>
      </c>
      <c r="G282" s="218" t="s">
        <v>1314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4066</v>
      </c>
    </row>
    <row r="283" s="2" customFormat="1" ht="16.5" customHeight="1">
      <c r="A283" s="40"/>
      <c r="B283" s="41"/>
      <c r="C283" s="215" t="s">
        <v>2877</v>
      </c>
      <c r="D283" s="215" t="s">
        <v>187</v>
      </c>
      <c r="E283" s="216" t="s">
        <v>5656</v>
      </c>
      <c r="F283" s="217" t="s">
        <v>5657</v>
      </c>
      <c r="G283" s="218" t="s">
        <v>1314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4070</v>
      </c>
    </row>
    <row r="284" s="2" customFormat="1" ht="16.5" customHeight="1">
      <c r="A284" s="40"/>
      <c r="B284" s="41"/>
      <c r="C284" s="215" t="s">
        <v>2883</v>
      </c>
      <c r="D284" s="215" t="s">
        <v>187</v>
      </c>
      <c r="E284" s="216" t="s">
        <v>5658</v>
      </c>
      <c r="F284" s="217" t="s">
        <v>5659</v>
      </c>
      <c r="G284" s="218" t="s">
        <v>1314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4073</v>
      </c>
    </row>
    <row r="285" s="2" customFormat="1" ht="16.5" customHeight="1">
      <c r="A285" s="40"/>
      <c r="B285" s="41"/>
      <c r="C285" s="215" t="s">
        <v>2886</v>
      </c>
      <c r="D285" s="215" t="s">
        <v>187</v>
      </c>
      <c r="E285" s="216" t="s">
        <v>5660</v>
      </c>
      <c r="F285" s="217" t="s">
        <v>5661</v>
      </c>
      <c r="G285" s="218" t="s">
        <v>1314</v>
      </c>
      <c r="H285" s="219">
        <v>4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4076</v>
      </c>
    </row>
    <row r="286" s="2" customFormat="1" ht="16.5" customHeight="1">
      <c r="A286" s="40"/>
      <c r="B286" s="41"/>
      <c r="C286" s="215" t="s">
        <v>2898</v>
      </c>
      <c r="D286" s="215" t="s">
        <v>187</v>
      </c>
      <c r="E286" s="216" t="s">
        <v>5395</v>
      </c>
      <c r="F286" s="217" t="s">
        <v>5396</v>
      </c>
      <c r="G286" s="218" t="s">
        <v>499</v>
      </c>
      <c r="H286" s="219">
        <v>42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4079</v>
      </c>
    </row>
    <row r="287" s="2" customFormat="1" ht="16.5" customHeight="1">
      <c r="A287" s="40"/>
      <c r="B287" s="41"/>
      <c r="C287" s="215" t="s">
        <v>2901</v>
      </c>
      <c r="D287" s="215" t="s">
        <v>187</v>
      </c>
      <c r="E287" s="216" t="s">
        <v>5662</v>
      </c>
      <c r="F287" s="217" t="s">
        <v>5663</v>
      </c>
      <c r="G287" s="218" t="s">
        <v>499</v>
      </c>
      <c r="H287" s="219">
        <v>7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4082</v>
      </c>
    </row>
    <row r="288" s="2" customFormat="1" ht="16.5" customHeight="1">
      <c r="A288" s="40"/>
      <c r="B288" s="41"/>
      <c r="C288" s="215" t="s">
        <v>2904</v>
      </c>
      <c r="D288" s="215" t="s">
        <v>187</v>
      </c>
      <c r="E288" s="216" t="s">
        <v>5397</v>
      </c>
      <c r="F288" s="217" t="s">
        <v>5398</v>
      </c>
      <c r="G288" s="218" t="s">
        <v>1314</v>
      </c>
      <c r="H288" s="219">
        <v>31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4085</v>
      </c>
    </row>
    <row r="289" s="2" customFormat="1" ht="16.5" customHeight="1">
      <c r="A289" s="40"/>
      <c r="B289" s="41"/>
      <c r="C289" s="215" t="s">
        <v>1402</v>
      </c>
      <c r="D289" s="215" t="s">
        <v>187</v>
      </c>
      <c r="E289" s="216" t="s">
        <v>5664</v>
      </c>
      <c r="F289" s="217" t="s">
        <v>5665</v>
      </c>
      <c r="G289" s="218" t="s">
        <v>1314</v>
      </c>
      <c r="H289" s="219">
        <v>16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4088</v>
      </c>
    </row>
    <row r="290" s="2" customFormat="1" ht="16.5" customHeight="1">
      <c r="A290" s="40"/>
      <c r="B290" s="41"/>
      <c r="C290" s="215" t="s">
        <v>2907</v>
      </c>
      <c r="D290" s="215" t="s">
        <v>187</v>
      </c>
      <c r="E290" s="216" t="s">
        <v>5666</v>
      </c>
      <c r="F290" s="217" t="s">
        <v>5667</v>
      </c>
      <c r="G290" s="218" t="s">
        <v>1314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4091</v>
      </c>
    </row>
    <row r="291" s="2" customFormat="1" ht="16.5" customHeight="1">
      <c r="A291" s="40"/>
      <c r="B291" s="41"/>
      <c r="C291" s="215" t="s">
        <v>2911</v>
      </c>
      <c r="D291" s="215" t="s">
        <v>187</v>
      </c>
      <c r="E291" s="216" t="s">
        <v>5668</v>
      </c>
      <c r="F291" s="217" t="s">
        <v>5669</v>
      </c>
      <c r="G291" s="218" t="s">
        <v>1314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4094</v>
      </c>
    </row>
    <row r="292" s="2" customFormat="1" ht="16.5" customHeight="1">
      <c r="A292" s="40"/>
      <c r="B292" s="41"/>
      <c r="C292" s="215" t="s">
        <v>2913</v>
      </c>
      <c r="D292" s="215" t="s">
        <v>187</v>
      </c>
      <c r="E292" s="216" t="s">
        <v>5670</v>
      </c>
      <c r="F292" s="217" t="s">
        <v>5671</v>
      </c>
      <c r="G292" s="218" t="s">
        <v>1314</v>
      </c>
      <c r="H292" s="219">
        <v>2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5672</v>
      </c>
    </row>
    <row r="293" s="2" customFormat="1" ht="16.5" customHeight="1">
      <c r="A293" s="40"/>
      <c r="B293" s="41"/>
      <c r="C293" s="215" t="s">
        <v>2915</v>
      </c>
      <c r="D293" s="215" t="s">
        <v>187</v>
      </c>
      <c r="E293" s="216" t="s">
        <v>5673</v>
      </c>
      <c r="F293" s="217" t="s">
        <v>5674</v>
      </c>
      <c r="G293" s="218" t="s">
        <v>1314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187</v>
      </c>
      <c r="AU293" s="226" t="s">
        <v>80</v>
      </c>
      <c r="AY293" s="19" t="s">
        <v>185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5675</v>
      </c>
    </row>
    <row r="294" s="2" customFormat="1" ht="16.5" customHeight="1">
      <c r="A294" s="40"/>
      <c r="B294" s="41"/>
      <c r="C294" s="215" t="s">
        <v>2917</v>
      </c>
      <c r="D294" s="215" t="s">
        <v>187</v>
      </c>
      <c r="E294" s="216" t="s">
        <v>5676</v>
      </c>
      <c r="F294" s="217" t="s">
        <v>5677</v>
      </c>
      <c r="G294" s="218" t="s">
        <v>1314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5678</v>
      </c>
    </row>
    <row r="295" s="2" customFormat="1" ht="16.5" customHeight="1">
      <c r="A295" s="40"/>
      <c r="B295" s="41"/>
      <c r="C295" s="215" t="s">
        <v>2850</v>
      </c>
      <c r="D295" s="215" t="s">
        <v>187</v>
      </c>
      <c r="E295" s="216" t="s">
        <v>5679</v>
      </c>
      <c r="F295" s="217" t="s">
        <v>5680</v>
      </c>
      <c r="G295" s="218" t="s">
        <v>1314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187</v>
      </c>
      <c r="AU295" s="226" t="s">
        <v>80</v>
      </c>
      <c r="AY295" s="19" t="s">
        <v>185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5681</v>
      </c>
    </row>
    <row r="296" s="2" customFormat="1" ht="16.5" customHeight="1">
      <c r="A296" s="40"/>
      <c r="B296" s="41"/>
      <c r="C296" s="215" t="s">
        <v>2920</v>
      </c>
      <c r="D296" s="215" t="s">
        <v>187</v>
      </c>
      <c r="E296" s="216" t="s">
        <v>5682</v>
      </c>
      <c r="F296" s="217" t="s">
        <v>5683</v>
      </c>
      <c r="G296" s="218" t="s">
        <v>1314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5684</v>
      </c>
    </row>
    <row r="297" s="2" customFormat="1" ht="16.5" customHeight="1">
      <c r="A297" s="40"/>
      <c r="B297" s="41"/>
      <c r="C297" s="215" t="s">
        <v>2922</v>
      </c>
      <c r="D297" s="215" t="s">
        <v>187</v>
      </c>
      <c r="E297" s="216" t="s">
        <v>5685</v>
      </c>
      <c r="F297" s="217" t="s">
        <v>5686</v>
      </c>
      <c r="G297" s="218" t="s">
        <v>1314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187</v>
      </c>
      <c r="AU297" s="226" t="s">
        <v>80</v>
      </c>
      <c r="AY297" s="19" t="s">
        <v>185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5687</v>
      </c>
    </row>
    <row r="298" s="2" customFormat="1" ht="16.5" customHeight="1">
      <c r="A298" s="40"/>
      <c r="B298" s="41"/>
      <c r="C298" s="215" t="s">
        <v>2925</v>
      </c>
      <c r="D298" s="215" t="s">
        <v>187</v>
      </c>
      <c r="E298" s="216" t="s">
        <v>5688</v>
      </c>
      <c r="F298" s="217" t="s">
        <v>5689</v>
      </c>
      <c r="G298" s="218" t="s">
        <v>1314</v>
      </c>
      <c r="H298" s="219">
        <v>1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187</v>
      </c>
      <c r="AU298" s="226" t="s">
        <v>80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5690</v>
      </c>
    </row>
    <row r="299" s="2" customFormat="1" ht="16.5" customHeight="1">
      <c r="A299" s="40"/>
      <c r="B299" s="41"/>
      <c r="C299" s="215" t="s">
        <v>2927</v>
      </c>
      <c r="D299" s="215" t="s">
        <v>187</v>
      </c>
      <c r="E299" s="216" t="s">
        <v>5691</v>
      </c>
      <c r="F299" s="217" t="s">
        <v>5692</v>
      </c>
      <c r="G299" s="218" t="s">
        <v>1314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80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5693</v>
      </c>
    </row>
    <row r="300" s="2" customFormat="1" ht="16.5" customHeight="1">
      <c r="A300" s="40"/>
      <c r="B300" s="41"/>
      <c r="C300" s="215" t="s">
        <v>2929</v>
      </c>
      <c r="D300" s="215" t="s">
        <v>187</v>
      </c>
      <c r="E300" s="216" t="s">
        <v>5694</v>
      </c>
      <c r="F300" s="217" t="s">
        <v>5695</v>
      </c>
      <c r="G300" s="218" t="s">
        <v>1314</v>
      </c>
      <c r="H300" s="219">
        <v>1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80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5696</v>
      </c>
    </row>
    <row r="301" s="2" customFormat="1" ht="16.5" customHeight="1">
      <c r="A301" s="40"/>
      <c r="B301" s="41"/>
      <c r="C301" s="215" t="s">
        <v>2935</v>
      </c>
      <c r="D301" s="215" t="s">
        <v>187</v>
      </c>
      <c r="E301" s="216" t="s">
        <v>5697</v>
      </c>
      <c r="F301" s="217" t="s">
        <v>5698</v>
      </c>
      <c r="G301" s="218" t="s">
        <v>1314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187</v>
      </c>
      <c r="AU301" s="226" t="s">
        <v>80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5699</v>
      </c>
    </row>
    <row r="302" s="2" customFormat="1" ht="16.5" customHeight="1">
      <c r="A302" s="40"/>
      <c r="B302" s="41"/>
      <c r="C302" s="215" t="s">
        <v>2941</v>
      </c>
      <c r="D302" s="215" t="s">
        <v>187</v>
      </c>
      <c r="E302" s="216" t="s">
        <v>5700</v>
      </c>
      <c r="F302" s="217" t="s">
        <v>5701</v>
      </c>
      <c r="G302" s="218" t="s">
        <v>1314</v>
      </c>
      <c r="H302" s="219">
        <v>1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187</v>
      </c>
      <c r="AU302" s="226" t="s">
        <v>80</v>
      </c>
      <c r="AY302" s="19" t="s">
        <v>185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5702</v>
      </c>
    </row>
    <row r="303" s="2" customFormat="1" ht="16.5" customHeight="1">
      <c r="A303" s="40"/>
      <c r="B303" s="41"/>
      <c r="C303" s="215" t="s">
        <v>2943</v>
      </c>
      <c r="D303" s="215" t="s">
        <v>187</v>
      </c>
      <c r="E303" s="216" t="s">
        <v>5703</v>
      </c>
      <c r="F303" s="217" t="s">
        <v>5704</v>
      </c>
      <c r="G303" s="218" t="s">
        <v>1314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187</v>
      </c>
      <c r="AU303" s="226" t="s">
        <v>80</v>
      </c>
      <c r="AY303" s="19" t="s">
        <v>185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5705</v>
      </c>
    </row>
    <row r="304" s="2" customFormat="1" ht="16.5" customHeight="1">
      <c r="A304" s="40"/>
      <c r="B304" s="41"/>
      <c r="C304" s="215" t="s">
        <v>2971</v>
      </c>
      <c r="D304" s="215" t="s">
        <v>187</v>
      </c>
      <c r="E304" s="216" t="s">
        <v>5706</v>
      </c>
      <c r="F304" s="217" t="s">
        <v>5707</v>
      </c>
      <c r="G304" s="218" t="s">
        <v>1314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5708</v>
      </c>
    </row>
    <row r="305" s="2" customFormat="1" ht="16.5" customHeight="1">
      <c r="A305" s="40"/>
      <c r="B305" s="41"/>
      <c r="C305" s="215" t="s">
        <v>2973</v>
      </c>
      <c r="D305" s="215" t="s">
        <v>187</v>
      </c>
      <c r="E305" s="216" t="s">
        <v>5709</v>
      </c>
      <c r="F305" s="217" t="s">
        <v>5710</v>
      </c>
      <c r="G305" s="218" t="s">
        <v>1314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80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5711</v>
      </c>
    </row>
    <row r="306" s="2" customFormat="1" ht="16.5" customHeight="1">
      <c r="A306" s="40"/>
      <c r="B306" s="41"/>
      <c r="C306" s="215" t="s">
        <v>2975</v>
      </c>
      <c r="D306" s="215" t="s">
        <v>187</v>
      </c>
      <c r="E306" s="216" t="s">
        <v>5712</v>
      </c>
      <c r="F306" s="217" t="s">
        <v>5713</v>
      </c>
      <c r="G306" s="218" t="s">
        <v>1314</v>
      </c>
      <c r="H306" s="219">
        <v>1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5714</v>
      </c>
    </row>
    <row r="307" s="2" customFormat="1" ht="16.5" customHeight="1">
      <c r="A307" s="40"/>
      <c r="B307" s="41"/>
      <c r="C307" s="215" t="s">
        <v>2977</v>
      </c>
      <c r="D307" s="215" t="s">
        <v>187</v>
      </c>
      <c r="E307" s="216" t="s">
        <v>5715</v>
      </c>
      <c r="F307" s="217" t="s">
        <v>5716</v>
      </c>
      <c r="G307" s="218" t="s">
        <v>1314</v>
      </c>
      <c r="H307" s="219">
        <v>1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187</v>
      </c>
      <c r="AU307" s="226" t="s">
        <v>80</v>
      </c>
      <c r="AY307" s="19" t="s">
        <v>185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5717</v>
      </c>
    </row>
    <row r="308" s="2" customFormat="1" ht="16.5" customHeight="1">
      <c r="A308" s="40"/>
      <c r="B308" s="41"/>
      <c r="C308" s="215" t="s">
        <v>2981</v>
      </c>
      <c r="D308" s="215" t="s">
        <v>187</v>
      </c>
      <c r="E308" s="216" t="s">
        <v>5718</v>
      </c>
      <c r="F308" s="217" t="s">
        <v>5719</v>
      </c>
      <c r="G308" s="218" t="s">
        <v>1314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187</v>
      </c>
      <c r="AU308" s="226" t="s">
        <v>80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5720</v>
      </c>
    </row>
    <row r="309" s="2" customFormat="1" ht="16.5" customHeight="1">
      <c r="A309" s="40"/>
      <c r="B309" s="41"/>
      <c r="C309" s="215" t="s">
        <v>2983</v>
      </c>
      <c r="D309" s="215" t="s">
        <v>187</v>
      </c>
      <c r="E309" s="216" t="s">
        <v>5721</v>
      </c>
      <c r="F309" s="217" t="s">
        <v>5722</v>
      </c>
      <c r="G309" s="218" t="s">
        <v>1314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187</v>
      </c>
      <c r="AU309" s="226" t="s">
        <v>80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5723</v>
      </c>
    </row>
    <row r="310" s="2" customFormat="1" ht="16.5" customHeight="1">
      <c r="A310" s="40"/>
      <c r="B310" s="41"/>
      <c r="C310" s="215" t="s">
        <v>2989</v>
      </c>
      <c r="D310" s="215" t="s">
        <v>187</v>
      </c>
      <c r="E310" s="216" t="s">
        <v>5724</v>
      </c>
      <c r="F310" s="217" t="s">
        <v>5725</v>
      </c>
      <c r="G310" s="218" t="s">
        <v>1314</v>
      </c>
      <c r="H310" s="219">
        <v>1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187</v>
      </c>
      <c r="AU310" s="226" t="s">
        <v>80</v>
      </c>
      <c r="AY310" s="19" t="s">
        <v>185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5726</v>
      </c>
    </row>
    <row r="311" s="2" customFormat="1" ht="16.5" customHeight="1">
      <c r="A311" s="40"/>
      <c r="B311" s="41"/>
      <c r="C311" s="215" t="s">
        <v>2992</v>
      </c>
      <c r="D311" s="215" t="s">
        <v>187</v>
      </c>
      <c r="E311" s="216" t="s">
        <v>5727</v>
      </c>
      <c r="F311" s="217" t="s">
        <v>5728</v>
      </c>
      <c r="G311" s="218" t="s">
        <v>1314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80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5729</v>
      </c>
    </row>
    <row r="312" s="2" customFormat="1" ht="16.5" customHeight="1">
      <c r="A312" s="40"/>
      <c r="B312" s="41"/>
      <c r="C312" s="215" t="s">
        <v>2995</v>
      </c>
      <c r="D312" s="215" t="s">
        <v>187</v>
      </c>
      <c r="E312" s="216" t="s">
        <v>5730</v>
      </c>
      <c r="F312" s="217" t="s">
        <v>5731</v>
      </c>
      <c r="G312" s="218" t="s">
        <v>1314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135</v>
      </c>
      <c r="AT312" s="226" t="s">
        <v>187</v>
      </c>
      <c r="AU312" s="226" t="s">
        <v>80</v>
      </c>
      <c r="AY312" s="19" t="s">
        <v>185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135</v>
      </c>
      <c r="BM312" s="226" t="s">
        <v>5732</v>
      </c>
    </row>
    <row r="313" s="2" customFormat="1" ht="16.5" customHeight="1">
      <c r="A313" s="40"/>
      <c r="B313" s="41"/>
      <c r="C313" s="215" t="s">
        <v>2997</v>
      </c>
      <c r="D313" s="215" t="s">
        <v>187</v>
      </c>
      <c r="E313" s="216" t="s">
        <v>5733</v>
      </c>
      <c r="F313" s="217" t="s">
        <v>5734</v>
      </c>
      <c r="G313" s="218" t="s">
        <v>1314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187</v>
      </c>
      <c r="AU313" s="226" t="s">
        <v>80</v>
      </c>
      <c r="AY313" s="19" t="s">
        <v>185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5735</v>
      </c>
    </row>
    <row r="314" s="2" customFormat="1" ht="16.5" customHeight="1">
      <c r="A314" s="40"/>
      <c r="B314" s="41"/>
      <c r="C314" s="215" t="s">
        <v>4996</v>
      </c>
      <c r="D314" s="215" t="s">
        <v>187</v>
      </c>
      <c r="E314" s="216" t="s">
        <v>5736</v>
      </c>
      <c r="F314" s="217" t="s">
        <v>5737</v>
      </c>
      <c r="G314" s="218" t="s">
        <v>1314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80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5738</v>
      </c>
    </row>
    <row r="315" s="2" customFormat="1" ht="16.5" customHeight="1">
      <c r="A315" s="40"/>
      <c r="B315" s="41"/>
      <c r="C315" s="215" t="s">
        <v>3851</v>
      </c>
      <c r="D315" s="215" t="s">
        <v>187</v>
      </c>
      <c r="E315" s="216" t="s">
        <v>5739</v>
      </c>
      <c r="F315" s="217" t="s">
        <v>5740</v>
      </c>
      <c r="G315" s="218" t="s">
        <v>1314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44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135</v>
      </c>
      <c r="AT315" s="226" t="s">
        <v>187</v>
      </c>
      <c r="AU315" s="226" t="s">
        <v>80</v>
      </c>
      <c r="AY315" s="19" t="s">
        <v>185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135</v>
      </c>
      <c r="BM315" s="226" t="s">
        <v>5741</v>
      </c>
    </row>
    <row r="316" s="2" customFormat="1" ht="16.5" customHeight="1">
      <c r="A316" s="40"/>
      <c r="B316" s="41"/>
      <c r="C316" s="215" t="s">
        <v>4999</v>
      </c>
      <c r="D316" s="215" t="s">
        <v>187</v>
      </c>
      <c r="E316" s="216" t="s">
        <v>5742</v>
      </c>
      <c r="F316" s="217" t="s">
        <v>5743</v>
      </c>
      <c r="G316" s="218" t="s">
        <v>1314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80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5744</v>
      </c>
    </row>
    <row r="317" s="2" customFormat="1" ht="16.5" customHeight="1">
      <c r="A317" s="40"/>
      <c r="B317" s="41"/>
      <c r="C317" s="215" t="s">
        <v>3854</v>
      </c>
      <c r="D317" s="215" t="s">
        <v>187</v>
      </c>
      <c r="E317" s="216" t="s">
        <v>5742</v>
      </c>
      <c r="F317" s="217" t="s">
        <v>5743</v>
      </c>
      <c r="G317" s="218" t="s">
        <v>1314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187</v>
      </c>
      <c r="AU317" s="226" t="s">
        <v>80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5745</v>
      </c>
    </row>
    <row r="318" s="2" customFormat="1" ht="16.5" customHeight="1">
      <c r="A318" s="40"/>
      <c r="B318" s="41"/>
      <c r="C318" s="215" t="s">
        <v>5002</v>
      </c>
      <c r="D318" s="215" t="s">
        <v>187</v>
      </c>
      <c r="E318" s="216" t="s">
        <v>5746</v>
      </c>
      <c r="F318" s="217" t="s">
        <v>5747</v>
      </c>
      <c r="G318" s="218" t="s">
        <v>1314</v>
      </c>
      <c r="H318" s="219">
        <v>1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80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5748</v>
      </c>
    </row>
    <row r="319" s="2" customFormat="1" ht="16.5" customHeight="1">
      <c r="A319" s="40"/>
      <c r="B319" s="41"/>
      <c r="C319" s="215" t="s">
        <v>3857</v>
      </c>
      <c r="D319" s="215" t="s">
        <v>187</v>
      </c>
      <c r="E319" s="216" t="s">
        <v>5697</v>
      </c>
      <c r="F319" s="217" t="s">
        <v>5698</v>
      </c>
      <c r="G319" s="218" t="s">
        <v>1314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80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5749</v>
      </c>
    </row>
    <row r="320" s="2" customFormat="1" ht="16.5" customHeight="1">
      <c r="A320" s="40"/>
      <c r="B320" s="41"/>
      <c r="C320" s="215" t="s">
        <v>5007</v>
      </c>
      <c r="D320" s="215" t="s">
        <v>187</v>
      </c>
      <c r="E320" s="216" t="s">
        <v>5750</v>
      </c>
      <c r="F320" s="217" t="s">
        <v>5751</v>
      </c>
      <c r="G320" s="218" t="s">
        <v>1314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187</v>
      </c>
      <c r="AU320" s="226" t="s">
        <v>80</v>
      </c>
      <c r="AY320" s="19" t="s">
        <v>185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5752</v>
      </c>
    </row>
    <row r="321" s="2" customFormat="1" ht="16.5" customHeight="1">
      <c r="A321" s="40"/>
      <c r="B321" s="41"/>
      <c r="C321" s="215" t="s">
        <v>3860</v>
      </c>
      <c r="D321" s="215" t="s">
        <v>187</v>
      </c>
      <c r="E321" s="216" t="s">
        <v>5753</v>
      </c>
      <c r="F321" s="217" t="s">
        <v>5754</v>
      </c>
      <c r="G321" s="218" t="s">
        <v>1314</v>
      </c>
      <c r="H321" s="219">
        <v>1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80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5755</v>
      </c>
    </row>
    <row r="322" s="2" customFormat="1" ht="16.5" customHeight="1">
      <c r="A322" s="40"/>
      <c r="B322" s="41"/>
      <c r="C322" s="215" t="s">
        <v>5013</v>
      </c>
      <c r="D322" s="215" t="s">
        <v>187</v>
      </c>
      <c r="E322" s="216" t="s">
        <v>5756</v>
      </c>
      <c r="F322" s="217" t="s">
        <v>5757</v>
      </c>
      <c r="G322" s="218" t="s">
        <v>1314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80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5758</v>
      </c>
    </row>
    <row r="323" s="2" customFormat="1" ht="16.5" customHeight="1">
      <c r="A323" s="40"/>
      <c r="B323" s="41"/>
      <c r="C323" s="215" t="s">
        <v>3863</v>
      </c>
      <c r="D323" s="215" t="s">
        <v>187</v>
      </c>
      <c r="E323" s="216" t="s">
        <v>5759</v>
      </c>
      <c r="F323" s="217" t="s">
        <v>5760</v>
      </c>
      <c r="G323" s="218" t="s">
        <v>1314</v>
      </c>
      <c r="H323" s="219">
        <v>1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187</v>
      </c>
      <c r="AU323" s="226" t="s">
        <v>80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5761</v>
      </c>
    </row>
    <row r="324" s="2" customFormat="1" ht="16.5" customHeight="1">
      <c r="A324" s="40"/>
      <c r="B324" s="41"/>
      <c r="C324" s="215" t="s">
        <v>5018</v>
      </c>
      <c r="D324" s="215" t="s">
        <v>187</v>
      </c>
      <c r="E324" s="216" t="s">
        <v>5762</v>
      </c>
      <c r="F324" s="217" t="s">
        <v>5763</v>
      </c>
      <c r="G324" s="218" t="s">
        <v>1314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187</v>
      </c>
      <c r="AU324" s="226" t="s">
        <v>80</v>
      </c>
      <c r="AY324" s="19" t="s">
        <v>185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5764</v>
      </c>
    </row>
    <row r="325" s="2" customFormat="1" ht="16.5" customHeight="1">
      <c r="A325" s="40"/>
      <c r="B325" s="41"/>
      <c r="C325" s="215" t="s">
        <v>3866</v>
      </c>
      <c r="D325" s="215" t="s">
        <v>187</v>
      </c>
      <c r="E325" s="216" t="s">
        <v>5759</v>
      </c>
      <c r="F325" s="217" t="s">
        <v>5760</v>
      </c>
      <c r="G325" s="218" t="s">
        <v>1314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187</v>
      </c>
      <c r="AU325" s="226" t="s">
        <v>80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5765</v>
      </c>
    </row>
    <row r="326" s="2" customFormat="1" ht="16.5" customHeight="1">
      <c r="A326" s="40"/>
      <c r="B326" s="41"/>
      <c r="C326" s="215" t="s">
        <v>5021</v>
      </c>
      <c r="D326" s="215" t="s">
        <v>187</v>
      </c>
      <c r="E326" s="216" t="s">
        <v>5766</v>
      </c>
      <c r="F326" s="217" t="s">
        <v>5767</v>
      </c>
      <c r="G326" s="218" t="s">
        <v>1314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5768</v>
      </c>
    </row>
    <row r="327" s="2" customFormat="1" ht="16.5" customHeight="1">
      <c r="A327" s="40"/>
      <c r="B327" s="41"/>
      <c r="C327" s="215" t="s">
        <v>3869</v>
      </c>
      <c r="D327" s="215" t="s">
        <v>187</v>
      </c>
      <c r="E327" s="216" t="s">
        <v>5670</v>
      </c>
      <c r="F327" s="217" t="s">
        <v>5671</v>
      </c>
      <c r="G327" s="218" t="s">
        <v>1314</v>
      </c>
      <c r="H327" s="219">
        <v>2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80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5769</v>
      </c>
    </row>
    <row r="328" s="2" customFormat="1" ht="16.5" customHeight="1">
      <c r="A328" s="40"/>
      <c r="B328" s="41"/>
      <c r="C328" s="215" t="s">
        <v>5024</v>
      </c>
      <c r="D328" s="215" t="s">
        <v>187</v>
      </c>
      <c r="E328" s="216" t="s">
        <v>5673</v>
      </c>
      <c r="F328" s="217" t="s">
        <v>5674</v>
      </c>
      <c r="G328" s="218" t="s">
        <v>1314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187</v>
      </c>
      <c r="AU328" s="226" t="s">
        <v>80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5770</v>
      </c>
    </row>
    <row r="329" s="2" customFormat="1" ht="16.5" customHeight="1">
      <c r="A329" s="40"/>
      <c r="B329" s="41"/>
      <c r="C329" s="215" t="s">
        <v>3872</v>
      </c>
      <c r="D329" s="215" t="s">
        <v>187</v>
      </c>
      <c r="E329" s="216" t="s">
        <v>5771</v>
      </c>
      <c r="F329" s="217" t="s">
        <v>5772</v>
      </c>
      <c r="G329" s="218" t="s">
        <v>1314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135</v>
      </c>
      <c r="AT329" s="226" t="s">
        <v>187</v>
      </c>
      <c r="AU329" s="226" t="s">
        <v>80</v>
      </c>
      <c r="AY329" s="19" t="s">
        <v>185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135</v>
      </c>
      <c r="BM329" s="226" t="s">
        <v>5773</v>
      </c>
    </row>
    <row r="330" s="2" customFormat="1" ht="16.5" customHeight="1">
      <c r="A330" s="40"/>
      <c r="B330" s="41"/>
      <c r="C330" s="215" t="s">
        <v>5027</v>
      </c>
      <c r="D330" s="215" t="s">
        <v>187</v>
      </c>
      <c r="E330" s="216" t="s">
        <v>5774</v>
      </c>
      <c r="F330" s="217" t="s">
        <v>5775</v>
      </c>
      <c r="G330" s="218" t="s">
        <v>1314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80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5776</v>
      </c>
    </row>
    <row r="331" s="2" customFormat="1" ht="16.5" customHeight="1">
      <c r="A331" s="40"/>
      <c r="B331" s="41"/>
      <c r="C331" s="215" t="s">
        <v>3875</v>
      </c>
      <c r="D331" s="215" t="s">
        <v>187</v>
      </c>
      <c r="E331" s="216" t="s">
        <v>5777</v>
      </c>
      <c r="F331" s="217" t="s">
        <v>5778</v>
      </c>
      <c r="G331" s="218" t="s">
        <v>499</v>
      </c>
      <c r="H331" s="219">
        <v>16.199999999999999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80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5779</v>
      </c>
    </row>
    <row r="332" s="2" customFormat="1" ht="16.5" customHeight="1">
      <c r="A332" s="40"/>
      <c r="B332" s="41"/>
      <c r="C332" s="215" t="s">
        <v>5034</v>
      </c>
      <c r="D332" s="215" t="s">
        <v>187</v>
      </c>
      <c r="E332" s="216" t="s">
        <v>5780</v>
      </c>
      <c r="F332" s="217" t="s">
        <v>5781</v>
      </c>
      <c r="G332" s="218" t="s">
        <v>1314</v>
      </c>
      <c r="H332" s="219">
        <v>25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187</v>
      </c>
      <c r="AU332" s="226" t="s">
        <v>80</v>
      </c>
      <c r="AY332" s="19" t="s">
        <v>185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5782</v>
      </c>
    </row>
    <row r="333" s="2" customFormat="1" ht="16.5" customHeight="1">
      <c r="A333" s="40"/>
      <c r="B333" s="41"/>
      <c r="C333" s="215" t="s">
        <v>3878</v>
      </c>
      <c r="D333" s="215" t="s">
        <v>187</v>
      </c>
      <c r="E333" s="216" t="s">
        <v>5419</v>
      </c>
      <c r="F333" s="217" t="s">
        <v>5420</v>
      </c>
      <c r="G333" s="218" t="s">
        <v>499</v>
      </c>
      <c r="H333" s="219">
        <v>5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80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5783</v>
      </c>
    </row>
    <row r="334" s="2" customFormat="1" ht="16.5" customHeight="1">
      <c r="A334" s="40"/>
      <c r="B334" s="41"/>
      <c r="C334" s="215" t="s">
        <v>5039</v>
      </c>
      <c r="D334" s="215" t="s">
        <v>187</v>
      </c>
      <c r="E334" s="216" t="s">
        <v>5421</v>
      </c>
      <c r="F334" s="217" t="s">
        <v>5422</v>
      </c>
      <c r="G334" s="218" t="s">
        <v>499</v>
      </c>
      <c r="H334" s="219">
        <v>5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187</v>
      </c>
      <c r="AU334" s="226" t="s">
        <v>80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5784</v>
      </c>
    </row>
    <row r="335" s="2" customFormat="1" ht="16.5" customHeight="1">
      <c r="A335" s="40"/>
      <c r="B335" s="41"/>
      <c r="C335" s="215" t="s">
        <v>3881</v>
      </c>
      <c r="D335" s="215" t="s">
        <v>187</v>
      </c>
      <c r="E335" s="216" t="s">
        <v>5785</v>
      </c>
      <c r="F335" s="217" t="s">
        <v>5786</v>
      </c>
      <c r="G335" s="218" t="s">
        <v>499</v>
      </c>
      <c r="H335" s="219">
        <v>5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187</v>
      </c>
      <c r="AU335" s="226" t="s">
        <v>80</v>
      </c>
      <c r="AY335" s="19" t="s">
        <v>185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5787</v>
      </c>
    </row>
    <row r="336" s="2" customFormat="1" ht="16.5" customHeight="1">
      <c r="A336" s="40"/>
      <c r="B336" s="41"/>
      <c r="C336" s="215" t="s">
        <v>5042</v>
      </c>
      <c r="D336" s="215" t="s">
        <v>187</v>
      </c>
      <c r="E336" s="216" t="s">
        <v>5788</v>
      </c>
      <c r="F336" s="217" t="s">
        <v>5789</v>
      </c>
      <c r="G336" s="218" t="s">
        <v>1314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187</v>
      </c>
      <c r="AU336" s="226" t="s">
        <v>80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5790</v>
      </c>
    </row>
    <row r="337" s="2" customFormat="1" ht="16.5" customHeight="1">
      <c r="A337" s="40"/>
      <c r="B337" s="41"/>
      <c r="C337" s="215" t="s">
        <v>3884</v>
      </c>
      <c r="D337" s="215" t="s">
        <v>187</v>
      </c>
      <c r="E337" s="216" t="s">
        <v>3804</v>
      </c>
      <c r="F337" s="217" t="s">
        <v>5427</v>
      </c>
      <c r="G337" s="218" t="s">
        <v>499</v>
      </c>
      <c r="H337" s="219">
        <v>5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187</v>
      </c>
      <c r="AU337" s="226" t="s">
        <v>80</v>
      </c>
      <c r="AY337" s="19" t="s">
        <v>185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5791</v>
      </c>
    </row>
    <row r="338" s="2" customFormat="1" ht="24.15" customHeight="1">
      <c r="A338" s="40"/>
      <c r="B338" s="41"/>
      <c r="C338" s="215" t="s">
        <v>5045</v>
      </c>
      <c r="D338" s="215" t="s">
        <v>187</v>
      </c>
      <c r="E338" s="216" t="s">
        <v>5792</v>
      </c>
      <c r="F338" s="217" t="s">
        <v>5793</v>
      </c>
      <c r="G338" s="218" t="s">
        <v>5348</v>
      </c>
      <c r="H338" s="219">
        <v>57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80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5794</v>
      </c>
    </row>
    <row r="339" s="2" customFormat="1" ht="24.15" customHeight="1">
      <c r="A339" s="40"/>
      <c r="B339" s="41"/>
      <c r="C339" s="215" t="s">
        <v>3887</v>
      </c>
      <c r="D339" s="215" t="s">
        <v>187</v>
      </c>
      <c r="E339" s="216" t="s">
        <v>5433</v>
      </c>
      <c r="F339" s="217" t="s">
        <v>5434</v>
      </c>
      <c r="G339" s="218" t="s">
        <v>5348</v>
      </c>
      <c r="H339" s="219">
        <v>57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187</v>
      </c>
      <c r="AU339" s="226" t="s">
        <v>80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5795</v>
      </c>
    </row>
    <row r="340" s="2" customFormat="1" ht="24.15" customHeight="1">
      <c r="A340" s="40"/>
      <c r="B340" s="41"/>
      <c r="C340" s="215" t="s">
        <v>5048</v>
      </c>
      <c r="D340" s="215" t="s">
        <v>187</v>
      </c>
      <c r="E340" s="216" t="s">
        <v>5796</v>
      </c>
      <c r="F340" s="217" t="s">
        <v>5797</v>
      </c>
      <c r="G340" s="218" t="s">
        <v>5348</v>
      </c>
      <c r="H340" s="219">
        <v>18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80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5798</v>
      </c>
    </row>
    <row r="341" s="2" customFormat="1" ht="24.15" customHeight="1">
      <c r="A341" s="40"/>
      <c r="B341" s="41"/>
      <c r="C341" s="215" t="s">
        <v>3890</v>
      </c>
      <c r="D341" s="215" t="s">
        <v>187</v>
      </c>
      <c r="E341" s="216" t="s">
        <v>5433</v>
      </c>
      <c r="F341" s="217" t="s">
        <v>5434</v>
      </c>
      <c r="G341" s="218" t="s">
        <v>5348</v>
      </c>
      <c r="H341" s="219">
        <v>18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187</v>
      </c>
      <c r="AU341" s="226" t="s">
        <v>80</v>
      </c>
      <c r="AY341" s="19" t="s">
        <v>185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5799</v>
      </c>
    </row>
    <row r="342" s="2" customFormat="1" ht="16.5" customHeight="1">
      <c r="A342" s="40"/>
      <c r="B342" s="41"/>
      <c r="C342" s="215" t="s">
        <v>5056</v>
      </c>
      <c r="D342" s="215" t="s">
        <v>187</v>
      </c>
      <c r="E342" s="216" t="s">
        <v>5800</v>
      </c>
      <c r="F342" s="217" t="s">
        <v>5801</v>
      </c>
      <c r="G342" s="218" t="s">
        <v>1314</v>
      </c>
      <c r="H342" s="219">
        <v>5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187</v>
      </c>
      <c r="AU342" s="226" t="s">
        <v>80</v>
      </c>
      <c r="AY342" s="19" t="s">
        <v>185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5802</v>
      </c>
    </row>
    <row r="343" s="2" customFormat="1" ht="16.5" customHeight="1">
      <c r="A343" s="40"/>
      <c r="B343" s="41"/>
      <c r="C343" s="215" t="s">
        <v>3891</v>
      </c>
      <c r="D343" s="215" t="s">
        <v>187</v>
      </c>
      <c r="E343" s="216" t="s">
        <v>5803</v>
      </c>
      <c r="F343" s="217" t="s">
        <v>5804</v>
      </c>
      <c r="G343" s="218" t="s">
        <v>1314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187</v>
      </c>
      <c r="AU343" s="226" t="s">
        <v>80</v>
      </c>
      <c r="AY343" s="19" t="s">
        <v>185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5805</v>
      </c>
    </row>
    <row r="344" s="2" customFormat="1" ht="16.5" customHeight="1">
      <c r="A344" s="40"/>
      <c r="B344" s="41"/>
      <c r="C344" s="215" t="s">
        <v>5060</v>
      </c>
      <c r="D344" s="215" t="s">
        <v>187</v>
      </c>
      <c r="E344" s="216" t="s">
        <v>5806</v>
      </c>
      <c r="F344" s="217" t="s">
        <v>5807</v>
      </c>
      <c r="G344" s="218" t="s">
        <v>1314</v>
      </c>
      <c r="H344" s="219">
        <v>1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80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5808</v>
      </c>
    </row>
    <row r="345" s="2" customFormat="1" ht="16.5" customHeight="1">
      <c r="A345" s="40"/>
      <c r="B345" s="41"/>
      <c r="C345" s="215" t="s">
        <v>3894</v>
      </c>
      <c r="D345" s="215" t="s">
        <v>187</v>
      </c>
      <c r="E345" s="216" t="s">
        <v>5809</v>
      </c>
      <c r="F345" s="217" t="s">
        <v>5810</v>
      </c>
      <c r="G345" s="218" t="s">
        <v>1314</v>
      </c>
      <c r="H345" s="219">
        <v>6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80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5811</v>
      </c>
    </row>
    <row r="346" s="2" customFormat="1" ht="16.5" customHeight="1">
      <c r="A346" s="40"/>
      <c r="B346" s="41"/>
      <c r="C346" s="215" t="s">
        <v>5063</v>
      </c>
      <c r="D346" s="215" t="s">
        <v>187</v>
      </c>
      <c r="E346" s="216" t="s">
        <v>5660</v>
      </c>
      <c r="F346" s="217" t="s">
        <v>5661</v>
      </c>
      <c r="G346" s="218" t="s">
        <v>1314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80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5812</v>
      </c>
    </row>
    <row r="347" s="2" customFormat="1" ht="16.5" customHeight="1">
      <c r="A347" s="40"/>
      <c r="B347" s="41"/>
      <c r="C347" s="215" t="s">
        <v>3897</v>
      </c>
      <c r="D347" s="215" t="s">
        <v>187</v>
      </c>
      <c r="E347" s="216" t="s">
        <v>5813</v>
      </c>
      <c r="F347" s="217" t="s">
        <v>5814</v>
      </c>
      <c r="G347" s="218" t="s">
        <v>1314</v>
      </c>
      <c r="H347" s="219">
        <v>3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135</v>
      </c>
      <c r="AT347" s="226" t="s">
        <v>187</v>
      </c>
      <c r="AU347" s="226" t="s">
        <v>80</v>
      </c>
      <c r="AY347" s="19" t="s">
        <v>185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135</v>
      </c>
      <c r="BM347" s="226" t="s">
        <v>5815</v>
      </c>
    </row>
    <row r="348" s="2" customFormat="1" ht="16.5" customHeight="1">
      <c r="A348" s="40"/>
      <c r="B348" s="41"/>
      <c r="C348" s="215" t="s">
        <v>5066</v>
      </c>
      <c r="D348" s="215" t="s">
        <v>187</v>
      </c>
      <c r="E348" s="216" t="s">
        <v>5816</v>
      </c>
      <c r="F348" s="217" t="s">
        <v>5817</v>
      </c>
      <c r="G348" s="218" t="s">
        <v>1314</v>
      </c>
      <c r="H348" s="219">
        <v>3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80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5818</v>
      </c>
    </row>
    <row r="349" s="2" customFormat="1" ht="16.5" customHeight="1">
      <c r="A349" s="40"/>
      <c r="B349" s="41"/>
      <c r="C349" s="215" t="s">
        <v>3900</v>
      </c>
      <c r="D349" s="215" t="s">
        <v>187</v>
      </c>
      <c r="E349" s="216" t="s">
        <v>5453</v>
      </c>
      <c r="F349" s="217" t="s">
        <v>5454</v>
      </c>
      <c r="G349" s="218" t="s">
        <v>1314</v>
      </c>
      <c r="H349" s="219">
        <v>18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80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5819</v>
      </c>
    </row>
    <row r="350" s="2" customFormat="1" ht="16.5" customHeight="1">
      <c r="A350" s="40"/>
      <c r="B350" s="41"/>
      <c r="C350" s="215" t="s">
        <v>5069</v>
      </c>
      <c r="D350" s="215" t="s">
        <v>187</v>
      </c>
      <c r="E350" s="216" t="s">
        <v>5457</v>
      </c>
      <c r="F350" s="217" t="s">
        <v>5458</v>
      </c>
      <c r="G350" s="218" t="s">
        <v>1314</v>
      </c>
      <c r="H350" s="219">
        <v>11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187</v>
      </c>
      <c r="AU350" s="226" t="s">
        <v>80</v>
      </c>
      <c r="AY350" s="19" t="s">
        <v>185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5820</v>
      </c>
    </row>
    <row r="351" s="2" customFormat="1" ht="16.5" customHeight="1">
      <c r="A351" s="40"/>
      <c r="B351" s="41"/>
      <c r="C351" s="215" t="s">
        <v>3901</v>
      </c>
      <c r="D351" s="215" t="s">
        <v>187</v>
      </c>
      <c r="E351" s="216" t="s">
        <v>5821</v>
      </c>
      <c r="F351" s="217" t="s">
        <v>5822</v>
      </c>
      <c r="G351" s="218" t="s">
        <v>1314</v>
      </c>
      <c r="H351" s="219">
        <v>7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187</v>
      </c>
      <c r="AU351" s="226" t="s">
        <v>80</v>
      </c>
      <c r="AY351" s="19" t="s">
        <v>185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450</v>
      </c>
    </row>
    <row r="352" s="2" customFormat="1" ht="16.5" customHeight="1">
      <c r="A352" s="40"/>
      <c r="B352" s="41"/>
      <c r="C352" s="215" t="s">
        <v>5072</v>
      </c>
      <c r="D352" s="215" t="s">
        <v>187</v>
      </c>
      <c r="E352" s="216" t="s">
        <v>5823</v>
      </c>
      <c r="F352" s="217" t="s">
        <v>5824</v>
      </c>
      <c r="G352" s="218" t="s">
        <v>1314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80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5825</v>
      </c>
    </row>
    <row r="353" s="2" customFormat="1" ht="16.5" customHeight="1">
      <c r="A353" s="40"/>
      <c r="B353" s="41"/>
      <c r="C353" s="215" t="s">
        <v>3902</v>
      </c>
      <c r="D353" s="215" t="s">
        <v>187</v>
      </c>
      <c r="E353" s="216" t="s">
        <v>5826</v>
      </c>
      <c r="F353" s="217" t="s">
        <v>5827</v>
      </c>
      <c r="G353" s="218" t="s">
        <v>1314</v>
      </c>
      <c r="H353" s="219">
        <v>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187</v>
      </c>
      <c r="AU353" s="226" t="s">
        <v>80</v>
      </c>
      <c r="AY353" s="19" t="s">
        <v>185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5828</v>
      </c>
    </row>
    <row r="354" s="2" customFormat="1" ht="16.5" customHeight="1">
      <c r="A354" s="40"/>
      <c r="B354" s="41"/>
      <c r="C354" s="215" t="s">
        <v>5075</v>
      </c>
      <c r="D354" s="215" t="s">
        <v>187</v>
      </c>
      <c r="E354" s="216" t="s">
        <v>5829</v>
      </c>
      <c r="F354" s="217" t="s">
        <v>5830</v>
      </c>
      <c r="G354" s="218" t="s">
        <v>1314</v>
      </c>
      <c r="H354" s="219">
        <v>2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187</v>
      </c>
      <c r="AU354" s="226" t="s">
        <v>80</v>
      </c>
      <c r="AY354" s="19" t="s">
        <v>185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5831</v>
      </c>
    </row>
    <row r="355" s="2" customFormat="1" ht="16.5" customHeight="1">
      <c r="A355" s="40"/>
      <c r="B355" s="41"/>
      <c r="C355" s="215" t="s">
        <v>3905</v>
      </c>
      <c r="D355" s="215" t="s">
        <v>187</v>
      </c>
      <c r="E355" s="216" t="s">
        <v>5832</v>
      </c>
      <c r="F355" s="217" t="s">
        <v>5833</v>
      </c>
      <c r="G355" s="218" t="s">
        <v>1314</v>
      </c>
      <c r="H355" s="219">
        <v>5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187</v>
      </c>
      <c r="AU355" s="226" t="s">
        <v>80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5834</v>
      </c>
    </row>
    <row r="356" s="2" customFormat="1" ht="16.5" customHeight="1">
      <c r="A356" s="40"/>
      <c r="B356" s="41"/>
      <c r="C356" s="215" t="s">
        <v>5078</v>
      </c>
      <c r="D356" s="215" t="s">
        <v>187</v>
      </c>
      <c r="E356" s="216" t="s">
        <v>5835</v>
      </c>
      <c r="F356" s="217" t="s">
        <v>5836</v>
      </c>
      <c r="G356" s="218" t="s">
        <v>1314</v>
      </c>
      <c r="H356" s="219">
        <v>5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187</v>
      </c>
      <c r="AU356" s="226" t="s">
        <v>80</v>
      </c>
      <c r="AY356" s="19" t="s">
        <v>185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5837</v>
      </c>
    </row>
    <row r="357" s="2" customFormat="1" ht="16.5" customHeight="1">
      <c r="A357" s="40"/>
      <c r="B357" s="41"/>
      <c r="C357" s="215" t="s">
        <v>3907</v>
      </c>
      <c r="D357" s="215" t="s">
        <v>187</v>
      </c>
      <c r="E357" s="216" t="s">
        <v>5838</v>
      </c>
      <c r="F357" s="217" t="s">
        <v>5839</v>
      </c>
      <c r="G357" s="218" t="s">
        <v>1314</v>
      </c>
      <c r="H357" s="219">
        <v>5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44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135</v>
      </c>
      <c r="AT357" s="226" t="s">
        <v>187</v>
      </c>
      <c r="AU357" s="226" t="s">
        <v>80</v>
      </c>
      <c r="AY357" s="19" t="s">
        <v>185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135</v>
      </c>
      <c r="BM357" s="226" t="s">
        <v>5840</v>
      </c>
    </row>
    <row r="358" s="2" customFormat="1" ht="16.5" customHeight="1">
      <c r="A358" s="40"/>
      <c r="B358" s="41"/>
      <c r="C358" s="215" t="s">
        <v>5083</v>
      </c>
      <c r="D358" s="215" t="s">
        <v>187</v>
      </c>
      <c r="E358" s="216" t="s">
        <v>5841</v>
      </c>
      <c r="F358" s="217" t="s">
        <v>5842</v>
      </c>
      <c r="G358" s="218" t="s">
        <v>1314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80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5843</v>
      </c>
    </row>
    <row r="359" s="2" customFormat="1" ht="16.5" customHeight="1">
      <c r="A359" s="40"/>
      <c r="B359" s="41"/>
      <c r="C359" s="215" t="s">
        <v>3911</v>
      </c>
      <c r="D359" s="215" t="s">
        <v>187</v>
      </c>
      <c r="E359" s="216" t="s">
        <v>5844</v>
      </c>
      <c r="F359" s="217" t="s">
        <v>5845</v>
      </c>
      <c r="G359" s="218" t="s">
        <v>1314</v>
      </c>
      <c r="H359" s="219">
        <v>3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187</v>
      </c>
      <c r="AU359" s="226" t="s">
        <v>80</v>
      </c>
      <c r="AY359" s="19" t="s">
        <v>185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5846</v>
      </c>
    </row>
    <row r="360" s="2" customFormat="1" ht="16.5" customHeight="1">
      <c r="A360" s="40"/>
      <c r="B360" s="41"/>
      <c r="C360" s="215" t="s">
        <v>5087</v>
      </c>
      <c r="D360" s="215" t="s">
        <v>187</v>
      </c>
      <c r="E360" s="216" t="s">
        <v>5847</v>
      </c>
      <c r="F360" s="217" t="s">
        <v>5848</v>
      </c>
      <c r="G360" s="218" t="s">
        <v>1314</v>
      </c>
      <c r="H360" s="219">
        <v>3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135</v>
      </c>
      <c r="AT360" s="226" t="s">
        <v>187</v>
      </c>
      <c r="AU360" s="226" t="s">
        <v>80</v>
      </c>
      <c r="AY360" s="19" t="s">
        <v>185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135</v>
      </c>
      <c r="BM360" s="226" t="s">
        <v>5849</v>
      </c>
    </row>
    <row r="361" s="2" customFormat="1" ht="16.5" customHeight="1">
      <c r="A361" s="40"/>
      <c r="B361" s="41"/>
      <c r="C361" s="215" t="s">
        <v>3914</v>
      </c>
      <c r="D361" s="215" t="s">
        <v>187</v>
      </c>
      <c r="E361" s="216" t="s">
        <v>5850</v>
      </c>
      <c r="F361" s="217" t="s">
        <v>5851</v>
      </c>
      <c r="G361" s="218" t="s">
        <v>1314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187</v>
      </c>
      <c r="AU361" s="226" t="s">
        <v>80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5852</v>
      </c>
    </row>
    <row r="362" s="2" customFormat="1" ht="16.5" customHeight="1">
      <c r="A362" s="40"/>
      <c r="B362" s="41"/>
      <c r="C362" s="215" t="s">
        <v>5090</v>
      </c>
      <c r="D362" s="215" t="s">
        <v>187</v>
      </c>
      <c r="E362" s="216" t="s">
        <v>5853</v>
      </c>
      <c r="F362" s="217" t="s">
        <v>5854</v>
      </c>
      <c r="G362" s="218" t="s">
        <v>1314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187</v>
      </c>
      <c r="AU362" s="226" t="s">
        <v>80</v>
      </c>
      <c r="AY362" s="19" t="s">
        <v>185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5855</v>
      </c>
    </row>
    <row r="363" s="2" customFormat="1" ht="16.5" customHeight="1">
      <c r="A363" s="40"/>
      <c r="B363" s="41"/>
      <c r="C363" s="215" t="s">
        <v>3917</v>
      </c>
      <c r="D363" s="215" t="s">
        <v>187</v>
      </c>
      <c r="E363" s="216" t="s">
        <v>5856</v>
      </c>
      <c r="F363" s="217" t="s">
        <v>5857</v>
      </c>
      <c r="G363" s="218" t="s">
        <v>1314</v>
      </c>
      <c r="H363" s="219">
        <v>20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187</v>
      </c>
      <c r="AU363" s="226" t="s">
        <v>80</v>
      </c>
      <c r="AY363" s="19" t="s">
        <v>185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5858</v>
      </c>
    </row>
    <row r="364" s="2" customFormat="1" ht="16.5" customHeight="1">
      <c r="A364" s="40"/>
      <c r="B364" s="41"/>
      <c r="C364" s="215" t="s">
        <v>5093</v>
      </c>
      <c r="D364" s="215" t="s">
        <v>187</v>
      </c>
      <c r="E364" s="216" t="s">
        <v>5859</v>
      </c>
      <c r="F364" s="217" t="s">
        <v>5860</v>
      </c>
      <c r="G364" s="218" t="s">
        <v>1314</v>
      </c>
      <c r="H364" s="219">
        <v>13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5861</v>
      </c>
    </row>
    <row r="365" s="2" customFormat="1" ht="16.5" customHeight="1">
      <c r="A365" s="40"/>
      <c r="B365" s="41"/>
      <c r="C365" s="215" t="s">
        <v>3920</v>
      </c>
      <c r="D365" s="215" t="s">
        <v>187</v>
      </c>
      <c r="E365" s="216" t="s">
        <v>5862</v>
      </c>
      <c r="F365" s="217" t="s">
        <v>5863</v>
      </c>
      <c r="G365" s="218" t="s">
        <v>1314</v>
      </c>
      <c r="H365" s="219">
        <v>9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187</v>
      </c>
      <c r="AU365" s="226" t="s">
        <v>80</v>
      </c>
      <c r="AY365" s="19" t="s">
        <v>185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5864</v>
      </c>
    </row>
    <row r="366" s="2" customFormat="1" ht="16.5" customHeight="1">
      <c r="A366" s="40"/>
      <c r="B366" s="41"/>
      <c r="C366" s="215" t="s">
        <v>5096</v>
      </c>
      <c r="D366" s="215" t="s">
        <v>187</v>
      </c>
      <c r="E366" s="216" t="s">
        <v>5865</v>
      </c>
      <c r="F366" s="217" t="s">
        <v>5866</v>
      </c>
      <c r="G366" s="218" t="s">
        <v>1314</v>
      </c>
      <c r="H366" s="219">
        <v>1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187</v>
      </c>
      <c r="AU366" s="226" t="s">
        <v>80</v>
      </c>
      <c r="AY366" s="19" t="s">
        <v>185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5867</v>
      </c>
    </row>
    <row r="367" s="2" customFormat="1" ht="16.5" customHeight="1">
      <c r="A367" s="40"/>
      <c r="B367" s="41"/>
      <c r="C367" s="215" t="s">
        <v>3923</v>
      </c>
      <c r="D367" s="215" t="s">
        <v>187</v>
      </c>
      <c r="E367" s="216" t="s">
        <v>5868</v>
      </c>
      <c r="F367" s="217" t="s">
        <v>5869</v>
      </c>
      <c r="G367" s="218" t="s">
        <v>1314</v>
      </c>
      <c r="H367" s="219">
        <v>4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187</v>
      </c>
      <c r="AU367" s="226" t="s">
        <v>80</v>
      </c>
      <c r="AY367" s="19" t="s">
        <v>185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5870</v>
      </c>
    </row>
    <row r="368" s="2" customFormat="1" ht="16.5" customHeight="1">
      <c r="A368" s="40"/>
      <c r="B368" s="41"/>
      <c r="C368" s="215" t="s">
        <v>5099</v>
      </c>
      <c r="D368" s="215" t="s">
        <v>187</v>
      </c>
      <c r="E368" s="216" t="s">
        <v>5871</v>
      </c>
      <c r="F368" s="217" t="s">
        <v>5872</v>
      </c>
      <c r="G368" s="218" t="s">
        <v>1314</v>
      </c>
      <c r="H368" s="219">
        <v>4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80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5873</v>
      </c>
    </row>
    <row r="369" s="2" customFormat="1" ht="16.5" customHeight="1">
      <c r="A369" s="40"/>
      <c r="B369" s="41"/>
      <c r="C369" s="215" t="s">
        <v>3926</v>
      </c>
      <c r="D369" s="215" t="s">
        <v>187</v>
      </c>
      <c r="E369" s="216" t="s">
        <v>5874</v>
      </c>
      <c r="F369" s="217" t="s">
        <v>5875</v>
      </c>
      <c r="G369" s="218" t="s">
        <v>1314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187</v>
      </c>
      <c r="AU369" s="226" t="s">
        <v>80</v>
      </c>
      <c r="AY369" s="19" t="s">
        <v>185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5876</v>
      </c>
    </row>
    <row r="370" s="2" customFormat="1" ht="16.5" customHeight="1">
      <c r="A370" s="40"/>
      <c r="B370" s="41"/>
      <c r="C370" s="215" t="s">
        <v>5102</v>
      </c>
      <c r="D370" s="215" t="s">
        <v>187</v>
      </c>
      <c r="E370" s="216" t="s">
        <v>5877</v>
      </c>
      <c r="F370" s="217" t="s">
        <v>5878</v>
      </c>
      <c r="G370" s="218" t="s">
        <v>1314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80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5879</v>
      </c>
    </row>
    <row r="371" s="2" customFormat="1" ht="16.5" customHeight="1">
      <c r="A371" s="40"/>
      <c r="B371" s="41"/>
      <c r="C371" s="215" t="s">
        <v>3929</v>
      </c>
      <c r="D371" s="215" t="s">
        <v>187</v>
      </c>
      <c r="E371" s="216" t="s">
        <v>5880</v>
      </c>
      <c r="F371" s="217" t="s">
        <v>5881</v>
      </c>
      <c r="G371" s="218" t="s">
        <v>1314</v>
      </c>
      <c r="H371" s="219">
        <v>1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187</v>
      </c>
      <c r="AU371" s="226" t="s">
        <v>80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5882</v>
      </c>
    </row>
    <row r="372" s="2" customFormat="1" ht="16.5" customHeight="1">
      <c r="A372" s="40"/>
      <c r="B372" s="41"/>
      <c r="C372" s="215" t="s">
        <v>5105</v>
      </c>
      <c r="D372" s="215" t="s">
        <v>187</v>
      </c>
      <c r="E372" s="216" t="s">
        <v>5883</v>
      </c>
      <c r="F372" s="217" t="s">
        <v>5884</v>
      </c>
      <c r="G372" s="218" t="s">
        <v>1314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187</v>
      </c>
      <c r="AU372" s="226" t="s">
        <v>80</v>
      </c>
      <c r="AY372" s="19" t="s">
        <v>185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5885</v>
      </c>
    </row>
    <row r="373" s="2" customFormat="1" ht="16.5" customHeight="1">
      <c r="A373" s="40"/>
      <c r="B373" s="41"/>
      <c r="C373" s="215" t="s">
        <v>3932</v>
      </c>
      <c r="D373" s="215" t="s">
        <v>187</v>
      </c>
      <c r="E373" s="216" t="s">
        <v>5886</v>
      </c>
      <c r="F373" s="217" t="s">
        <v>5887</v>
      </c>
      <c r="G373" s="218" t="s">
        <v>1314</v>
      </c>
      <c r="H373" s="219">
        <v>2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187</v>
      </c>
      <c r="AU373" s="226" t="s">
        <v>80</v>
      </c>
      <c r="AY373" s="19" t="s">
        <v>185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5888</v>
      </c>
    </row>
    <row r="374" s="2" customFormat="1" ht="16.5" customHeight="1">
      <c r="A374" s="40"/>
      <c r="B374" s="41"/>
      <c r="C374" s="215" t="s">
        <v>5110</v>
      </c>
      <c r="D374" s="215" t="s">
        <v>187</v>
      </c>
      <c r="E374" s="216" t="s">
        <v>5889</v>
      </c>
      <c r="F374" s="217" t="s">
        <v>5890</v>
      </c>
      <c r="G374" s="218" t="s">
        <v>1314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80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5891</v>
      </c>
    </row>
    <row r="375" s="2" customFormat="1" ht="16.5" customHeight="1">
      <c r="A375" s="40"/>
      <c r="B375" s="41"/>
      <c r="C375" s="215" t="s">
        <v>3935</v>
      </c>
      <c r="D375" s="215" t="s">
        <v>187</v>
      </c>
      <c r="E375" s="216" t="s">
        <v>5892</v>
      </c>
      <c r="F375" s="217" t="s">
        <v>5893</v>
      </c>
      <c r="G375" s="218" t="s">
        <v>1314</v>
      </c>
      <c r="H375" s="219">
        <v>3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187</v>
      </c>
      <c r="AU375" s="226" t="s">
        <v>80</v>
      </c>
      <c r="AY375" s="19" t="s">
        <v>185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5894</v>
      </c>
    </row>
    <row r="376" s="2" customFormat="1" ht="16.5" customHeight="1">
      <c r="A376" s="40"/>
      <c r="B376" s="41"/>
      <c r="C376" s="215" t="s">
        <v>5117</v>
      </c>
      <c r="D376" s="215" t="s">
        <v>187</v>
      </c>
      <c r="E376" s="216" t="s">
        <v>5895</v>
      </c>
      <c r="F376" s="217" t="s">
        <v>5896</v>
      </c>
      <c r="G376" s="218" t="s">
        <v>1314</v>
      </c>
      <c r="H376" s="219">
        <v>2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187</v>
      </c>
      <c r="AU376" s="226" t="s">
        <v>80</v>
      </c>
      <c r="AY376" s="19" t="s">
        <v>185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5897</v>
      </c>
    </row>
    <row r="377" s="2" customFormat="1" ht="16.5" customHeight="1">
      <c r="A377" s="40"/>
      <c r="B377" s="41"/>
      <c r="C377" s="215" t="s">
        <v>3938</v>
      </c>
      <c r="D377" s="215" t="s">
        <v>187</v>
      </c>
      <c r="E377" s="216" t="s">
        <v>5471</v>
      </c>
      <c r="F377" s="217" t="s">
        <v>5472</v>
      </c>
      <c r="G377" s="218" t="s">
        <v>1314</v>
      </c>
      <c r="H377" s="219">
        <v>15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80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5898</v>
      </c>
    </row>
    <row r="378" s="2" customFormat="1" ht="16.5" customHeight="1">
      <c r="A378" s="40"/>
      <c r="B378" s="41"/>
      <c r="C378" s="215" t="s">
        <v>5124</v>
      </c>
      <c r="D378" s="215" t="s">
        <v>187</v>
      </c>
      <c r="E378" s="216" t="s">
        <v>5473</v>
      </c>
      <c r="F378" s="217" t="s">
        <v>5474</v>
      </c>
      <c r="G378" s="218" t="s">
        <v>1314</v>
      </c>
      <c r="H378" s="219">
        <v>7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80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5899</v>
      </c>
    </row>
    <row r="379" s="2" customFormat="1" ht="16.5" customHeight="1">
      <c r="A379" s="40"/>
      <c r="B379" s="41"/>
      <c r="C379" s="215" t="s">
        <v>3941</v>
      </c>
      <c r="D379" s="215" t="s">
        <v>187</v>
      </c>
      <c r="E379" s="216" t="s">
        <v>5900</v>
      </c>
      <c r="F379" s="217" t="s">
        <v>5901</v>
      </c>
      <c r="G379" s="218" t="s">
        <v>1314</v>
      </c>
      <c r="H379" s="219">
        <v>4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187</v>
      </c>
      <c r="AU379" s="226" t="s">
        <v>80</v>
      </c>
      <c r="AY379" s="19" t="s">
        <v>185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5902</v>
      </c>
    </row>
    <row r="380" s="2" customFormat="1" ht="16.5" customHeight="1">
      <c r="A380" s="40"/>
      <c r="B380" s="41"/>
      <c r="C380" s="215" t="s">
        <v>5128</v>
      </c>
      <c r="D380" s="215" t="s">
        <v>187</v>
      </c>
      <c r="E380" s="216" t="s">
        <v>5903</v>
      </c>
      <c r="F380" s="217" t="s">
        <v>5904</v>
      </c>
      <c r="G380" s="218" t="s">
        <v>1314</v>
      </c>
      <c r="H380" s="219">
        <v>4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80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5905</v>
      </c>
    </row>
    <row r="381" s="2" customFormat="1" ht="16.5" customHeight="1">
      <c r="A381" s="40"/>
      <c r="B381" s="41"/>
      <c r="C381" s="215" t="s">
        <v>3944</v>
      </c>
      <c r="D381" s="215" t="s">
        <v>187</v>
      </c>
      <c r="E381" s="216" t="s">
        <v>5906</v>
      </c>
      <c r="F381" s="217" t="s">
        <v>5907</v>
      </c>
      <c r="G381" s="218" t="s">
        <v>1314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187</v>
      </c>
      <c r="AU381" s="226" t="s">
        <v>80</v>
      </c>
      <c r="AY381" s="19" t="s">
        <v>185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5908</v>
      </c>
    </row>
    <row r="382" s="2" customFormat="1" ht="16.5" customHeight="1">
      <c r="A382" s="40"/>
      <c r="B382" s="41"/>
      <c r="C382" s="215" t="s">
        <v>5132</v>
      </c>
      <c r="D382" s="215" t="s">
        <v>187</v>
      </c>
      <c r="E382" s="216" t="s">
        <v>5909</v>
      </c>
      <c r="F382" s="217" t="s">
        <v>5910</v>
      </c>
      <c r="G382" s="218" t="s">
        <v>1314</v>
      </c>
      <c r="H382" s="219">
        <v>4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187</v>
      </c>
      <c r="AU382" s="226" t="s">
        <v>80</v>
      </c>
      <c r="AY382" s="19" t="s">
        <v>185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5911</v>
      </c>
    </row>
    <row r="383" s="2" customFormat="1" ht="16.5" customHeight="1">
      <c r="A383" s="40"/>
      <c r="B383" s="41"/>
      <c r="C383" s="215" t="s">
        <v>3947</v>
      </c>
      <c r="D383" s="215" t="s">
        <v>187</v>
      </c>
      <c r="E383" s="216" t="s">
        <v>5912</v>
      </c>
      <c r="F383" s="217" t="s">
        <v>5913</v>
      </c>
      <c r="G383" s="218" t="s">
        <v>1314</v>
      </c>
      <c r="H383" s="219">
        <v>1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187</v>
      </c>
      <c r="AU383" s="226" t="s">
        <v>80</v>
      </c>
      <c r="AY383" s="19" t="s">
        <v>185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5914</v>
      </c>
    </row>
    <row r="384" s="2" customFormat="1" ht="16.5" customHeight="1">
      <c r="A384" s="40"/>
      <c r="B384" s="41"/>
      <c r="C384" s="215" t="s">
        <v>5135</v>
      </c>
      <c r="D384" s="215" t="s">
        <v>187</v>
      </c>
      <c r="E384" s="216" t="s">
        <v>5915</v>
      </c>
      <c r="F384" s="217" t="s">
        <v>5916</v>
      </c>
      <c r="G384" s="218" t="s">
        <v>1314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187</v>
      </c>
      <c r="AU384" s="226" t="s">
        <v>80</v>
      </c>
      <c r="AY384" s="19" t="s">
        <v>185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5917</v>
      </c>
    </row>
    <row r="385" s="2" customFormat="1" ht="16.5" customHeight="1">
      <c r="A385" s="40"/>
      <c r="B385" s="41"/>
      <c r="C385" s="215" t="s">
        <v>3950</v>
      </c>
      <c r="D385" s="215" t="s">
        <v>187</v>
      </c>
      <c r="E385" s="216" t="s">
        <v>5918</v>
      </c>
      <c r="F385" s="217" t="s">
        <v>5919</v>
      </c>
      <c r="G385" s="218" t="s">
        <v>1314</v>
      </c>
      <c r="H385" s="219">
        <v>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44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135</v>
      </c>
      <c r="AT385" s="226" t="s">
        <v>187</v>
      </c>
      <c r="AU385" s="226" t="s">
        <v>80</v>
      </c>
      <c r="AY385" s="19" t="s">
        <v>185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135</v>
      </c>
      <c r="BM385" s="226" t="s">
        <v>5920</v>
      </c>
    </row>
    <row r="386" s="2" customFormat="1" ht="16.5" customHeight="1">
      <c r="A386" s="40"/>
      <c r="B386" s="41"/>
      <c r="C386" s="215" t="s">
        <v>5138</v>
      </c>
      <c r="D386" s="215" t="s">
        <v>187</v>
      </c>
      <c r="E386" s="216" t="s">
        <v>5921</v>
      </c>
      <c r="F386" s="217" t="s">
        <v>5922</v>
      </c>
      <c r="G386" s="218" t="s">
        <v>1314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187</v>
      </c>
      <c r="AU386" s="226" t="s">
        <v>80</v>
      </c>
      <c r="AY386" s="19" t="s">
        <v>185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5923</v>
      </c>
    </row>
    <row r="387" s="2" customFormat="1" ht="16.5" customHeight="1">
      <c r="A387" s="40"/>
      <c r="B387" s="41"/>
      <c r="C387" s="215" t="s">
        <v>3953</v>
      </c>
      <c r="D387" s="215" t="s">
        <v>187</v>
      </c>
      <c r="E387" s="216" t="s">
        <v>5924</v>
      </c>
      <c r="F387" s="217" t="s">
        <v>5925</v>
      </c>
      <c r="G387" s="218" t="s">
        <v>1314</v>
      </c>
      <c r="H387" s="219">
        <v>1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187</v>
      </c>
      <c r="AU387" s="226" t="s">
        <v>80</v>
      </c>
      <c r="AY387" s="19" t="s">
        <v>185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5926</v>
      </c>
    </row>
    <row r="388" s="2" customFormat="1" ht="16.5" customHeight="1">
      <c r="A388" s="40"/>
      <c r="B388" s="41"/>
      <c r="C388" s="215" t="s">
        <v>5143</v>
      </c>
      <c r="D388" s="215" t="s">
        <v>187</v>
      </c>
      <c r="E388" s="216" t="s">
        <v>5927</v>
      </c>
      <c r="F388" s="217" t="s">
        <v>5928</v>
      </c>
      <c r="G388" s="218" t="s">
        <v>1314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187</v>
      </c>
      <c r="AU388" s="226" t="s">
        <v>80</v>
      </c>
      <c r="AY388" s="19" t="s">
        <v>185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5929</v>
      </c>
    </row>
    <row r="389" s="2" customFormat="1" ht="16.5" customHeight="1">
      <c r="A389" s="40"/>
      <c r="B389" s="41"/>
      <c r="C389" s="215" t="s">
        <v>3956</v>
      </c>
      <c r="D389" s="215" t="s">
        <v>187</v>
      </c>
      <c r="E389" s="216" t="s">
        <v>5930</v>
      </c>
      <c r="F389" s="217" t="s">
        <v>5931</v>
      </c>
      <c r="G389" s="218" t="s">
        <v>1314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80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5932</v>
      </c>
    </row>
    <row r="390" s="2" customFormat="1" ht="16.5" customHeight="1">
      <c r="A390" s="40"/>
      <c r="B390" s="41"/>
      <c r="C390" s="215" t="s">
        <v>5150</v>
      </c>
      <c r="D390" s="215" t="s">
        <v>187</v>
      </c>
      <c r="E390" s="216" t="s">
        <v>5933</v>
      </c>
      <c r="F390" s="217" t="s">
        <v>5934</v>
      </c>
      <c r="G390" s="218" t="s">
        <v>1314</v>
      </c>
      <c r="H390" s="219">
        <v>1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80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5935</v>
      </c>
    </row>
    <row r="391" s="2" customFormat="1" ht="24.15" customHeight="1">
      <c r="A391" s="40"/>
      <c r="B391" s="41"/>
      <c r="C391" s="215" t="s">
        <v>3959</v>
      </c>
      <c r="D391" s="215" t="s">
        <v>187</v>
      </c>
      <c r="E391" s="216" t="s">
        <v>5936</v>
      </c>
      <c r="F391" s="217" t="s">
        <v>5937</v>
      </c>
      <c r="G391" s="218" t="s">
        <v>1314</v>
      </c>
      <c r="H391" s="219">
        <v>5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187</v>
      </c>
      <c r="AU391" s="226" t="s">
        <v>80</v>
      </c>
      <c r="AY391" s="19" t="s">
        <v>185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5938</v>
      </c>
    </row>
    <row r="392" s="2" customFormat="1" ht="24.15" customHeight="1">
      <c r="A392" s="40"/>
      <c r="B392" s="41"/>
      <c r="C392" s="215" t="s">
        <v>5156</v>
      </c>
      <c r="D392" s="215" t="s">
        <v>187</v>
      </c>
      <c r="E392" s="216" t="s">
        <v>5939</v>
      </c>
      <c r="F392" s="217" t="s">
        <v>5940</v>
      </c>
      <c r="G392" s="218" t="s">
        <v>1314</v>
      </c>
      <c r="H392" s="219">
        <v>4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187</v>
      </c>
      <c r="AU392" s="226" t="s">
        <v>80</v>
      </c>
      <c r="AY392" s="19" t="s">
        <v>185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5941</v>
      </c>
    </row>
    <row r="393" s="2" customFormat="1" ht="24.15" customHeight="1">
      <c r="A393" s="40"/>
      <c r="B393" s="41"/>
      <c r="C393" s="215" t="s">
        <v>3962</v>
      </c>
      <c r="D393" s="215" t="s">
        <v>187</v>
      </c>
      <c r="E393" s="216" t="s">
        <v>5942</v>
      </c>
      <c r="F393" s="217" t="s">
        <v>5943</v>
      </c>
      <c r="G393" s="218" t="s">
        <v>1314</v>
      </c>
      <c r="H393" s="219">
        <v>3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187</v>
      </c>
      <c r="AU393" s="226" t="s">
        <v>80</v>
      </c>
      <c r="AY393" s="19" t="s">
        <v>185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5944</v>
      </c>
    </row>
    <row r="394" s="2" customFormat="1" ht="24.15" customHeight="1">
      <c r="A394" s="40"/>
      <c r="B394" s="41"/>
      <c r="C394" s="215" t="s">
        <v>5163</v>
      </c>
      <c r="D394" s="215" t="s">
        <v>187</v>
      </c>
      <c r="E394" s="216" t="s">
        <v>5945</v>
      </c>
      <c r="F394" s="217" t="s">
        <v>5946</v>
      </c>
      <c r="G394" s="218" t="s">
        <v>1314</v>
      </c>
      <c r="H394" s="219">
        <v>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187</v>
      </c>
      <c r="AU394" s="226" t="s">
        <v>80</v>
      </c>
      <c r="AY394" s="19" t="s">
        <v>185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5947</v>
      </c>
    </row>
    <row r="395" s="2" customFormat="1" ht="16.5" customHeight="1">
      <c r="A395" s="40"/>
      <c r="B395" s="41"/>
      <c r="C395" s="215" t="s">
        <v>3965</v>
      </c>
      <c r="D395" s="215" t="s">
        <v>187</v>
      </c>
      <c r="E395" s="216" t="s">
        <v>5494</v>
      </c>
      <c r="F395" s="217" t="s">
        <v>5495</v>
      </c>
      <c r="G395" s="218" t="s">
        <v>499</v>
      </c>
      <c r="H395" s="219">
        <v>130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187</v>
      </c>
      <c r="AU395" s="226" t="s">
        <v>80</v>
      </c>
      <c r="AY395" s="19" t="s">
        <v>185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5948</v>
      </c>
    </row>
    <row r="396" s="2" customFormat="1" ht="16.5" customHeight="1">
      <c r="A396" s="40"/>
      <c r="B396" s="41"/>
      <c r="C396" s="215" t="s">
        <v>5169</v>
      </c>
      <c r="D396" s="215" t="s">
        <v>187</v>
      </c>
      <c r="E396" s="216" t="s">
        <v>5496</v>
      </c>
      <c r="F396" s="217" t="s">
        <v>5497</v>
      </c>
      <c r="G396" s="218" t="s">
        <v>1314</v>
      </c>
      <c r="H396" s="219">
        <v>20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187</v>
      </c>
      <c r="AU396" s="226" t="s">
        <v>80</v>
      </c>
      <c r="AY396" s="19" t="s">
        <v>185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5949</v>
      </c>
    </row>
    <row r="397" s="2" customFormat="1" ht="16.5" customHeight="1">
      <c r="A397" s="40"/>
      <c r="B397" s="41"/>
      <c r="C397" s="215" t="s">
        <v>3968</v>
      </c>
      <c r="D397" s="215" t="s">
        <v>187</v>
      </c>
      <c r="E397" s="216" t="s">
        <v>5395</v>
      </c>
      <c r="F397" s="217" t="s">
        <v>5396</v>
      </c>
      <c r="G397" s="218" t="s">
        <v>499</v>
      </c>
      <c r="H397" s="219">
        <v>87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80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5950</v>
      </c>
    </row>
    <row r="398" s="2" customFormat="1" ht="16.5" customHeight="1">
      <c r="A398" s="40"/>
      <c r="B398" s="41"/>
      <c r="C398" s="215" t="s">
        <v>5172</v>
      </c>
      <c r="D398" s="215" t="s">
        <v>187</v>
      </c>
      <c r="E398" s="216" t="s">
        <v>5662</v>
      </c>
      <c r="F398" s="217" t="s">
        <v>5663</v>
      </c>
      <c r="G398" s="218" t="s">
        <v>499</v>
      </c>
      <c r="H398" s="219">
        <v>24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187</v>
      </c>
      <c r="AU398" s="226" t="s">
        <v>80</v>
      </c>
      <c r="AY398" s="19" t="s">
        <v>185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5951</v>
      </c>
    </row>
    <row r="399" s="2" customFormat="1" ht="16.5" customHeight="1">
      <c r="A399" s="40"/>
      <c r="B399" s="41"/>
      <c r="C399" s="215" t="s">
        <v>3971</v>
      </c>
      <c r="D399" s="215" t="s">
        <v>187</v>
      </c>
      <c r="E399" s="216" t="s">
        <v>5952</v>
      </c>
      <c r="F399" s="217" t="s">
        <v>5953</v>
      </c>
      <c r="G399" s="218" t="s">
        <v>499</v>
      </c>
      <c r="H399" s="219">
        <v>12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80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5954</v>
      </c>
    </row>
    <row r="400" s="2" customFormat="1" ht="16.5" customHeight="1">
      <c r="A400" s="40"/>
      <c r="B400" s="41"/>
      <c r="C400" s="215" t="s">
        <v>5177</v>
      </c>
      <c r="D400" s="215" t="s">
        <v>187</v>
      </c>
      <c r="E400" s="216" t="s">
        <v>5955</v>
      </c>
      <c r="F400" s="217" t="s">
        <v>5956</v>
      </c>
      <c r="G400" s="218" t="s">
        <v>1314</v>
      </c>
      <c r="H400" s="219">
        <v>79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187</v>
      </c>
      <c r="AU400" s="226" t="s">
        <v>80</v>
      </c>
      <c r="AY400" s="19" t="s">
        <v>185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5957</v>
      </c>
    </row>
    <row r="401" s="2" customFormat="1" ht="16.5" customHeight="1">
      <c r="A401" s="40"/>
      <c r="B401" s="41"/>
      <c r="C401" s="215" t="s">
        <v>3974</v>
      </c>
      <c r="D401" s="215" t="s">
        <v>187</v>
      </c>
      <c r="E401" s="216" t="s">
        <v>5958</v>
      </c>
      <c r="F401" s="217" t="s">
        <v>5959</v>
      </c>
      <c r="G401" s="218" t="s">
        <v>1314</v>
      </c>
      <c r="H401" s="219">
        <v>30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187</v>
      </c>
      <c r="AU401" s="226" t="s">
        <v>80</v>
      </c>
      <c r="AY401" s="19" t="s">
        <v>185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5960</v>
      </c>
    </row>
    <row r="402" s="2" customFormat="1" ht="16.5" customHeight="1">
      <c r="A402" s="40"/>
      <c r="B402" s="41"/>
      <c r="C402" s="215" t="s">
        <v>5180</v>
      </c>
      <c r="D402" s="215" t="s">
        <v>187</v>
      </c>
      <c r="E402" s="216" t="s">
        <v>5961</v>
      </c>
      <c r="F402" s="217" t="s">
        <v>5962</v>
      </c>
      <c r="G402" s="218" t="s">
        <v>1314</v>
      </c>
      <c r="H402" s="219">
        <v>22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187</v>
      </c>
      <c r="AU402" s="226" t="s">
        <v>80</v>
      </c>
      <c r="AY402" s="19" t="s">
        <v>185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5963</v>
      </c>
    </row>
    <row r="403" s="2" customFormat="1" ht="24.15" customHeight="1">
      <c r="A403" s="40"/>
      <c r="B403" s="41"/>
      <c r="C403" s="215" t="s">
        <v>3977</v>
      </c>
      <c r="D403" s="215" t="s">
        <v>187</v>
      </c>
      <c r="E403" s="216" t="s">
        <v>5964</v>
      </c>
      <c r="F403" s="217" t="s">
        <v>5965</v>
      </c>
      <c r="G403" s="218" t="s">
        <v>499</v>
      </c>
      <c r="H403" s="219">
        <v>10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187</v>
      </c>
      <c r="AU403" s="226" t="s">
        <v>80</v>
      </c>
      <c r="AY403" s="19" t="s">
        <v>185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5966</v>
      </c>
    </row>
    <row r="404" s="2" customFormat="1" ht="16.5" customHeight="1">
      <c r="A404" s="40"/>
      <c r="B404" s="41"/>
      <c r="C404" s="215" t="s">
        <v>5187</v>
      </c>
      <c r="D404" s="215" t="s">
        <v>187</v>
      </c>
      <c r="E404" s="216" t="s">
        <v>5967</v>
      </c>
      <c r="F404" s="217" t="s">
        <v>5968</v>
      </c>
      <c r="G404" s="218" t="s">
        <v>1314</v>
      </c>
      <c r="H404" s="219">
        <v>2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80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5969</v>
      </c>
    </row>
    <row r="405" s="2" customFormat="1" ht="16.5" customHeight="1">
      <c r="A405" s="40"/>
      <c r="B405" s="41"/>
      <c r="C405" s="215" t="s">
        <v>3980</v>
      </c>
      <c r="D405" s="215" t="s">
        <v>187</v>
      </c>
      <c r="E405" s="216" t="s">
        <v>5970</v>
      </c>
      <c r="F405" s="217" t="s">
        <v>5971</v>
      </c>
      <c r="G405" s="218" t="s">
        <v>1314</v>
      </c>
      <c r="H405" s="219">
        <v>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135</v>
      </c>
      <c r="AT405" s="226" t="s">
        <v>187</v>
      </c>
      <c r="AU405" s="226" t="s">
        <v>80</v>
      </c>
      <c r="AY405" s="19" t="s">
        <v>185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135</v>
      </c>
      <c r="BM405" s="226" t="s">
        <v>5972</v>
      </c>
    </row>
    <row r="406" s="2" customFormat="1" ht="16.5" customHeight="1">
      <c r="A406" s="40"/>
      <c r="B406" s="41"/>
      <c r="C406" s="215" t="s">
        <v>5191</v>
      </c>
      <c r="D406" s="215" t="s">
        <v>187</v>
      </c>
      <c r="E406" s="216" t="s">
        <v>5973</v>
      </c>
      <c r="F406" s="217" t="s">
        <v>5974</v>
      </c>
      <c r="G406" s="218" t="s">
        <v>1314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187</v>
      </c>
      <c r="AU406" s="226" t="s">
        <v>80</v>
      </c>
      <c r="AY406" s="19" t="s">
        <v>185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5975</v>
      </c>
    </row>
    <row r="407" s="2" customFormat="1" ht="16.5" customHeight="1">
      <c r="A407" s="40"/>
      <c r="B407" s="41"/>
      <c r="C407" s="215" t="s">
        <v>3983</v>
      </c>
      <c r="D407" s="215" t="s">
        <v>187</v>
      </c>
      <c r="E407" s="216" t="s">
        <v>5976</v>
      </c>
      <c r="F407" s="217" t="s">
        <v>5977</v>
      </c>
      <c r="G407" s="218" t="s">
        <v>1314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187</v>
      </c>
      <c r="AU407" s="226" t="s">
        <v>80</v>
      </c>
      <c r="AY407" s="19" t="s">
        <v>185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5978</v>
      </c>
    </row>
    <row r="408" s="2" customFormat="1" ht="16.5" customHeight="1">
      <c r="A408" s="40"/>
      <c r="B408" s="41"/>
      <c r="C408" s="215" t="s">
        <v>5196</v>
      </c>
      <c r="D408" s="215" t="s">
        <v>187</v>
      </c>
      <c r="E408" s="216" t="s">
        <v>5979</v>
      </c>
      <c r="F408" s="217" t="s">
        <v>5980</v>
      </c>
      <c r="G408" s="218" t="s">
        <v>499</v>
      </c>
      <c r="H408" s="219">
        <v>3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80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5981</v>
      </c>
    </row>
    <row r="409" s="2" customFormat="1" ht="16.5" customHeight="1">
      <c r="A409" s="40"/>
      <c r="B409" s="41"/>
      <c r="C409" s="215" t="s">
        <v>3986</v>
      </c>
      <c r="D409" s="215" t="s">
        <v>187</v>
      </c>
      <c r="E409" s="216" t="s">
        <v>5982</v>
      </c>
      <c r="F409" s="217" t="s">
        <v>5983</v>
      </c>
      <c r="G409" s="218" t="s">
        <v>1314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187</v>
      </c>
      <c r="AU409" s="226" t="s">
        <v>80</v>
      </c>
      <c r="AY409" s="19" t="s">
        <v>185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5984</v>
      </c>
    </row>
    <row r="410" s="2" customFormat="1" ht="16.5" customHeight="1">
      <c r="A410" s="40"/>
      <c r="B410" s="41"/>
      <c r="C410" s="215" t="s">
        <v>5201</v>
      </c>
      <c r="D410" s="215" t="s">
        <v>187</v>
      </c>
      <c r="E410" s="216" t="s">
        <v>5985</v>
      </c>
      <c r="F410" s="217" t="s">
        <v>5986</v>
      </c>
      <c r="G410" s="218" t="s">
        <v>1314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80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5987</v>
      </c>
    </row>
    <row r="411" s="2" customFormat="1" ht="16.5" customHeight="1">
      <c r="A411" s="40"/>
      <c r="B411" s="41"/>
      <c r="C411" s="215" t="s">
        <v>3989</v>
      </c>
      <c r="D411" s="215" t="s">
        <v>187</v>
      </c>
      <c r="E411" s="216" t="s">
        <v>5421</v>
      </c>
      <c r="F411" s="217" t="s">
        <v>5422</v>
      </c>
      <c r="G411" s="218" t="s">
        <v>499</v>
      </c>
      <c r="H411" s="219">
        <v>13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187</v>
      </c>
      <c r="AU411" s="226" t="s">
        <v>80</v>
      </c>
      <c r="AY411" s="19" t="s">
        <v>185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5988</v>
      </c>
    </row>
    <row r="412" s="2" customFormat="1" ht="16.5" customHeight="1">
      <c r="A412" s="40"/>
      <c r="B412" s="41"/>
      <c r="C412" s="215" t="s">
        <v>5206</v>
      </c>
      <c r="D412" s="215" t="s">
        <v>187</v>
      </c>
      <c r="E412" s="216" t="s">
        <v>5989</v>
      </c>
      <c r="F412" s="217" t="s">
        <v>5990</v>
      </c>
      <c r="G412" s="218" t="s">
        <v>499</v>
      </c>
      <c r="H412" s="219">
        <v>10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187</v>
      </c>
      <c r="AU412" s="226" t="s">
        <v>80</v>
      </c>
      <c r="AY412" s="19" t="s">
        <v>185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5991</v>
      </c>
    </row>
    <row r="413" s="2" customFormat="1" ht="16.5" customHeight="1">
      <c r="A413" s="40"/>
      <c r="B413" s="41"/>
      <c r="C413" s="215" t="s">
        <v>3992</v>
      </c>
      <c r="D413" s="215" t="s">
        <v>187</v>
      </c>
      <c r="E413" s="216" t="s">
        <v>5992</v>
      </c>
      <c r="F413" s="217" t="s">
        <v>5993</v>
      </c>
      <c r="G413" s="218" t="s">
        <v>1314</v>
      </c>
      <c r="H413" s="219">
        <v>2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187</v>
      </c>
      <c r="AU413" s="226" t="s">
        <v>80</v>
      </c>
      <c r="AY413" s="19" t="s">
        <v>185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5994</v>
      </c>
    </row>
    <row r="414" s="2" customFormat="1" ht="16.5" customHeight="1">
      <c r="A414" s="40"/>
      <c r="B414" s="41"/>
      <c r="C414" s="215" t="s">
        <v>5211</v>
      </c>
      <c r="D414" s="215" t="s">
        <v>187</v>
      </c>
      <c r="E414" s="216" t="s">
        <v>3804</v>
      </c>
      <c r="F414" s="217" t="s">
        <v>5427</v>
      </c>
      <c r="G414" s="218" t="s">
        <v>499</v>
      </c>
      <c r="H414" s="219">
        <v>10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80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5995</v>
      </c>
    </row>
    <row r="415" s="2" customFormat="1" ht="16.5" customHeight="1">
      <c r="A415" s="40"/>
      <c r="B415" s="41"/>
      <c r="C415" s="215" t="s">
        <v>3995</v>
      </c>
      <c r="D415" s="215" t="s">
        <v>187</v>
      </c>
      <c r="E415" s="216" t="s">
        <v>5996</v>
      </c>
      <c r="F415" s="217" t="s">
        <v>5997</v>
      </c>
      <c r="G415" s="218" t="s">
        <v>1314</v>
      </c>
      <c r="H415" s="219">
        <v>2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187</v>
      </c>
      <c r="AU415" s="226" t="s">
        <v>80</v>
      </c>
      <c r="AY415" s="19" t="s">
        <v>185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5998</v>
      </c>
    </row>
    <row r="416" s="2" customFormat="1" ht="16.5" customHeight="1">
      <c r="A416" s="40"/>
      <c r="B416" s="41"/>
      <c r="C416" s="215" t="s">
        <v>5218</v>
      </c>
      <c r="D416" s="215" t="s">
        <v>187</v>
      </c>
      <c r="E416" s="216" t="s">
        <v>5999</v>
      </c>
      <c r="F416" s="217" t="s">
        <v>6000</v>
      </c>
      <c r="G416" s="218" t="s">
        <v>1314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80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6001</v>
      </c>
    </row>
    <row r="417" s="2" customFormat="1" ht="16.5" customHeight="1">
      <c r="A417" s="40"/>
      <c r="B417" s="41"/>
      <c r="C417" s="215" t="s">
        <v>3998</v>
      </c>
      <c r="D417" s="215" t="s">
        <v>187</v>
      </c>
      <c r="E417" s="216" t="s">
        <v>6002</v>
      </c>
      <c r="F417" s="217" t="s">
        <v>6003</v>
      </c>
      <c r="G417" s="218" t="s">
        <v>1314</v>
      </c>
      <c r="H417" s="219">
        <v>2</v>
      </c>
      <c r="I417" s="220"/>
      <c r="J417" s="221">
        <f>ROUND(I417*H417,2)</f>
        <v>0</v>
      </c>
      <c r="K417" s="217" t="s">
        <v>19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187</v>
      </c>
      <c r="AU417" s="226" t="s">
        <v>80</v>
      </c>
      <c r="AY417" s="19" t="s">
        <v>185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6004</v>
      </c>
    </row>
    <row r="418" s="2" customFormat="1" ht="16.5" customHeight="1">
      <c r="A418" s="40"/>
      <c r="B418" s="41"/>
      <c r="C418" s="215" t="s">
        <v>5225</v>
      </c>
      <c r="D418" s="215" t="s">
        <v>187</v>
      </c>
      <c r="E418" s="216" t="s">
        <v>6005</v>
      </c>
      <c r="F418" s="217" t="s">
        <v>6006</v>
      </c>
      <c r="G418" s="218" t="s">
        <v>1314</v>
      </c>
      <c r="H418" s="219">
        <v>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80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6007</v>
      </c>
    </row>
    <row r="419" s="2" customFormat="1" ht="16.5" customHeight="1">
      <c r="A419" s="40"/>
      <c r="B419" s="41"/>
      <c r="C419" s="215" t="s">
        <v>4001</v>
      </c>
      <c r="D419" s="215" t="s">
        <v>187</v>
      </c>
      <c r="E419" s="216" t="s">
        <v>6008</v>
      </c>
      <c r="F419" s="217" t="s">
        <v>6009</v>
      </c>
      <c r="G419" s="218" t="s">
        <v>1314</v>
      </c>
      <c r="H419" s="219">
        <v>2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187</v>
      </c>
      <c r="AU419" s="226" t="s">
        <v>80</v>
      </c>
      <c r="AY419" s="19" t="s">
        <v>185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6010</v>
      </c>
    </row>
    <row r="420" s="2" customFormat="1" ht="16.5" customHeight="1">
      <c r="A420" s="40"/>
      <c r="B420" s="41"/>
      <c r="C420" s="215" t="s">
        <v>5232</v>
      </c>
      <c r="D420" s="215" t="s">
        <v>187</v>
      </c>
      <c r="E420" s="216" t="s">
        <v>6011</v>
      </c>
      <c r="F420" s="217" t="s">
        <v>6012</v>
      </c>
      <c r="G420" s="218" t="s">
        <v>499</v>
      </c>
      <c r="H420" s="219">
        <v>2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187</v>
      </c>
      <c r="AU420" s="226" t="s">
        <v>80</v>
      </c>
      <c r="AY420" s="19" t="s">
        <v>185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6013</v>
      </c>
    </row>
    <row r="421" s="2" customFormat="1" ht="16.5" customHeight="1">
      <c r="A421" s="40"/>
      <c r="B421" s="41"/>
      <c r="C421" s="215" t="s">
        <v>4004</v>
      </c>
      <c r="D421" s="215" t="s">
        <v>187</v>
      </c>
      <c r="E421" s="216" t="s">
        <v>6014</v>
      </c>
      <c r="F421" s="217" t="s">
        <v>6015</v>
      </c>
      <c r="G421" s="218" t="s">
        <v>1314</v>
      </c>
      <c r="H421" s="219">
        <v>5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187</v>
      </c>
      <c r="AU421" s="226" t="s">
        <v>80</v>
      </c>
      <c r="AY421" s="19" t="s">
        <v>185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6016</v>
      </c>
    </row>
    <row r="422" s="2" customFormat="1" ht="16.5" customHeight="1">
      <c r="A422" s="40"/>
      <c r="B422" s="41"/>
      <c r="C422" s="215" t="s">
        <v>5239</v>
      </c>
      <c r="D422" s="215" t="s">
        <v>187</v>
      </c>
      <c r="E422" s="216" t="s">
        <v>5498</v>
      </c>
      <c r="F422" s="217" t="s">
        <v>5499</v>
      </c>
      <c r="G422" s="218" t="s">
        <v>1358</v>
      </c>
      <c r="H422" s="219">
        <v>100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187</v>
      </c>
      <c r="AU422" s="226" t="s">
        <v>80</v>
      </c>
      <c r="AY422" s="19" t="s">
        <v>185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6017</v>
      </c>
    </row>
    <row r="423" s="2" customFormat="1" ht="16.5" customHeight="1">
      <c r="A423" s="40"/>
      <c r="B423" s="41"/>
      <c r="C423" s="215" t="s">
        <v>4007</v>
      </c>
      <c r="D423" s="215" t="s">
        <v>187</v>
      </c>
      <c r="E423" s="216" t="s">
        <v>5500</v>
      </c>
      <c r="F423" s="217" t="s">
        <v>3710</v>
      </c>
      <c r="G423" s="218" t="s">
        <v>1358</v>
      </c>
      <c r="H423" s="219">
        <v>100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187</v>
      </c>
      <c r="AU423" s="226" t="s">
        <v>80</v>
      </c>
      <c r="AY423" s="19" t="s">
        <v>185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6018</v>
      </c>
    </row>
    <row r="424" s="2" customFormat="1" ht="16.5" customHeight="1">
      <c r="A424" s="40"/>
      <c r="B424" s="41"/>
      <c r="C424" s="215" t="s">
        <v>5246</v>
      </c>
      <c r="D424" s="215" t="s">
        <v>187</v>
      </c>
      <c r="E424" s="216" t="s">
        <v>5501</v>
      </c>
      <c r="F424" s="217" t="s">
        <v>5502</v>
      </c>
      <c r="G424" s="218" t="s">
        <v>5348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187</v>
      </c>
      <c r="AU424" s="226" t="s">
        <v>80</v>
      </c>
      <c r="AY424" s="19" t="s">
        <v>185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6019</v>
      </c>
    </row>
    <row r="425" s="2" customFormat="1" ht="16.5" customHeight="1">
      <c r="A425" s="40"/>
      <c r="B425" s="41"/>
      <c r="C425" s="215" t="s">
        <v>4010</v>
      </c>
      <c r="D425" s="215" t="s">
        <v>187</v>
      </c>
      <c r="E425" s="216" t="s">
        <v>6020</v>
      </c>
      <c r="F425" s="217" t="s">
        <v>6021</v>
      </c>
      <c r="G425" s="218" t="s">
        <v>1314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187</v>
      </c>
      <c r="AU425" s="226" t="s">
        <v>80</v>
      </c>
      <c r="AY425" s="19" t="s">
        <v>185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6022</v>
      </c>
    </row>
    <row r="426" s="2" customFormat="1" ht="16.5" customHeight="1">
      <c r="A426" s="40"/>
      <c r="B426" s="41"/>
      <c r="C426" s="215" t="s">
        <v>5251</v>
      </c>
      <c r="D426" s="215" t="s">
        <v>187</v>
      </c>
      <c r="E426" s="216" t="s">
        <v>5505</v>
      </c>
      <c r="F426" s="217" t="s">
        <v>5506</v>
      </c>
      <c r="G426" s="218" t="s">
        <v>5507</v>
      </c>
      <c r="H426" s="219">
        <v>2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187</v>
      </c>
      <c r="AU426" s="226" t="s">
        <v>80</v>
      </c>
      <c r="AY426" s="19" t="s">
        <v>185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6023</v>
      </c>
    </row>
    <row r="427" s="2" customFormat="1" ht="16.5" customHeight="1">
      <c r="A427" s="40"/>
      <c r="B427" s="41"/>
      <c r="C427" s="215" t="s">
        <v>4013</v>
      </c>
      <c r="D427" s="215" t="s">
        <v>187</v>
      </c>
      <c r="E427" s="216" t="s">
        <v>6024</v>
      </c>
      <c r="F427" s="217" t="s">
        <v>5509</v>
      </c>
      <c r="G427" s="218" t="s">
        <v>1314</v>
      </c>
      <c r="H427" s="219">
        <v>1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80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6025</v>
      </c>
    </row>
    <row r="428" s="2" customFormat="1" ht="16.5" customHeight="1">
      <c r="A428" s="40"/>
      <c r="B428" s="41"/>
      <c r="C428" s="215" t="s">
        <v>5256</v>
      </c>
      <c r="D428" s="215" t="s">
        <v>187</v>
      </c>
      <c r="E428" s="216" t="s">
        <v>5503</v>
      </c>
      <c r="F428" s="217" t="s">
        <v>5504</v>
      </c>
      <c r="G428" s="218" t="s">
        <v>1314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187</v>
      </c>
      <c r="AU428" s="226" t="s">
        <v>80</v>
      </c>
      <c r="AY428" s="19" t="s">
        <v>185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6026</v>
      </c>
    </row>
    <row r="429" s="2" customFormat="1" ht="16.5" customHeight="1">
      <c r="A429" s="40"/>
      <c r="B429" s="41"/>
      <c r="C429" s="215" t="s">
        <v>4016</v>
      </c>
      <c r="D429" s="215" t="s">
        <v>187</v>
      </c>
      <c r="E429" s="216" t="s">
        <v>5505</v>
      </c>
      <c r="F429" s="217" t="s">
        <v>5506</v>
      </c>
      <c r="G429" s="218" t="s">
        <v>5507</v>
      </c>
      <c r="H429" s="219">
        <v>30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187</v>
      </c>
      <c r="AU429" s="226" t="s">
        <v>80</v>
      </c>
      <c r="AY429" s="19" t="s">
        <v>185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6027</v>
      </c>
    </row>
    <row r="430" s="2" customFormat="1" ht="16.5" customHeight="1">
      <c r="A430" s="40"/>
      <c r="B430" s="41"/>
      <c r="C430" s="215" t="s">
        <v>5261</v>
      </c>
      <c r="D430" s="215" t="s">
        <v>187</v>
      </c>
      <c r="E430" s="216" t="s">
        <v>5508</v>
      </c>
      <c r="F430" s="217" t="s">
        <v>5509</v>
      </c>
      <c r="G430" s="218" t="s">
        <v>1314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187</v>
      </c>
      <c r="AU430" s="226" t="s">
        <v>80</v>
      </c>
      <c r="AY430" s="19" t="s">
        <v>185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6028</v>
      </c>
    </row>
    <row r="431" s="2" customFormat="1" ht="16.5" customHeight="1">
      <c r="A431" s="40"/>
      <c r="B431" s="41"/>
      <c r="C431" s="215" t="s">
        <v>4019</v>
      </c>
      <c r="D431" s="215" t="s">
        <v>187</v>
      </c>
      <c r="E431" s="216" t="s">
        <v>5510</v>
      </c>
      <c r="F431" s="217" t="s">
        <v>5511</v>
      </c>
      <c r="G431" s="218" t="s">
        <v>3739</v>
      </c>
      <c r="H431" s="219">
        <v>1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80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6029</v>
      </c>
    </row>
    <row r="432" s="2" customFormat="1" ht="16.5" customHeight="1">
      <c r="A432" s="40"/>
      <c r="B432" s="41"/>
      <c r="C432" s="215" t="s">
        <v>5266</v>
      </c>
      <c r="D432" s="215" t="s">
        <v>187</v>
      </c>
      <c r="E432" s="216" t="s">
        <v>5512</v>
      </c>
      <c r="F432" s="217" t="s">
        <v>4065</v>
      </c>
      <c r="G432" s="218" t="s">
        <v>448</v>
      </c>
      <c r="H432" s="219">
        <v>72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187</v>
      </c>
      <c r="AU432" s="226" t="s">
        <v>80</v>
      </c>
      <c r="AY432" s="19" t="s">
        <v>185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6030</v>
      </c>
    </row>
    <row r="433" s="2" customFormat="1" ht="16.5" customHeight="1">
      <c r="A433" s="40"/>
      <c r="B433" s="41"/>
      <c r="C433" s="215" t="s">
        <v>4022</v>
      </c>
      <c r="D433" s="215" t="s">
        <v>187</v>
      </c>
      <c r="E433" s="216" t="s">
        <v>3837</v>
      </c>
      <c r="F433" s="217" t="s">
        <v>5513</v>
      </c>
      <c r="G433" s="218" t="s">
        <v>342</v>
      </c>
      <c r="H433" s="219">
        <v>0.10000000000000001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44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135</v>
      </c>
      <c r="AT433" s="226" t="s">
        <v>187</v>
      </c>
      <c r="AU433" s="226" t="s">
        <v>80</v>
      </c>
      <c r="AY433" s="19" t="s">
        <v>185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135</v>
      </c>
      <c r="BM433" s="226" t="s">
        <v>6031</v>
      </c>
    </row>
    <row r="434" s="2" customFormat="1" ht="16.5" customHeight="1">
      <c r="A434" s="40"/>
      <c r="B434" s="41"/>
      <c r="C434" s="215" t="s">
        <v>5272</v>
      </c>
      <c r="D434" s="215" t="s">
        <v>187</v>
      </c>
      <c r="E434" s="216" t="s">
        <v>3839</v>
      </c>
      <c r="F434" s="217" t="s">
        <v>3679</v>
      </c>
      <c r="G434" s="218" t="s">
        <v>342</v>
      </c>
      <c r="H434" s="219">
        <v>0.10000000000000001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80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6032</v>
      </c>
    </row>
    <row r="435" s="2" customFormat="1" ht="16.5" customHeight="1">
      <c r="A435" s="40"/>
      <c r="B435" s="41"/>
      <c r="C435" s="215" t="s">
        <v>4025</v>
      </c>
      <c r="D435" s="215" t="s">
        <v>187</v>
      </c>
      <c r="E435" s="216" t="s">
        <v>5514</v>
      </c>
      <c r="F435" s="217" t="s">
        <v>5515</v>
      </c>
      <c r="G435" s="218" t="s">
        <v>342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187</v>
      </c>
      <c r="AU435" s="226" t="s">
        <v>80</v>
      </c>
      <c r="AY435" s="19" t="s">
        <v>185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6033</v>
      </c>
    </row>
    <row r="436" s="2" customFormat="1" ht="16.5" customHeight="1">
      <c r="A436" s="40"/>
      <c r="B436" s="41"/>
      <c r="C436" s="215" t="s">
        <v>5276</v>
      </c>
      <c r="D436" s="215" t="s">
        <v>187</v>
      </c>
      <c r="E436" s="216" t="s">
        <v>5516</v>
      </c>
      <c r="F436" s="217" t="s">
        <v>3679</v>
      </c>
      <c r="G436" s="218" t="s">
        <v>342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135</v>
      </c>
      <c r="AT436" s="226" t="s">
        <v>187</v>
      </c>
      <c r="AU436" s="226" t="s">
        <v>80</v>
      </c>
      <c r="AY436" s="19" t="s">
        <v>185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135</v>
      </c>
      <c r="BM436" s="226" t="s">
        <v>6034</v>
      </c>
    </row>
    <row r="437" s="2" customFormat="1" ht="16.5" customHeight="1">
      <c r="A437" s="40"/>
      <c r="B437" s="41"/>
      <c r="C437" s="215" t="s">
        <v>4028</v>
      </c>
      <c r="D437" s="215" t="s">
        <v>187</v>
      </c>
      <c r="E437" s="216" t="s">
        <v>5517</v>
      </c>
      <c r="F437" s="217" t="s">
        <v>5518</v>
      </c>
      <c r="G437" s="218" t="s">
        <v>1314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187</v>
      </c>
      <c r="AU437" s="226" t="s">
        <v>80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6035</v>
      </c>
    </row>
    <row r="438" s="12" customFormat="1" ht="25.92" customHeight="1">
      <c r="A438" s="12"/>
      <c r="B438" s="199"/>
      <c r="C438" s="200"/>
      <c r="D438" s="201" t="s">
        <v>72</v>
      </c>
      <c r="E438" s="202" t="s">
        <v>135</v>
      </c>
      <c r="F438" s="202" t="s">
        <v>6036</v>
      </c>
      <c r="G438" s="200"/>
      <c r="H438" s="200"/>
      <c r="I438" s="203"/>
      <c r="J438" s="204">
        <f>BK438</f>
        <v>0</v>
      </c>
      <c r="K438" s="200"/>
      <c r="L438" s="205"/>
      <c r="M438" s="206"/>
      <c r="N438" s="207"/>
      <c r="O438" s="207"/>
      <c r="P438" s="208">
        <f>SUM(P439:P508)</f>
        <v>0</v>
      </c>
      <c r="Q438" s="207"/>
      <c r="R438" s="208">
        <f>SUM(R439:R508)</f>
        <v>0</v>
      </c>
      <c r="S438" s="207"/>
      <c r="T438" s="209">
        <f>SUM(T439:T508)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0" t="s">
        <v>80</v>
      </c>
      <c r="AT438" s="211" t="s">
        <v>72</v>
      </c>
      <c r="AU438" s="211" t="s">
        <v>73</v>
      </c>
      <c r="AY438" s="210" t="s">
        <v>185</v>
      </c>
      <c r="BK438" s="212">
        <f>SUM(BK439:BK508)</f>
        <v>0</v>
      </c>
    </row>
    <row r="439" s="2" customFormat="1" ht="49.05" customHeight="1">
      <c r="A439" s="40"/>
      <c r="B439" s="41"/>
      <c r="C439" s="215" t="s">
        <v>5281</v>
      </c>
      <c r="D439" s="215" t="s">
        <v>187</v>
      </c>
      <c r="E439" s="216" t="s">
        <v>6037</v>
      </c>
      <c r="F439" s="217" t="s">
        <v>6038</v>
      </c>
      <c r="G439" s="218" t="s">
        <v>3739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187</v>
      </c>
      <c r="AU439" s="226" t="s">
        <v>80</v>
      </c>
      <c r="AY439" s="19" t="s">
        <v>185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6039</v>
      </c>
    </row>
    <row r="440" s="2" customFormat="1" ht="16.5" customHeight="1">
      <c r="A440" s="40"/>
      <c r="B440" s="41"/>
      <c r="C440" s="215" t="s">
        <v>4031</v>
      </c>
      <c r="D440" s="215" t="s">
        <v>187</v>
      </c>
      <c r="E440" s="216" t="s">
        <v>6040</v>
      </c>
      <c r="F440" s="217" t="s">
        <v>5343</v>
      </c>
      <c r="G440" s="218" t="s">
        <v>1314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187</v>
      </c>
      <c r="AU440" s="226" t="s">
        <v>80</v>
      </c>
      <c r="AY440" s="19" t="s">
        <v>185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6041</v>
      </c>
    </row>
    <row r="441" s="2" customFormat="1" ht="24.15" customHeight="1">
      <c r="A441" s="40"/>
      <c r="B441" s="41"/>
      <c r="C441" s="215" t="s">
        <v>5285</v>
      </c>
      <c r="D441" s="215" t="s">
        <v>187</v>
      </c>
      <c r="E441" s="216" t="s">
        <v>5522</v>
      </c>
      <c r="F441" s="217" t="s">
        <v>5523</v>
      </c>
      <c r="G441" s="218" t="s">
        <v>1314</v>
      </c>
      <c r="H441" s="219">
        <v>1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187</v>
      </c>
      <c r="AU441" s="226" t="s">
        <v>80</v>
      </c>
      <c r="AY441" s="19" t="s">
        <v>185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6042</v>
      </c>
    </row>
    <row r="442" s="2" customFormat="1" ht="16.5" customHeight="1">
      <c r="A442" s="40"/>
      <c r="B442" s="41"/>
      <c r="C442" s="215" t="s">
        <v>4032</v>
      </c>
      <c r="D442" s="215" t="s">
        <v>187</v>
      </c>
      <c r="E442" s="216" t="s">
        <v>5524</v>
      </c>
      <c r="F442" s="217" t="s">
        <v>5525</v>
      </c>
      <c r="G442" s="218" t="s">
        <v>1314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187</v>
      </c>
      <c r="AU442" s="226" t="s">
        <v>80</v>
      </c>
      <c r="AY442" s="19" t="s">
        <v>185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6043</v>
      </c>
    </row>
    <row r="443" s="2" customFormat="1" ht="21.75" customHeight="1">
      <c r="A443" s="40"/>
      <c r="B443" s="41"/>
      <c r="C443" s="215" t="s">
        <v>5290</v>
      </c>
      <c r="D443" s="215" t="s">
        <v>187</v>
      </c>
      <c r="E443" s="216" t="s">
        <v>6044</v>
      </c>
      <c r="F443" s="217" t="s">
        <v>6045</v>
      </c>
      <c r="G443" s="218" t="s">
        <v>1314</v>
      </c>
      <c r="H443" s="219">
        <v>2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187</v>
      </c>
      <c r="AU443" s="226" t="s">
        <v>80</v>
      </c>
      <c r="AY443" s="19" t="s">
        <v>185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6046</v>
      </c>
    </row>
    <row r="444" s="2" customFormat="1" ht="21.75" customHeight="1">
      <c r="A444" s="40"/>
      <c r="B444" s="41"/>
      <c r="C444" s="215" t="s">
        <v>4035</v>
      </c>
      <c r="D444" s="215" t="s">
        <v>187</v>
      </c>
      <c r="E444" s="216" t="s">
        <v>6047</v>
      </c>
      <c r="F444" s="217" t="s">
        <v>6048</v>
      </c>
      <c r="G444" s="218" t="s">
        <v>1314</v>
      </c>
      <c r="H444" s="219">
        <v>1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187</v>
      </c>
      <c r="AU444" s="226" t="s">
        <v>80</v>
      </c>
      <c r="AY444" s="19" t="s">
        <v>185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6049</v>
      </c>
    </row>
    <row r="445" s="2" customFormat="1" ht="21.75" customHeight="1">
      <c r="A445" s="40"/>
      <c r="B445" s="41"/>
      <c r="C445" s="215" t="s">
        <v>5295</v>
      </c>
      <c r="D445" s="215" t="s">
        <v>187</v>
      </c>
      <c r="E445" s="216" t="s">
        <v>6050</v>
      </c>
      <c r="F445" s="217" t="s">
        <v>6051</v>
      </c>
      <c r="G445" s="218" t="s">
        <v>1314</v>
      </c>
      <c r="H445" s="219">
        <v>3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80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6052</v>
      </c>
    </row>
    <row r="446" s="2" customFormat="1" ht="16.5" customHeight="1">
      <c r="A446" s="40"/>
      <c r="B446" s="41"/>
      <c r="C446" s="215" t="s">
        <v>4038</v>
      </c>
      <c r="D446" s="215" t="s">
        <v>187</v>
      </c>
      <c r="E446" s="216" t="s">
        <v>6053</v>
      </c>
      <c r="F446" s="217" t="s">
        <v>6054</v>
      </c>
      <c r="G446" s="218" t="s">
        <v>1314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187</v>
      </c>
      <c r="AU446" s="226" t="s">
        <v>80</v>
      </c>
      <c r="AY446" s="19" t="s">
        <v>185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6055</v>
      </c>
    </row>
    <row r="447" s="2" customFormat="1" ht="21.75" customHeight="1">
      <c r="A447" s="40"/>
      <c r="B447" s="41"/>
      <c r="C447" s="215" t="s">
        <v>5300</v>
      </c>
      <c r="D447" s="215" t="s">
        <v>187</v>
      </c>
      <c r="E447" s="216" t="s">
        <v>6056</v>
      </c>
      <c r="F447" s="217" t="s">
        <v>6057</v>
      </c>
      <c r="G447" s="218" t="s">
        <v>1314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187</v>
      </c>
      <c r="AU447" s="226" t="s">
        <v>80</v>
      </c>
      <c r="AY447" s="19" t="s">
        <v>185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6058</v>
      </c>
    </row>
    <row r="448" s="2" customFormat="1" ht="21.75" customHeight="1">
      <c r="A448" s="40"/>
      <c r="B448" s="41"/>
      <c r="C448" s="215" t="s">
        <v>4041</v>
      </c>
      <c r="D448" s="215" t="s">
        <v>187</v>
      </c>
      <c r="E448" s="216" t="s">
        <v>6059</v>
      </c>
      <c r="F448" s="217" t="s">
        <v>6060</v>
      </c>
      <c r="G448" s="218" t="s">
        <v>1314</v>
      </c>
      <c r="H448" s="219">
        <v>1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187</v>
      </c>
      <c r="AU448" s="226" t="s">
        <v>80</v>
      </c>
      <c r="AY448" s="19" t="s">
        <v>185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6061</v>
      </c>
    </row>
    <row r="449" s="2" customFormat="1" ht="16.5" customHeight="1">
      <c r="A449" s="40"/>
      <c r="B449" s="41"/>
      <c r="C449" s="215" t="s">
        <v>5305</v>
      </c>
      <c r="D449" s="215" t="s">
        <v>187</v>
      </c>
      <c r="E449" s="216" t="s">
        <v>6062</v>
      </c>
      <c r="F449" s="217" t="s">
        <v>6063</v>
      </c>
      <c r="G449" s="218" t="s">
        <v>1314</v>
      </c>
      <c r="H449" s="219">
        <v>2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187</v>
      </c>
      <c r="AU449" s="226" t="s">
        <v>80</v>
      </c>
      <c r="AY449" s="19" t="s">
        <v>185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6064</v>
      </c>
    </row>
    <row r="450" s="2" customFormat="1" ht="16.5" customHeight="1">
      <c r="A450" s="40"/>
      <c r="B450" s="41"/>
      <c r="C450" s="215" t="s">
        <v>4044</v>
      </c>
      <c r="D450" s="215" t="s">
        <v>187</v>
      </c>
      <c r="E450" s="216" t="s">
        <v>6065</v>
      </c>
      <c r="F450" s="217" t="s">
        <v>6066</v>
      </c>
      <c r="G450" s="218" t="s">
        <v>1314</v>
      </c>
      <c r="H450" s="219">
        <v>10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187</v>
      </c>
      <c r="AU450" s="226" t="s">
        <v>80</v>
      </c>
      <c r="AY450" s="19" t="s">
        <v>185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6067</v>
      </c>
    </row>
    <row r="451" s="2" customFormat="1" ht="16.5" customHeight="1">
      <c r="A451" s="40"/>
      <c r="B451" s="41"/>
      <c r="C451" s="215" t="s">
        <v>5310</v>
      </c>
      <c r="D451" s="215" t="s">
        <v>187</v>
      </c>
      <c r="E451" s="216" t="s">
        <v>5567</v>
      </c>
      <c r="F451" s="217" t="s">
        <v>5568</v>
      </c>
      <c r="G451" s="218" t="s">
        <v>1314</v>
      </c>
      <c r="H451" s="219">
        <v>10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80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6068</v>
      </c>
    </row>
    <row r="452" s="2" customFormat="1" ht="24.15" customHeight="1">
      <c r="A452" s="40"/>
      <c r="B452" s="41"/>
      <c r="C452" s="215" t="s">
        <v>4046</v>
      </c>
      <c r="D452" s="215" t="s">
        <v>187</v>
      </c>
      <c r="E452" s="216" t="s">
        <v>6069</v>
      </c>
      <c r="F452" s="217" t="s">
        <v>6070</v>
      </c>
      <c r="G452" s="218" t="s">
        <v>499</v>
      </c>
      <c r="H452" s="219">
        <v>2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187</v>
      </c>
      <c r="AU452" s="226" t="s">
        <v>80</v>
      </c>
      <c r="AY452" s="19" t="s">
        <v>185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6071</v>
      </c>
    </row>
    <row r="453" s="2" customFormat="1" ht="24.15" customHeight="1">
      <c r="A453" s="40"/>
      <c r="B453" s="41"/>
      <c r="C453" s="215" t="s">
        <v>5317</v>
      </c>
      <c r="D453" s="215" t="s">
        <v>187</v>
      </c>
      <c r="E453" s="216" t="s">
        <v>6072</v>
      </c>
      <c r="F453" s="217" t="s">
        <v>6073</v>
      </c>
      <c r="G453" s="218" t="s">
        <v>499</v>
      </c>
      <c r="H453" s="219">
        <v>2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187</v>
      </c>
      <c r="AU453" s="226" t="s">
        <v>80</v>
      </c>
      <c r="AY453" s="19" t="s">
        <v>185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6074</v>
      </c>
    </row>
    <row r="454" s="2" customFormat="1" ht="16.5" customHeight="1">
      <c r="A454" s="40"/>
      <c r="B454" s="41"/>
      <c r="C454" s="215" t="s">
        <v>4047</v>
      </c>
      <c r="D454" s="215" t="s">
        <v>187</v>
      </c>
      <c r="E454" s="216" t="s">
        <v>5365</v>
      </c>
      <c r="F454" s="217" t="s">
        <v>5366</v>
      </c>
      <c r="G454" s="218" t="s">
        <v>1314</v>
      </c>
      <c r="H454" s="219">
        <v>8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187</v>
      </c>
      <c r="AU454" s="226" t="s">
        <v>80</v>
      </c>
      <c r="AY454" s="19" t="s">
        <v>185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6075</v>
      </c>
    </row>
    <row r="455" s="2" customFormat="1" ht="16.5" customHeight="1">
      <c r="A455" s="40"/>
      <c r="B455" s="41"/>
      <c r="C455" s="215" t="s">
        <v>5324</v>
      </c>
      <c r="D455" s="215" t="s">
        <v>187</v>
      </c>
      <c r="E455" s="216" t="s">
        <v>6076</v>
      </c>
      <c r="F455" s="217" t="s">
        <v>5364</v>
      </c>
      <c r="G455" s="218" t="s">
        <v>499</v>
      </c>
      <c r="H455" s="219">
        <v>4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187</v>
      </c>
      <c r="AU455" s="226" t="s">
        <v>80</v>
      </c>
      <c r="AY455" s="19" t="s">
        <v>185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6077</v>
      </c>
    </row>
    <row r="456" s="2" customFormat="1" ht="16.5" customHeight="1">
      <c r="A456" s="40"/>
      <c r="B456" s="41"/>
      <c r="C456" s="215" t="s">
        <v>4050</v>
      </c>
      <c r="D456" s="215" t="s">
        <v>187</v>
      </c>
      <c r="E456" s="216" t="s">
        <v>5484</v>
      </c>
      <c r="F456" s="217" t="s">
        <v>5485</v>
      </c>
      <c r="G456" s="218" t="s">
        <v>1314</v>
      </c>
      <c r="H456" s="219">
        <v>2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187</v>
      </c>
      <c r="AU456" s="226" t="s">
        <v>80</v>
      </c>
      <c r="AY456" s="19" t="s">
        <v>185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6078</v>
      </c>
    </row>
    <row r="457" s="2" customFormat="1" ht="16.5" customHeight="1">
      <c r="A457" s="40"/>
      <c r="B457" s="41"/>
      <c r="C457" s="215" t="s">
        <v>6079</v>
      </c>
      <c r="D457" s="215" t="s">
        <v>187</v>
      </c>
      <c r="E457" s="216" t="s">
        <v>6080</v>
      </c>
      <c r="F457" s="217" t="s">
        <v>6081</v>
      </c>
      <c r="G457" s="218" t="s">
        <v>1314</v>
      </c>
      <c r="H457" s="219">
        <v>2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187</v>
      </c>
      <c r="AU457" s="226" t="s">
        <v>80</v>
      </c>
      <c r="AY457" s="19" t="s">
        <v>185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6082</v>
      </c>
    </row>
    <row r="458" s="2" customFormat="1" ht="16.5" customHeight="1">
      <c r="A458" s="40"/>
      <c r="B458" s="41"/>
      <c r="C458" s="215" t="s">
        <v>4052</v>
      </c>
      <c r="D458" s="215" t="s">
        <v>187</v>
      </c>
      <c r="E458" s="216" t="s">
        <v>6083</v>
      </c>
      <c r="F458" s="217" t="s">
        <v>6084</v>
      </c>
      <c r="G458" s="218" t="s">
        <v>1314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80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6085</v>
      </c>
    </row>
    <row r="459" s="2" customFormat="1" ht="16.5" customHeight="1">
      <c r="A459" s="40"/>
      <c r="B459" s="41"/>
      <c r="C459" s="215" t="s">
        <v>6086</v>
      </c>
      <c r="D459" s="215" t="s">
        <v>187</v>
      </c>
      <c r="E459" s="216" t="s">
        <v>6087</v>
      </c>
      <c r="F459" s="217" t="s">
        <v>6088</v>
      </c>
      <c r="G459" s="218" t="s">
        <v>1314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80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6089</v>
      </c>
    </row>
    <row r="460" s="2" customFormat="1" ht="16.5" customHeight="1">
      <c r="A460" s="40"/>
      <c r="B460" s="41"/>
      <c r="C460" s="215" t="s">
        <v>4055</v>
      </c>
      <c r="D460" s="215" t="s">
        <v>187</v>
      </c>
      <c r="E460" s="216" t="s">
        <v>6090</v>
      </c>
      <c r="F460" s="217" t="s">
        <v>6091</v>
      </c>
      <c r="G460" s="218" t="s">
        <v>1314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80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6092</v>
      </c>
    </row>
    <row r="461" s="2" customFormat="1" ht="16.5" customHeight="1">
      <c r="A461" s="40"/>
      <c r="B461" s="41"/>
      <c r="C461" s="215" t="s">
        <v>6093</v>
      </c>
      <c r="D461" s="215" t="s">
        <v>187</v>
      </c>
      <c r="E461" s="216" t="s">
        <v>6094</v>
      </c>
      <c r="F461" s="217" t="s">
        <v>6095</v>
      </c>
      <c r="G461" s="218" t="s">
        <v>1314</v>
      </c>
      <c r="H461" s="219">
        <v>1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187</v>
      </c>
      <c r="AU461" s="226" t="s">
        <v>80</v>
      </c>
      <c r="AY461" s="19" t="s">
        <v>185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6096</v>
      </c>
    </row>
    <row r="462" s="2" customFormat="1" ht="16.5" customHeight="1">
      <c r="A462" s="40"/>
      <c r="B462" s="41"/>
      <c r="C462" s="215" t="s">
        <v>4056</v>
      </c>
      <c r="D462" s="215" t="s">
        <v>187</v>
      </c>
      <c r="E462" s="216" t="s">
        <v>6097</v>
      </c>
      <c r="F462" s="217" t="s">
        <v>6098</v>
      </c>
      <c r="G462" s="218" t="s">
        <v>1314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187</v>
      </c>
      <c r="AU462" s="226" t="s">
        <v>80</v>
      </c>
      <c r="AY462" s="19" t="s">
        <v>185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6099</v>
      </c>
    </row>
    <row r="463" s="2" customFormat="1" ht="16.5" customHeight="1">
      <c r="A463" s="40"/>
      <c r="B463" s="41"/>
      <c r="C463" s="215" t="s">
        <v>6100</v>
      </c>
      <c r="D463" s="215" t="s">
        <v>187</v>
      </c>
      <c r="E463" s="216" t="s">
        <v>6101</v>
      </c>
      <c r="F463" s="217" t="s">
        <v>6102</v>
      </c>
      <c r="G463" s="218" t="s">
        <v>499</v>
      </c>
      <c r="H463" s="219">
        <v>1.6000000000000001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187</v>
      </c>
      <c r="AU463" s="226" t="s">
        <v>80</v>
      </c>
      <c r="AY463" s="19" t="s">
        <v>185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6103</v>
      </c>
    </row>
    <row r="464" s="2" customFormat="1" ht="16.5" customHeight="1">
      <c r="A464" s="40"/>
      <c r="B464" s="41"/>
      <c r="C464" s="215" t="s">
        <v>4057</v>
      </c>
      <c r="D464" s="215" t="s">
        <v>187</v>
      </c>
      <c r="E464" s="216" t="s">
        <v>6104</v>
      </c>
      <c r="F464" s="217" t="s">
        <v>6105</v>
      </c>
      <c r="G464" s="218" t="s">
        <v>1314</v>
      </c>
      <c r="H464" s="219">
        <v>3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80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6106</v>
      </c>
    </row>
    <row r="465" s="2" customFormat="1" ht="16.5" customHeight="1">
      <c r="A465" s="40"/>
      <c r="B465" s="41"/>
      <c r="C465" s="215" t="s">
        <v>6107</v>
      </c>
      <c r="D465" s="215" t="s">
        <v>187</v>
      </c>
      <c r="E465" s="216" t="s">
        <v>6108</v>
      </c>
      <c r="F465" s="217" t="s">
        <v>6109</v>
      </c>
      <c r="G465" s="218" t="s">
        <v>5348</v>
      </c>
      <c r="H465" s="219">
        <v>4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80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6110</v>
      </c>
    </row>
    <row r="466" s="2" customFormat="1" ht="24.15" customHeight="1">
      <c r="A466" s="40"/>
      <c r="B466" s="41"/>
      <c r="C466" s="215" t="s">
        <v>4060</v>
      </c>
      <c r="D466" s="215" t="s">
        <v>187</v>
      </c>
      <c r="E466" s="216" t="s">
        <v>5433</v>
      </c>
      <c r="F466" s="217" t="s">
        <v>5434</v>
      </c>
      <c r="G466" s="218" t="s">
        <v>5348</v>
      </c>
      <c r="H466" s="219">
        <v>4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187</v>
      </c>
      <c r="AU466" s="226" t="s">
        <v>80</v>
      </c>
      <c r="AY466" s="19" t="s">
        <v>185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6111</v>
      </c>
    </row>
    <row r="467" s="2" customFormat="1" ht="24.15" customHeight="1">
      <c r="A467" s="40"/>
      <c r="B467" s="41"/>
      <c r="C467" s="215" t="s">
        <v>6112</v>
      </c>
      <c r="D467" s="215" t="s">
        <v>187</v>
      </c>
      <c r="E467" s="216" t="s">
        <v>5939</v>
      </c>
      <c r="F467" s="217" t="s">
        <v>5940</v>
      </c>
      <c r="G467" s="218" t="s">
        <v>1314</v>
      </c>
      <c r="H467" s="219">
        <v>1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44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135</v>
      </c>
      <c r="AT467" s="226" t="s">
        <v>187</v>
      </c>
      <c r="AU467" s="226" t="s">
        <v>80</v>
      </c>
      <c r="AY467" s="19" t="s">
        <v>185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135</v>
      </c>
      <c r="BM467" s="226" t="s">
        <v>6113</v>
      </c>
    </row>
    <row r="468" s="2" customFormat="1" ht="16.5" customHeight="1">
      <c r="A468" s="40"/>
      <c r="B468" s="41"/>
      <c r="C468" s="215" t="s">
        <v>4063</v>
      </c>
      <c r="D468" s="215" t="s">
        <v>187</v>
      </c>
      <c r="E468" s="216" t="s">
        <v>5494</v>
      </c>
      <c r="F468" s="217" t="s">
        <v>5495</v>
      </c>
      <c r="G468" s="218" t="s">
        <v>499</v>
      </c>
      <c r="H468" s="219">
        <v>10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187</v>
      </c>
      <c r="AU468" s="226" t="s">
        <v>80</v>
      </c>
      <c r="AY468" s="19" t="s">
        <v>185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6114</v>
      </c>
    </row>
    <row r="469" s="2" customFormat="1" ht="16.5" customHeight="1">
      <c r="A469" s="40"/>
      <c r="B469" s="41"/>
      <c r="C469" s="215" t="s">
        <v>6115</v>
      </c>
      <c r="D469" s="215" t="s">
        <v>187</v>
      </c>
      <c r="E469" s="216" t="s">
        <v>5496</v>
      </c>
      <c r="F469" s="217" t="s">
        <v>5497</v>
      </c>
      <c r="G469" s="218" t="s">
        <v>1314</v>
      </c>
      <c r="H469" s="219">
        <v>2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187</v>
      </c>
      <c r="AU469" s="226" t="s">
        <v>80</v>
      </c>
      <c r="AY469" s="19" t="s">
        <v>185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6116</v>
      </c>
    </row>
    <row r="470" s="2" customFormat="1" ht="16.5" customHeight="1">
      <c r="A470" s="40"/>
      <c r="B470" s="41"/>
      <c r="C470" s="215" t="s">
        <v>4066</v>
      </c>
      <c r="D470" s="215" t="s">
        <v>187</v>
      </c>
      <c r="E470" s="216" t="s">
        <v>6117</v>
      </c>
      <c r="F470" s="217" t="s">
        <v>6118</v>
      </c>
      <c r="G470" s="218" t="s">
        <v>1314</v>
      </c>
      <c r="H470" s="219">
        <v>3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80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6119</v>
      </c>
    </row>
    <row r="471" s="2" customFormat="1" ht="16.5" customHeight="1">
      <c r="A471" s="40"/>
      <c r="B471" s="41"/>
      <c r="C471" s="215" t="s">
        <v>6120</v>
      </c>
      <c r="D471" s="215" t="s">
        <v>187</v>
      </c>
      <c r="E471" s="216" t="s">
        <v>6121</v>
      </c>
      <c r="F471" s="217" t="s">
        <v>6122</v>
      </c>
      <c r="G471" s="218" t="s">
        <v>1314</v>
      </c>
      <c r="H471" s="219">
        <v>14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187</v>
      </c>
      <c r="AU471" s="226" t="s">
        <v>80</v>
      </c>
      <c r="AY471" s="19" t="s">
        <v>185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6123</v>
      </c>
    </row>
    <row r="472" s="2" customFormat="1" ht="16.5" customHeight="1">
      <c r="A472" s="40"/>
      <c r="B472" s="41"/>
      <c r="C472" s="215" t="s">
        <v>4070</v>
      </c>
      <c r="D472" s="215" t="s">
        <v>187</v>
      </c>
      <c r="E472" s="216" t="s">
        <v>5457</v>
      </c>
      <c r="F472" s="217" t="s">
        <v>5458</v>
      </c>
      <c r="G472" s="218" t="s">
        <v>1314</v>
      </c>
      <c r="H472" s="219">
        <v>4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80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6124</v>
      </c>
    </row>
    <row r="473" s="2" customFormat="1" ht="16.5" customHeight="1">
      <c r="A473" s="40"/>
      <c r="B473" s="41"/>
      <c r="C473" s="215" t="s">
        <v>6125</v>
      </c>
      <c r="D473" s="215" t="s">
        <v>187</v>
      </c>
      <c r="E473" s="216" t="s">
        <v>6126</v>
      </c>
      <c r="F473" s="217" t="s">
        <v>6127</v>
      </c>
      <c r="G473" s="218" t="s">
        <v>1314</v>
      </c>
      <c r="H473" s="219">
        <v>3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187</v>
      </c>
      <c r="AU473" s="226" t="s">
        <v>80</v>
      </c>
      <c r="AY473" s="19" t="s">
        <v>185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6128</v>
      </c>
    </row>
    <row r="474" s="2" customFormat="1" ht="16.5" customHeight="1">
      <c r="A474" s="40"/>
      <c r="B474" s="41"/>
      <c r="C474" s="215" t="s">
        <v>4073</v>
      </c>
      <c r="D474" s="215" t="s">
        <v>187</v>
      </c>
      <c r="E474" s="216" t="s">
        <v>5856</v>
      </c>
      <c r="F474" s="217" t="s">
        <v>5857</v>
      </c>
      <c r="G474" s="218" t="s">
        <v>1314</v>
      </c>
      <c r="H474" s="219">
        <v>14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80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6129</v>
      </c>
    </row>
    <row r="475" s="2" customFormat="1" ht="16.5" customHeight="1">
      <c r="A475" s="40"/>
      <c r="B475" s="41"/>
      <c r="C475" s="215" t="s">
        <v>6130</v>
      </c>
      <c r="D475" s="215" t="s">
        <v>187</v>
      </c>
      <c r="E475" s="216" t="s">
        <v>5859</v>
      </c>
      <c r="F475" s="217" t="s">
        <v>5860</v>
      </c>
      <c r="G475" s="218" t="s">
        <v>1314</v>
      </c>
      <c r="H475" s="219">
        <v>2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187</v>
      </c>
      <c r="AU475" s="226" t="s">
        <v>80</v>
      </c>
      <c r="AY475" s="19" t="s">
        <v>185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398</v>
      </c>
    </row>
    <row r="476" s="2" customFormat="1" ht="16.5" customHeight="1">
      <c r="A476" s="40"/>
      <c r="B476" s="41"/>
      <c r="C476" s="215" t="s">
        <v>4076</v>
      </c>
      <c r="D476" s="215" t="s">
        <v>187</v>
      </c>
      <c r="E476" s="216" t="s">
        <v>5459</v>
      </c>
      <c r="F476" s="217" t="s">
        <v>5460</v>
      </c>
      <c r="G476" s="218" t="s">
        <v>1314</v>
      </c>
      <c r="H476" s="219">
        <v>3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187</v>
      </c>
      <c r="AU476" s="226" t="s">
        <v>80</v>
      </c>
      <c r="AY476" s="19" t="s">
        <v>185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6131</v>
      </c>
    </row>
    <row r="477" s="2" customFormat="1" ht="16.5" customHeight="1">
      <c r="A477" s="40"/>
      <c r="B477" s="41"/>
      <c r="C477" s="215" t="s">
        <v>6132</v>
      </c>
      <c r="D477" s="215" t="s">
        <v>187</v>
      </c>
      <c r="E477" s="216" t="s">
        <v>6133</v>
      </c>
      <c r="F477" s="217" t="s">
        <v>6134</v>
      </c>
      <c r="G477" s="218" t="s">
        <v>1314</v>
      </c>
      <c r="H477" s="219">
        <v>2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80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6135</v>
      </c>
    </row>
    <row r="478" s="2" customFormat="1" ht="16.5" customHeight="1">
      <c r="A478" s="40"/>
      <c r="B478" s="41"/>
      <c r="C478" s="215" t="s">
        <v>4079</v>
      </c>
      <c r="D478" s="215" t="s">
        <v>187</v>
      </c>
      <c r="E478" s="216" t="s">
        <v>5463</v>
      </c>
      <c r="F478" s="217" t="s">
        <v>5464</v>
      </c>
      <c r="G478" s="218" t="s">
        <v>1314</v>
      </c>
      <c r="H478" s="219">
        <v>16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187</v>
      </c>
      <c r="AU478" s="226" t="s">
        <v>80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6136</v>
      </c>
    </row>
    <row r="479" s="2" customFormat="1" ht="16.5" customHeight="1">
      <c r="A479" s="40"/>
      <c r="B479" s="41"/>
      <c r="C479" s="215" t="s">
        <v>6137</v>
      </c>
      <c r="D479" s="215" t="s">
        <v>187</v>
      </c>
      <c r="E479" s="216" t="s">
        <v>6138</v>
      </c>
      <c r="F479" s="217" t="s">
        <v>6139</v>
      </c>
      <c r="G479" s="218" t="s">
        <v>1314</v>
      </c>
      <c r="H479" s="219">
        <v>2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187</v>
      </c>
      <c r="AU479" s="226" t="s">
        <v>80</v>
      </c>
      <c r="AY479" s="19" t="s">
        <v>185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6140</v>
      </c>
    </row>
    <row r="480" s="2" customFormat="1" ht="16.5" customHeight="1">
      <c r="A480" s="40"/>
      <c r="B480" s="41"/>
      <c r="C480" s="215" t="s">
        <v>4082</v>
      </c>
      <c r="D480" s="215" t="s">
        <v>187</v>
      </c>
      <c r="E480" s="216" t="s">
        <v>6141</v>
      </c>
      <c r="F480" s="217" t="s">
        <v>6142</v>
      </c>
      <c r="G480" s="218" t="s">
        <v>1314</v>
      </c>
      <c r="H480" s="219">
        <v>2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80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6143</v>
      </c>
    </row>
    <row r="481" s="2" customFormat="1" ht="16.5" customHeight="1">
      <c r="A481" s="40"/>
      <c r="B481" s="41"/>
      <c r="C481" s="215" t="s">
        <v>6144</v>
      </c>
      <c r="D481" s="215" t="s">
        <v>187</v>
      </c>
      <c r="E481" s="216" t="s">
        <v>5892</v>
      </c>
      <c r="F481" s="217" t="s">
        <v>5893</v>
      </c>
      <c r="G481" s="218" t="s">
        <v>1314</v>
      </c>
      <c r="H481" s="219">
        <v>2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187</v>
      </c>
      <c r="AU481" s="226" t="s">
        <v>80</v>
      </c>
      <c r="AY481" s="19" t="s">
        <v>185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6145</v>
      </c>
    </row>
    <row r="482" s="2" customFormat="1" ht="16.5" customHeight="1">
      <c r="A482" s="40"/>
      <c r="B482" s="41"/>
      <c r="C482" s="215" t="s">
        <v>4085</v>
      </c>
      <c r="D482" s="215" t="s">
        <v>187</v>
      </c>
      <c r="E482" s="216" t="s">
        <v>6146</v>
      </c>
      <c r="F482" s="217" t="s">
        <v>6147</v>
      </c>
      <c r="G482" s="218" t="s">
        <v>1314</v>
      </c>
      <c r="H482" s="219">
        <v>4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187</v>
      </c>
      <c r="AU482" s="226" t="s">
        <v>80</v>
      </c>
      <c r="AY482" s="19" t="s">
        <v>185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6148</v>
      </c>
    </row>
    <row r="483" s="2" customFormat="1" ht="16.5" customHeight="1">
      <c r="A483" s="40"/>
      <c r="B483" s="41"/>
      <c r="C483" s="215" t="s">
        <v>6149</v>
      </c>
      <c r="D483" s="215" t="s">
        <v>187</v>
      </c>
      <c r="E483" s="216" t="s">
        <v>6150</v>
      </c>
      <c r="F483" s="217" t="s">
        <v>6151</v>
      </c>
      <c r="G483" s="218" t="s">
        <v>1314</v>
      </c>
      <c r="H483" s="219">
        <v>2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80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6152</v>
      </c>
    </row>
    <row r="484" s="2" customFormat="1" ht="16.5" customHeight="1">
      <c r="A484" s="40"/>
      <c r="B484" s="41"/>
      <c r="C484" s="215" t="s">
        <v>4088</v>
      </c>
      <c r="D484" s="215" t="s">
        <v>187</v>
      </c>
      <c r="E484" s="216" t="s">
        <v>6153</v>
      </c>
      <c r="F484" s="217" t="s">
        <v>6154</v>
      </c>
      <c r="G484" s="218" t="s">
        <v>1314</v>
      </c>
      <c r="H484" s="219">
        <v>2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187</v>
      </c>
      <c r="AU484" s="226" t="s">
        <v>80</v>
      </c>
      <c r="AY484" s="19" t="s">
        <v>185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6155</v>
      </c>
    </row>
    <row r="485" s="2" customFormat="1" ht="16.5" customHeight="1">
      <c r="A485" s="40"/>
      <c r="B485" s="41"/>
      <c r="C485" s="215" t="s">
        <v>6156</v>
      </c>
      <c r="D485" s="215" t="s">
        <v>187</v>
      </c>
      <c r="E485" s="216" t="s">
        <v>6157</v>
      </c>
      <c r="F485" s="217" t="s">
        <v>5394</v>
      </c>
      <c r="G485" s="218" t="s">
        <v>1314</v>
      </c>
      <c r="H485" s="219">
        <v>10</v>
      </c>
      <c r="I485" s="220"/>
      <c r="J485" s="221">
        <f>ROUND(I485*H485,2)</f>
        <v>0</v>
      </c>
      <c r="K485" s="217" t="s">
        <v>19</v>
      </c>
      <c r="L485" s="46"/>
      <c r="M485" s="222" t="s">
        <v>19</v>
      </c>
      <c r="N485" s="223" t="s">
        <v>44</v>
      </c>
      <c r="O485" s="86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135</v>
      </c>
      <c r="AT485" s="226" t="s">
        <v>187</v>
      </c>
      <c r="AU485" s="226" t="s">
        <v>80</v>
      </c>
      <c r="AY485" s="19" t="s">
        <v>185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6158</v>
      </c>
    </row>
    <row r="486" s="2" customFormat="1" ht="16.5" customHeight="1">
      <c r="A486" s="40"/>
      <c r="B486" s="41"/>
      <c r="C486" s="215" t="s">
        <v>4091</v>
      </c>
      <c r="D486" s="215" t="s">
        <v>187</v>
      </c>
      <c r="E486" s="216" t="s">
        <v>6159</v>
      </c>
      <c r="F486" s="217" t="s">
        <v>5392</v>
      </c>
      <c r="G486" s="218" t="s">
        <v>1314</v>
      </c>
      <c r="H486" s="219">
        <v>4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44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135</v>
      </c>
      <c r="AT486" s="226" t="s">
        <v>187</v>
      </c>
      <c r="AU486" s="226" t="s">
        <v>80</v>
      </c>
      <c r="AY486" s="19" t="s">
        <v>185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135</v>
      </c>
      <c r="BM486" s="226" t="s">
        <v>6160</v>
      </c>
    </row>
    <row r="487" s="2" customFormat="1" ht="16.5" customHeight="1">
      <c r="A487" s="40"/>
      <c r="B487" s="41"/>
      <c r="C487" s="215" t="s">
        <v>6161</v>
      </c>
      <c r="D487" s="215" t="s">
        <v>187</v>
      </c>
      <c r="E487" s="216" t="s">
        <v>6162</v>
      </c>
      <c r="F487" s="217" t="s">
        <v>6163</v>
      </c>
      <c r="G487" s="218" t="s">
        <v>1314</v>
      </c>
      <c r="H487" s="219">
        <v>2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135</v>
      </c>
      <c r="AT487" s="226" t="s">
        <v>187</v>
      </c>
      <c r="AU487" s="226" t="s">
        <v>80</v>
      </c>
      <c r="AY487" s="19" t="s">
        <v>185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135</v>
      </c>
      <c r="BM487" s="226" t="s">
        <v>6164</v>
      </c>
    </row>
    <row r="488" s="2" customFormat="1" ht="16.5" customHeight="1">
      <c r="A488" s="40"/>
      <c r="B488" s="41"/>
      <c r="C488" s="215" t="s">
        <v>4094</v>
      </c>
      <c r="D488" s="215" t="s">
        <v>187</v>
      </c>
      <c r="E488" s="216" t="s">
        <v>5395</v>
      </c>
      <c r="F488" s="217" t="s">
        <v>5396</v>
      </c>
      <c r="G488" s="218" t="s">
        <v>499</v>
      </c>
      <c r="H488" s="219">
        <v>63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187</v>
      </c>
      <c r="AU488" s="226" t="s">
        <v>80</v>
      </c>
      <c r="AY488" s="19" t="s">
        <v>185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6165</v>
      </c>
    </row>
    <row r="489" s="2" customFormat="1" ht="16.5" customHeight="1">
      <c r="A489" s="40"/>
      <c r="B489" s="41"/>
      <c r="C489" s="215" t="s">
        <v>6166</v>
      </c>
      <c r="D489" s="215" t="s">
        <v>187</v>
      </c>
      <c r="E489" s="216" t="s">
        <v>5397</v>
      </c>
      <c r="F489" s="217" t="s">
        <v>5398</v>
      </c>
      <c r="G489" s="218" t="s">
        <v>1314</v>
      </c>
      <c r="H489" s="219">
        <v>70</v>
      </c>
      <c r="I489" s="220"/>
      <c r="J489" s="221">
        <f>ROUND(I489*H489,2)</f>
        <v>0</v>
      </c>
      <c r="K489" s="217" t="s">
        <v>19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187</v>
      </c>
      <c r="AU489" s="226" t="s">
        <v>80</v>
      </c>
      <c r="AY489" s="19" t="s">
        <v>185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6167</v>
      </c>
    </row>
    <row r="490" s="2" customFormat="1" ht="16.5" customHeight="1">
      <c r="A490" s="40"/>
      <c r="B490" s="41"/>
      <c r="C490" s="215" t="s">
        <v>5672</v>
      </c>
      <c r="D490" s="215" t="s">
        <v>187</v>
      </c>
      <c r="E490" s="216" t="s">
        <v>5419</v>
      </c>
      <c r="F490" s="217" t="s">
        <v>5420</v>
      </c>
      <c r="G490" s="218" t="s">
        <v>499</v>
      </c>
      <c r="H490" s="219">
        <v>8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44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135</v>
      </c>
      <c r="AT490" s="226" t="s">
        <v>187</v>
      </c>
      <c r="AU490" s="226" t="s">
        <v>80</v>
      </c>
      <c r="AY490" s="19" t="s">
        <v>185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6168</v>
      </c>
    </row>
    <row r="491" s="2" customFormat="1" ht="16.5" customHeight="1">
      <c r="A491" s="40"/>
      <c r="B491" s="41"/>
      <c r="C491" s="215" t="s">
        <v>6169</v>
      </c>
      <c r="D491" s="215" t="s">
        <v>187</v>
      </c>
      <c r="E491" s="216" t="s">
        <v>5421</v>
      </c>
      <c r="F491" s="217" t="s">
        <v>5422</v>
      </c>
      <c r="G491" s="218" t="s">
        <v>499</v>
      </c>
      <c r="H491" s="219">
        <v>8</v>
      </c>
      <c r="I491" s="220"/>
      <c r="J491" s="221">
        <f>ROUND(I491*H491,2)</f>
        <v>0</v>
      </c>
      <c r="K491" s="217" t="s">
        <v>19</v>
      </c>
      <c r="L491" s="46"/>
      <c r="M491" s="222" t="s">
        <v>19</v>
      </c>
      <c r="N491" s="223" t="s">
        <v>44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135</v>
      </c>
      <c r="AT491" s="226" t="s">
        <v>187</v>
      </c>
      <c r="AU491" s="226" t="s">
        <v>80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6170</v>
      </c>
    </row>
    <row r="492" s="2" customFormat="1" ht="16.5" customHeight="1">
      <c r="A492" s="40"/>
      <c r="B492" s="41"/>
      <c r="C492" s="215" t="s">
        <v>5675</v>
      </c>
      <c r="D492" s="215" t="s">
        <v>187</v>
      </c>
      <c r="E492" s="216" t="s">
        <v>5785</v>
      </c>
      <c r="F492" s="217" t="s">
        <v>5786</v>
      </c>
      <c r="G492" s="218" t="s">
        <v>499</v>
      </c>
      <c r="H492" s="219">
        <v>8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44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135</v>
      </c>
      <c r="AT492" s="226" t="s">
        <v>187</v>
      </c>
      <c r="AU492" s="226" t="s">
        <v>80</v>
      </c>
      <c r="AY492" s="19" t="s">
        <v>185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135</v>
      </c>
      <c r="BM492" s="226" t="s">
        <v>6171</v>
      </c>
    </row>
    <row r="493" s="2" customFormat="1" ht="16.5" customHeight="1">
      <c r="A493" s="40"/>
      <c r="B493" s="41"/>
      <c r="C493" s="215" t="s">
        <v>6172</v>
      </c>
      <c r="D493" s="215" t="s">
        <v>187</v>
      </c>
      <c r="E493" s="216" t="s">
        <v>5788</v>
      </c>
      <c r="F493" s="217" t="s">
        <v>5789</v>
      </c>
      <c r="G493" s="218" t="s">
        <v>1314</v>
      </c>
      <c r="H493" s="219">
        <v>1</v>
      </c>
      <c r="I493" s="220"/>
      <c r="J493" s="221">
        <f>ROUND(I493*H493,2)</f>
        <v>0</v>
      </c>
      <c r="K493" s="217" t="s">
        <v>19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187</v>
      </c>
      <c r="AU493" s="226" t="s">
        <v>80</v>
      </c>
      <c r="AY493" s="19" t="s">
        <v>185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6173</v>
      </c>
    </row>
    <row r="494" s="2" customFormat="1" ht="16.5" customHeight="1">
      <c r="A494" s="40"/>
      <c r="B494" s="41"/>
      <c r="C494" s="215" t="s">
        <v>5678</v>
      </c>
      <c r="D494" s="215" t="s">
        <v>187</v>
      </c>
      <c r="E494" s="216" t="s">
        <v>3804</v>
      </c>
      <c r="F494" s="217" t="s">
        <v>5427</v>
      </c>
      <c r="G494" s="218" t="s">
        <v>499</v>
      </c>
      <c r="H494" s="219">
        <v>8</v>
      </c>
      <c r="I494" s="220"/>
      <c r="J494" s="221">
        <f>ROUND(I494*H494,2)</f>
        <v>0</v>
      </c>
      <c r="K494" s="217" t="s">
        <v>19</v>
      </c>
      <c r="L494" s="46"/>
      <c r="M494" s="222" t="s">
        <v>19</v>
      </c>
      <c r="N494" s="223" t="s">
        <v>44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135</v>
      </c>
      <c r="AT494" s="226" t="s">
        <v>187</v>
      </c>
      <c r="AU494" s="226" t="s">
        <v>80</v>
      </c>
      <c r="AY494" s="19" t="s">
        <v>185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135</v>
      </c>
      <c r="BM494" s="226" t="s">
        <v>6174</v>
      </c>
    </row>
    <row r="495" s="2" customFormat="1" ht="21.75" customHeight="1">
      <c r="A495" s="40"/>
      <c r="B495" s="41"/>
      <c r="C495" s="215" t="s">
        <v>6175</v>
      </c>
      <c r="D495" s="215" t="s">
        <v>187</v>
      </c>
      <c r="E495" s="216" t="s">
        <v>6176</v>
      </c>
      <c r="F495" s="217" t="s">
        <v>6177</v>
      </c>
      <c r="G495" s="218" t="s">
        <v>1314</v>
      </c>
      <c r="H495" s="219">
        <v>10</v>
      </c>
      <c r="I495" s="220"/>
      <c r="J495" s="221">
        <f>ROUND(I495*H495,2)</f>
        <v>0</v>
      </c>
      <c r="K495" s="217" t="s">
        <v>19</v>
      </c>
      <c r="L495" s="46"/>
      <c r="M495" s="222" t="s">
        <v>19</v>
      </c>
      <c r="N495" s="223" t="s">
        <v>44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135</v>
      </c>
      <c r="AT495" s="226" t="s">
        <v>187</v>
      </c>
      <c r="AU495" s="226" t="s">
        <v>80</v>
      </c>
      <c r="AY495" s="19" t="s">
        <v>185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135</v>
      </c>
      <c r="BM495" s="226" t="s">
        <v>6178</v>
      </c>
    </row>
    <row r="496" s="2" customFormat="1" ht="16.5" customHeight="1">
      <c r="A496" s="40"/>
      <c r="B496" s="41"/>
      <c r="C496" s="215" t="s">
        <v>5681</v>
      </c>
      <c r="D496" s="215" t="s">
        <v>187</v>
      </c>
      <c r="E496" s="216" t="s">
        <v>5498</v>
      </c>
      <c r="F496" s="217" t="s">
        <v>5499</v>
      </c>
      <c r="G496" s="218" t="s">
        <v>1358</v>
      </c>
      <c r="H496" s="219">
        <v>50</v>
      </c>
      <c r="I496" s="220"/>
      <c r="J496" s="221">
        <f>ROUND(I496*H496,2)</f>
        <v>0</v>
      </c>
      <c r="K496" s="217" t="s">
        <v>19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187</v>
      </c>
      <c r="AU496" s="226" t="s">
        <v>80</v>
      </c>
      <c r="AY496" s="19" t="s">
        <v>185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6179</v>
      </c>
    </row>
    <row r="497" s="2" customFormat="1" ht="16.5" customHeight="1">
      <c r="A497" s="40"/>
      <c r="B497" s="41"/>
      <c r="C497" s="215" t="s">
        <v>6180</v>
      </c>
      <c r="D497" s="215" t="s">
        <v>187</v>
      </c>
      <c r="E497" s="216" t="s">
        <v>5500</v>
      </c>
      <c r="F497" s="217" t="s">
        <v>3710</v>
      </c>
      <c r="G497" s="218" t="s">
        <v>1358</v>
      </c>
      <c r="H497" s="219">
        <v>50</v>
      </c>
      <c r="I497" s="220"/>
      <c r="J497" s="221">
        <f>ROUND(I497*H497,2)</f>
        <v>0</v>
      </c>
      <c r="K497" s="217" t="s">
        <v>19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187</v>
      </c>
      <c r="AU497" s="226" t="s">
        <v>80</v>
      </c>
      <c r="AY497" s="19" t="s">
        <v>185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6181</v>
      </c>
    </row>
    <row r="498" s="2" customFormat="1" ht="16.5" customHeight="1">
      <c r="A498" s="40"/>
      <c r="B498" s="41"/>
      <c r="C498" s="215" t="s">
        <v>5684</v>
      </c>
      <c r="D498" s="215" t="s">
        <v>187</v>
      </c>
      <c r="E498" s="216" t="s">
        <v>5501</v>
      </c>
      <c r="F498" s="217" t="s">
        <v>5502</v>
      </c>
      <c r="G498" s="218" t="s">
        <v>5348</v>
      </c>
      <c r="H498" s="219">
        <v>1</v>
      </c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44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135</v>
      </c>
      <c r="AT498" s="226" t="s">
        <v>187</v>
      </c>
      <c r="AU498" s="226" t="s">
        <v>80</v>
      </c>
      <c r="AY498" s="19" t="s">
        <v>185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135</v>
      </c>
      <c r="BM498" s="226" t="s">
        <v>6182</v>
      </c>
    </row>
    <row r="499" s="2" customFormat="1" ht="16.5" customHeight="1">
      <c r="A499" s="40"/>
      <c r="B499" s="41"/>
      <c r="C499" s="215" t="s">
        <v>6183</v>
      </c>
      <c r="D499" s="215" t="s">
        <v>187</v>
      </c>
      <c r="E499" s="216" t="s">
        <v>5503</v>
      </c>
      <c r="F499" s="217" t="s">
        <v>5504</v>
      </c>
      <c r="G499" s="218" t="s">
        <v>1314</v>
      </c>
      <c r="H499" s="219">
        <v>1</v>
      </c>
      <c r="I499" s="220"/>
      <c r="J499" s="221">
        <f>ROUND(I499*H499,2)</f>
        <v>0</v>
      </c>
      <c r="K499" s="217" t="s">
        <v>19</v>
      </c>
      <c r="L499" s="46"/>
      <c r="M499" s="222" t="s">
        <v>19</v>
      </c>
      <c r="N499" s="223" t="s">
        <v>44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135</v>
      </c>
      <c r="AT499" s="226" t="s">
        <v>187</v>
      </c>
      <c r="AU499" s="226" t="s">
        <v>80</v>
      </c>
      <c r="AY499" s="19" t="s">
        <v>185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80</v>
      </c>
      <c r="BK499" s="227">
        <f>ROUND(I499*H499,2)</f>
        <v>0</v>
      </c>
      <c r="BL499" s="19" t="s">
        <v>135</v>
      </c>
      <c r="BM499" s="226" t="s">
        <v>6184</v>
      </c>
    </row>
    <row r="500" s="2" customFormat="1" ht="16.5" customHeight="1">
      <c r="A500" s="40"/>
      <c r="B500" s="41"/>
      <c r="C500" s="215" t="s">
        <v>5687</v>
      </c>
      <c r="D500" s="215" t="s">
        <v>187</v>
      </c>
      <c r="E500" s="216" t="s">
        <v>5505</v>
      </c>
      <c r="F500" s="217" t="s">
        <v>5506</v>
      </c>
      <c r="G500" s="218" t="s">
        <v>5507</v>
      </c>
      <c r="H500" s="219">
        <v>5</v>
      </c>
      <c r="I500" s="220"/>
      <c r="J500" s="221">
        <f>ROUND(I500*H500,2)</f>
        <v>0</v>
      </c>
      <c r="K500" s="217" t="s">
        <v>19</v>
      </c>
      <c r="L500" s="46"/>
      <c r="M500" s="222" t="s">
        <v>19</v>
      </c>
      <c r="N500" s="223" t="s">
        <v>44</v>
      </c>
      <c r="O500" s="86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135</v>
      </c>
      <c r="AT500" s="226" t="s">
        <v>187</v>
      </c>
      <c r="AU500" s="226" t="s">
        <v>80</v>
      </c>
      <c r="AY500" s="19" t="s">
        <v>185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80</v>
      </c>
      <c r="BK500" s="227">
        <f>ROUND(I500*H500,2)</f>
        <v>0</v>
      </c>
      <c r="BL500" s="19" t="s">
        <v>135</v>
      </c>
      <c r="BM500" s="226" t="s">
        <v>6185</v>
      </c>
    </row>
    <row r="501" s="2" customFormat="1" ht="16.5" customHeight="1">
      <c r="A501" s="40"/>
      <c r="B501" s="41"/>
      <c r="C501" s="215" t="s">
        <v>6186</v>
      </c>
      <c r="D501" s="215" t="s">
        <v>187</v>
      </c>
      <c r="E501" s="216" t="s">
        <v>5508</v>
      </c>
      <c r="F501" s="217" t="s">
        <v>5509</v>
      </c>
      <c r="G501" s="218" t="s">
        <v>1314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44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135</v>
      </c>
      <c r="AT501" s="226" t="s">
        <v>187</v>
      </c>
      <c r="AU501" s="226" t="s">
        <v>80</v>
      </c>
      <c r="AY501" s="19" t="s">
        <v>185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135</v>
      </c>
      <c r="BM501" s="226" t="s">
        <v>6187</v>
      </c>
    </row>
    <row r="502" s="2" customFormat="1" ht="16.5" customHeight="1">
      <c r="A502" s="40"/>
      <c r="B502" s="41"/>
      <c r="C502" s="215" t="s">
        <v>5690</v>
      </c>
      <c r="D502" s="215" t="s">
        <v>187</v>
      </c>
      <c r="E502" s="216" t="s">
        <v>5510</v>
      </c>
      <c r="F502" s="217" t="s">
        <v>5511</v>
      </c>
      <c r="G502" s="218" t="s">
        <v>3739</v>
      </c>
      <c r="H502" s="219">
        <v>1</v>
      </c>
      <c r="I502" s="220"/>
      <c r="J502" s="221">
        <f>ROUND(I502*H502,2)</f>
        <v>0</v>
      </c>
      <c r="K502" s="217" t="s">
        <v>19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187</v>
      </c>
      <c r="AU502" s="226" t="s">
        <v>80</v>
      </c>
      <c r="AY502" s="19" t="s">
        <v>185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6188</v>
      </c>
    </row>
    <row r="503" s="2" customFormat="1" ht="16.5" customHeight="1">
      <c r="A503" s="40"/>
      <c r="B503" s="41"/>
      <c r="C503" s="215" t="s">
        <v>6189</v>
      </c>
      <c r="D503" s="215" t="s">
        <v>187</v>
      </c>
      <c r="E503" s="216" t="s">
        <v>5512</v>
      </c>
      <c r="F503" s="217" t="s">
        <v>4065</v>
      </c>
      <c r="G503" s="218" t="s">
        <v>448</v>
      </c>
      <c r="H503" s="219">
        <v>8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187</v>
      </c>
      <c r="AU503" s="226" t="s">
        <v>80</v>
      </c>
      <c r="AY503" s="19" t="s">
        <v>185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6190</v>
      </c>
    </row>
    <row r="504" s="2" customFormat="1" ht="16.5" customHeight="1">
      <c r="A504" s="40"/>
      <c r="B504" s="41"/>
      <c r="C504" s="215" t="s">
        <v>5693</v>
      </c>
      <c r="D504" s="215" t="s">
        <v>187</v>
      </c>
      <c r="E504" s="216" t="s">
        <v>3837</v>
      </c>
      <c r="F504" s="217" t="s">
        <v>5513</v>
      </c>
      <c r="G504" s="218" t="s">
        <v>342</v>
      </c>
      <c r="H504" s="219">
        <v>0.050000000000000003</v>
      </c>
      <c r="I504" s="220"/>
      <c r="J504" s="221">
        <f>ROUND(I504*H504,2)</f>
        <v>0</v>
      </c>
      <c r="K504" s="217" t="s">
        <v>19</v>
      </c>
      <c r="L504" s="46"/>
      <c r="M504" s="222" t="s">
        <v>19</v>
      </c>
      <c r="N504" s="223" t="s">
        <v>44</v>
      </c>
      <c r="O504" s="86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135</v>
      </c>
      <c r="AT504" s="226" t="s">
        <v>187</v>
      </c>
      <c r="AU504" s="226" t="s">
        <v>80</v>
      </c>
      <c r="AY504" s="19" t="s">
        <v>185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80</v>
      </c>
      <c r="BK504" s="227">
        <f>ROUND(I504*H504,2)</f>
        <v>0</v>
      </c>
      <c r="BL504" s="19" t="s">
        <v>135</v>
      </c>
      <c r="BM504" s="226" t="s">
        <v>6191</v>
      </c>
    </row>
    <row r="505" s="2" customFormat="1" ht="16.5" customHeight="1">
      <c r="A505" s="40"/>
      <c r="B505" s="41"/>
      <c r="C505" s="215" t="s">
        <v>6192</v>
      </c>
      <c r="D505" s="215" t="s">
        <v>187</v>
      </c>
      <c r="E505" s="216" t="s">
        <v>3839</v>
      </c>
      <c r="F505" s="217" t="s">
        <v>3679</v>
      </c>
      <c r="G505" s="218" t="s">
        <v>342</v>
      </c>
      <c r="H505" s="219">
        <v>0.050000000000000003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44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135</v>
      </c>
      <c r="AT505" s="226" t="s">
        <v>187</v>
      </c>
      <c r="AU505" s="226" t="s">
        <v>80</v>
      </c>
      <c r="AY505" s="19" t="s">
        <v>185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135</v>
      </c>
      <c r="BM505" s="226" t="s">
        <v>6193</v>
      </c>
    </row>
    <row r="506" s="2" customFormat="1" ht="16.5" customHeight="1">
      <c r="A506" s="40"/>
      <c r="B506" s="41"/>
      <c r="C506" s="215" t="s">
        <v>5696</v>
      </c>
      <c r="D506" s="215" t="s">
        <v>187</v>
      </c>
      <c r="E506" s="216" t="s">
        <v>5514</v>
      </c>
      <c r="F506" s="217" t="s">
        <v>5515</v>
      </c>
      <c r="G506" s="218" t="s">
        <v>342</v>
      </c>
      <c r="H506" s="219">
        <v>0.40000000000000002</v>
      </c>
      <c r="I506" s="220"/>
      <c r="J506" s="221">
        <f>ROUND(I506*H506,2)</f>
        <v>0</v>
      </c>
      <c r="K506" s="217" t="s">
        <v>19</v>
      </c>
      <c r="L506" s="46"/>
      <c r="M506" s="222" t="s">
        <v>19</v>
      </c>
      <c r="N506" s="223" t="s">
        <v>44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135</v>
      </c>
      <c r="AT506" s="226" t="s">
        <v>187</v>
      </c>
      <c r="AU506" s="226" t="s">
        <v>80</v>
      </c>
      <c r="AY506" s="19" t="s">
        <v>185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80</v>
      </c>
      <c r="BK506" s="227">
        <f>ROUND(I506*H506,2)</f>
        <v>0</v>
      </c>
      <c r="BL506" s="19" t="s">
        <v>135</v>
      </c>
      <c r="BM506" s="226" t="s">
        <v>6194</v>
      </c>
    </row>
    <row r="507" s="2" customFormat="1" ht="16.5" customHeight="1">
      <c r="A507" s="40"/>
      <c r="B507" s="41"/>
      <c r="C507" s="215" t="s">
        <v>6195</v>
      </c>
      <c r="D507" s="215" t="s">
        <v>187</v>
      </c>
      <c r="E507" s="216" t="s">
        <v>5516</v>
      </c>
      <c r="F507" s="217" t="s">
        <v>3679</v>
      </c>
      <c r="G507" s="218" t="s">
        <v>342</v>
      </c>
      <c r="H507" s="219">
        <v>0.40000000000000002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44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135</v>
      </c>
      <c r="AT507" s="226" t="s">
        <v>187</v>
      </c>
      <c r="AU507" s="226" t="s">
        <v>80</v>
      </c>
      <c r="AY507" s="19" t="s">
        <v>185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135</v>
      </c>
      <c r="BM507" s="226" t="s">
        <v>6196</v>
      </c>
    </row>
    <row r="508" s="2" customFormat="1" ht="16.5" customHeight="1">
      <c r="A508" s="40"/>
      <c r="B508" s="41"/>
      <c r="C508" s="215" t="s">
        <v>5699</v>
      </c>
      <c r="D508" s="215" t="s">
        <v>187</v>
      </c>
      <c r="E508" s="216" t="s">
        <v>5517</v>
      </c>
      <c r="F508" s="217" t="s">
        <v>5518</v>
      </c>
      <c r="G508" s="218" t="s">
        <v>1314</v>
      </c>
      <c r="H508" s="219">
        <v>1</v>
      </c>
      <c r="I508" s="220"/>
      <c r="J508" s="221">
        <f>ROUND(I508*H508,2)</f>
        <v>0</v>
      </c>
      <c r="K508" s="217" t="s">
        <v>19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187</v>
      </c>
      <c r="AU508" s="226" t="s">
        <v>80</v>
      </c>
      <c r="AY508" s="19" t="s">
        <v>185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6197</v>
      </c>
    </row>
    <row r="509" s="12" customFormat="1" ht="25.92" customHeight="1">
      <c r="A509" s="12"/>
      <c r="B509" s="199"/>
      <c r="C509" s="200"/>
      <c r="D509" s="201" t="s">
        <v>72</v>
      </c>
      <c r="E509" s="202" t="s">
        <v>250</v>
      </c>
      <c r="F509" s="202" t="s">
        <v>6198</v>
      </c>
      <c r="G509" s="200"/>
      <c r="H509" s="200"/>
      <c r="I509" s="203"/>
      <c r="J509" s="204">
        <f>BK509</f>
        <v>0</v>
      </c>
      <c r="K509" s="200"/>
      <c r="L509" s="205"/>
      <c r="M509" s="206"/>
      <c r="N509" s="207"/>
      <c r="O509" s="207"/>
      <c r="P509" s="208">
        <f>SUM(P510:P564)</f>
        <v>0</v>
      </c>
      <c r="Q509" s="207"/>
      <c r="R509" s="208">
        <f>SUM(R510:R564)</f>
        <v>0</v>
      </c>
      <c r="S509" s="207"/>
      <c r="T509" s="209">
        <f>SUM(T510:T564)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80</v>
      </c>
      <c r="AT509" s="211" t="s">
        <v>72</v>
      </c>
      <c r="AU509" s="211" t="s">
        <v>73</v>
      </c>
      <c r="AY509" s="210" t="s">
        <v>185</v>
      </c>
      <c r="BK509" s="212">
        <f>SUM(BK510:BK564)</f>
        <v>0</v>
      </c>
    </row>
    <row r="510" s="2" customFormat="1" ht="33" customHeight="1">
      <c r="A510" s="40"/>
      <c r="B510" s="41"/>
      <c r="C510" s="215" t="s">
        <v>6199</v>
      </c>
      <c r="D510" s="215" t="s">
        <v>187</v>
      </c>
      <c r="E510" s="216" t="s">
        <v>6200</v>
      </c>
      <c r="F510" s="217" t="s">
        <v>6201</v>
      </c>
      <c r="G510" s="218" t="s">
        <v>1314</v>
      </c>
      <c r="H510" s="219">
        <v>1</v>
      </c>
      <c r="I510" s="220"/>
      <c r="J510" s="221">
        <f>ROUND(I510*H510,2)</f>
        <v>0</v>
      </c>
      <c r="K510" s="217" t="s">
        <v>19</v>
      </c>
      <c r="L510" s="46"/>
      <c r="M510" s="222" t="s">
        <v>19</v>
      </c>
      <c r="N510" s="223" t="s">
        <v>44</v>
      </c>
      <c r="O510" s="86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135</v>
      </c>
      <c r="AT510" s="226" t="s">
        <v>187</v>
      </c>
      <c r="AU510" s="226" t="s">
        <v>80</v>
      </c>
      <c r="AY510" s="19" t="s">
        <v>185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80</v>
      </c>
      <c r="BK510" s="227">
        <f>ROUND(I510*H510,2)</f>
        <v>0</v>
      </c>
      <c r="BL510" s="19" t="s">
        <v>135</v>
      </c>
      <c r="BM510" s="226" t="s">
        <v>6202</v>
      </c>
    </row>
    <row r="511" s="2" customFormat="1" ht="24.15" customHeight="1">
      <c r="A511" s="40"/>
      <c r="B511" s="41"/>
      <c r="C511" s="215" t="s">
        <v>5702</v>
      </c>
      <c r="D511" s="215" t="s">
        <v>187</v>
      </c>
      <c r="E511" s="216" t="s">
        <v>6203</v>
      </c>
      <c r="F511" s="217" t="s">
        <v>6204</v>
      </c>
      <c r="G511" s="218" t="s">
        <v>3739</v>
      </c>
      <c r="H511" s="219">
        <v>1</v>
      </c>
      <c r="I511" s="220"/>
      <c r="J511" s="221">
        <f>ROUND(I511*H511,2)</f>
        <v>0</v>
      </c>
      <c r="K511" s="217" t="s">
        <v>19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187</v>
      </c>
      <c r="AU511" s="226" t="s">
        <v>80</v>
      </c>
      <c r="AY511" s="19" t="s">
        <v>185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6205</v>
      </c>
    </row>
    <row r="512" s="2" customFormat="1" ht="16.5" customHeight="1">
      <c r="A512" s="40"/>
      <c r="B512" s="41"/>
      <c r="C512" s="215" t="s">
        <v>6206</v>
      </c>
      <c r="D512" s="215" t="s">
        <v>187</v>
      </c>
      <c r="E512" s="216" t="s">
        <v>6207</v>
      </c>
      <c r="F512" s="217" t="s">
        <v>6208</v>
      </c>
      <c r="G512" s="218" t="s">
        <v>1314</v>
      </c>
      <c r="H512" s="219">
        <v>2</v>
      </c>
      <c r="I512" s="220"/>
      <c r="J512" s="221">
        <f>ROUND(I512*H512,2)</f>
        <v>0</v>
      </c>
      <c r="K512" s="217" t="s">
        <v>19</v>
      </c>
      <c r="L512" s="46"/>
      <c r="M512" s="222" t="s">
        <v>19</v>
      </c>
      <c r="N512" s="223" t="s">
        <v>44</v>
      </c>
      <c r="O512" s="86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135</v>
      </c>
      <c r="AT512" s="226" t="s">
        <v>187</v>
      </c>
      <c r="AU512" s="226" t="s">
        <v>80</v>
      </c>
      <c r="AY512" s="19" t="s">
        <v>185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135</v>
      </c>
      <c r="BM512" s="226" t="s">
        <v>6209</v>
      </c>
    </row>
    <row r="513" s="2" customFormat="1" ht="24.15" customHeight="1">
      <c r="A513" s="40"/>
      <c r="B513" s="41"/>
      <c r="C513" s="215" t="s">
        <v>5705</v>
      </c>
      <c r="D513" s="215" t="s">
        <v>187</v>
      </c>
      <c r="E513" s="216" t="s">
        <v>6210</v>
      </c>
      <c r="F513" s="217" t="s">
        <v>6211</v>
      </c>
      <c r="G513" s="218" t="s">
        <v>1314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187</v>
      </c>
      <c r="AU513" s="226" t="s">
        <v>80</v>
      </c>
      <c r="AY513" s="19" t="s">
        <v>185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6212</v>
      </c>
    </row>
    <row r="514" s="2" customFormat="1" ht="24.15" customHeight="1">
      <c r="A514" s="40"/>
      <c r="B514" s="41"/>
      <c r="C514" s="215" t="s">
        <v>6213</v>
      </c>
      <c r="D514" s="215" t="s">
        <v>187</v>
      </c>
      <c r="E514" s="216" t="s">
        <v>6214</v>
      </c>
      <c r="F514" s="217" t="s">
        <v>6215</v>
      </c>
      <c r="G514" s="218" t="s">
        <v>1314</v>
      </c>
      <c r="H514" s="219">
        <v>1</v>
      </c>
      <c r="I514" s="220"/>
      <c r="J514" s="221">
        <f>ROUND(I514*H514,2)</f>
        <v>0</v>
      </c>
      <c r="K514" s="217" t="s">
        <v>19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187</v>
      </c>
      <c r="AU514" s="226" t="s">
        <v>80</v>
      </c>
      <c r="AY514" s="19" t="s">
        <v>185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6216</v>
      </c>
    </row>
    <row r="515" s="2" customFormat="1" ht="24.15" customHeight="1">
      <c r="A515" s="40"/>
      <c r="B515" s="41"/>
      <c r="C515" s="215" t="s">
        <v>5708</v>
      </c>
      <c r="D515" s="215" t="s">
        <v>187</v>
      </c>
      <c r="E515" s="216" t="s">
        <v>6217</v>
      </c>
      <c r="F515" s="217" t="s">
        <v>6218</v>
      </c>
      <c r="G515" s="218" t="s">
        <v>1314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44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135</v>
      </c>
      <c r="AT515" s="226" t="s">
        <v>187</v>
      </c>
      <c r="AU515" s="226" t="s">
        <v>80</v>
      </c>
      <c r="AY515" s="19" t="s">
        <v>185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135</v>
      </c>
      <c r="BM515" s="226" t="s">
        <v>6219</v>
      </c>
    </row>
    <row r="516" s="2" customFormat="1" ht="16.5" customHeight="1">
      <c r="A516" s="40"/>
      <c r="B516" s="41"/>
      <c r="C516" s="215" t="s">
        <v>6220</v>
      </c>
      <c r="D516" s="215" t="s">
        <v>187</v>
      </c>
      <c r="E516" s="216" t="s">
        <v>6221</v>
      </c>
      <c r="F516" s="217" t="s">
        <v>6222</v>
      </c>
      <c r="G516" s="218" t="s">
        <v>1314</v>
      </c>
      <c r="H516" s="219">
        <v>1</v>
      </c>
      <c r="I516" s="220"/>
      <c r="J516" s="221">
        <f>ROUND(I516*H516,2)</f>
        <v>0</v>
      </c>
      <c r="K516" s="217" t="s">
        <v>19</v>
      </c>
      <c r="L516" s="46"/>
      <c r="M516" s="222" t="s">
        <v>19</v>
      </c>
      <c r="N516" s="223" t="s">
        <v>44</v>
      </c>
      <c r="O516" s="86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135</v>
      </c>
      <c r="AT516" s="226" t="s">
        <v>187</v>
      </c>
      <c r="AU516" s="226" t="s">
        <v>80</v>
      </c>
      <c r="AY516" s="19" t="s">
        <v>185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80</v>
      </c>
      <c r="BK516" s="227">
        <f>ROUND(I516*H516,2)</f>
        <v>0</v>
      </c>
      <c r="BL516" s="19" t="s">
        <v>135</v>
      </c>
      <c r="BM516" s="226" t="s">
        <v>6223</v>
      </c>
    </row>
    <row r="517" s="2" customFormat="1" ht="24.15" customHeight="1">
      <c r="A517" s="40"/>
      <c r="B517" s="41"/>
      <c r="C517" s="215" t="s">
        <v>5711</v>
      </c>
      <c r="D517" s="215" t="s">
        <v>187</v>
      </c>
      <c r="E517" s="216" t="s">
        <v>6224</v>
      </c>
      <c r="F517" s="217" t="s">
        <v>6225</v>
      </c>
      <c r="G517" s="218" t="s">
        <v>448</v>
      </c>
      <c r="H517" s="219">
        <v>0.5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44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135</v>
      </c>
      <c r="AT517" s="226" t="s">
        <v>187</v>
      </c>
      <c r="AU517" s="226" t="s">
        <v>80</v>
      </c>
      <c r="AY517" s="19" t="s">
        <v>185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135</v>
      </c>
      <c r="BM517" s="226" t="s">
        <v>6226</v>
      </c>
    </row>
    <row r="518" s="2" customFormat="1" ht="16.5" customHeight="1">
      <c r="A518" s="40"/>
      <c r="B518" s="41"/>
      <c r="C518" s="215" t="s">
        <v>6227</v>
      </c>
      <c r="D518" s="215" t="s">
        <v>187</v>
      </c>
      <c r="E518" s="216" t="s">
        <v>6228</v>
      </c>
      <c r="F518" s="217" t="s">
        <v>6229</v>
      </c>
      <c r="G518" s="218" t="s">
        <v>1314</v>
      </c>
      <c r="H518" s="219">
        <v>2</v>
      </c>
      <c r="I518" s="220"/>
      <c r="J518" s="221">
        <f>ROUND(I518*H518,2)</f>
        <v>0</v>
      </c>
      <c r="K518" s="217" t="s">
        <v>19</v>
      </c>
      <c r="L518" s="46"/>
      <c r="M518" s="222" t="s">
        <v>19</v>
      </c>
      <c r="N518" s="223" t="s">
        <v>44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135</v>
      </c>
      <c r="AT518" s="226" t="s">
        <v>187</v>
      </c>
      <c r="AU518" s="226" t="s">
        <v>80</v>
      </c>
      <c r="AY518" s="19" t="s">
        <v>185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80</v>
      </c>
      <c r="BK518" s="227">
        <f>ROUND(I518*H518,2)</f>
        <v>0</v>
      </c>
      <c r="BL518" s="19" t="s">
        <v>135</v>
      </c>
      <c r="BM518" s="226" t="s">
        <v>6230</v>
      </c>
    </row>
    <row r="519" s="2" customFormat="1" ht="16.5" customHeight="1">
      <c r="A519" s="40"/>
      <c r="B519" s="41"/>
      <c r="C519" s="215" t="s">
        <v>5714</v>
      </c>
      <c r="D519" s="215" t="s">
        <v>187</v>
      </c>
      <c r="E519" s="216" t="s">
        <v>6231</v>
      </c>
      <c r="F519" s="217" t="s">
        <v>6232</v>
      </c>
      <c r="G519" s="218" t="s">
        <v>1314</v>
      </c>
      <c r="H519" s="219">
        <v>1</v>
      </c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187</v>
      </c>
      <c r="AU519" s="226" t="s">
        <v>80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6233</v>
      </c>
    </row>
    <row r="520" s="2" customFormat="1" ht="16.5" customHeight="1">
      <c r="A520" s="40"/>
      <c r="B520" s="41"/>
      <c r="C520" s="215" t="s">
        <v>6234</v>
      </c>
      <c r="D520" s="215" t="s">
        <v>187</v>
      </c>
      <c r="E520" s="216" t="s">
        <v>6235</v>
      </c>
      <c r="F520" s="217" t="s">
        <v>6236</v>
      </c>
      <c r="G520" s="218" t="s">
        <v>1314</v>
      </c>
      <c r="H520" s="219">
        <v>1</v>
      </c>
      <c r="I520" s="220"/>
      <c r="J520" s="221">
        <f>ROUND(I520*H520,2)</f>
        <v>0</v>
      </c>
      <c r="K520" s="217" t="s">
        <v>19</v>
      </c>
      <c r="L520" s="46"/>
      <c r="M520" s="222" t="s">
        <v>19</v>
      </c>
      <c r="N520" s="223" t="s">
        <v>44</v>
      </c>
      <c r="O520" s="86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135</v>
      </c>
      <c r="AT520" s="226" t="s">
        <v>187</v>
      </c>
      <c r="AU520" s="226" t="s">
        <v>80</v>
      </c>
      <c r="AY520" s="19" t="s">
        <v>185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80</v>
      </c>
      <c r="BK520" s="227">
        <f>ROUND(I520*H520,2)</f>
        <v>0</v>
      </c>
      <c r="BL520" s="19" t="s">
        <v>135</v>
      </c>
      <c r="BM520" s="226" t="s">
        <v>6237</v>
      </c>
    </row>
    <row r="521" s="2" customFormat="1" ht="16.5" customHeight="1">
      <c r="A521" s="40"/>
      <c r="B521" s="41"/>
      <c r="C521" s="215" t="s">
        <v>5717</v>
      </c>
      <c r="D521" s="215" t="s">
        <v>187</v>
      </c>
      <c r="E521" s="216" t="s">
        <v>6238</v>
      </c>
      <c r="F521" s="217" t="s">
        <v>6239</v>
      </c>
      <c r="G521" s="218" t="s">
        <v>1314</v>
      </c>
      <c r="H521" s="219">
        <v>1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44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135</v>
      </c>
      <c r="AT521" s="226" t="s">
        <v>187</v>
      </c>
      <c r="AU521" s="226" t="s">
        <v>80</v>
      </c>
      <c r="AY521" s="19" t="s">
        <v>185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80</v>
      </c>
      <c r="BK521" s="227">
        <f>ROUND(I521*H521,2)</f>
        <v>0</v>
      </c>
      <c r="BL521" s="19" t="s">
        <v>135</v>
      </c>
      <c r="BM521" s="226" t="s">
        <v>6240</v>
      </c>
    </row>
    <row r="522" s="2" customFormat="1" ht="16.5" customHeight="1">
      <c r="A522" s="40"/>
      <c r="B522" s="41"/>
      <c r="C522" s="215" t="s">
        <v>6241</v>
      </c>
      <c r="D522" s="215" t="s">
        <v>187</v>
      </c>
      <c r="E522" s="216" t="s">
        <v>6242</v>
      </c>
      <c r="F522" s="217" t="s">
        <v>6243</v>
      </c>
      <c r="G522" s="218" t="s">
        <v>1314</v>
      </c>
      <c r="H522" s="219">
        <v>1</v>
      </c>
      <c r="I522" s="220"/>
      <c r="J522" s="221">
        <f>ROUND(I522*H522,2)</f>
        <v>0</v>
      </c>
      <c r="K522" s="217" t="s">
        <v>19</v>
      </c>
      <c r="L522" s="46"/>
      <c r="M522" s="222" t="s">
        <v>19</v>
      </c>
      <c r="N522" s="223" t="s">
        <v>44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135</v>
      </c>
      <c r="AT522" s="226" t="s">
        <v>187</v>
      </c>
      <c r="AU522" s="226" t="s">
        <v>80</v>
      </c>
      <c r="AY522" s="19" t="s">
        <v>185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80</v>
      </c>
      <c r="BK522" s="227">
        <f>ROUND(I522*H522,2)</f>
        <v>0</v>
      </c>
      <c r="BL522" s="19" t="s">
        <v>135</v>
      </c>
      <c r="BM522" s="226" t="s">
        <v>6244</v>
      </c>
    </row>
    <row r="523" s="2" customFormat="1" ht="16.5" customHeight="1">
      <c r="A523" s="40"/>
      <c r="B523" s="41"/>
      <c r="C523" s="215" t="s">
        <v>5720</v>
      </c>
      <c r="D523" s="215" t="s">
        <v>187</v>
      </c>
      <c r="E523" s="216" t="s">
        <v>6245</v>
      </c>
      <c r="F523" s="217" t="s">
        <v>6246</v>
      </c>
      <c r="G523" s="218" t="s">
        <v>1314</v>
      </c>
      <c r="H523" s="219">
        <v>1</v>
      </c>
      <c r="I523" s="220"/>
      <c r="J523" s="221">
        <f>ROUND(I523*H523,2)</f>
        <v>0</v>
      </c>
      <c r="K523" s="217" t="s">
        <v>19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187</v>
      </c>
      <c r="AU523" s="226" t="s">
        <v>80</v>
      </c>
      <c r="AY523" s="19" t="s">
        <v>185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6247</v>
      </c>
    </row>
    <row r="524" s="2" customFormat="1" ht="62.7" customHeight="1">
      <c r="A524" s="40"/>
      <c r="B524" s="41"/>
      <c r="C524" s="215" t="s">
        <v>6248</v>
      </c>
      <c r="D524" s="215" t="s">
        <v>187</v>
      </c>
      <c r="E524" s="216" t="s">
        <v>6249</v>
      </c>
      <c r="F524" s="217" t="s">
        <v>6250</v>
      </c>
      <c r="G524" s="218" t="s">
        <v>1314</v>
      </c>
      <c r="H524" s="219">
        <v>2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44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135</v>
      </c>
      <c r="AT524" s="226" t="s">
        <v>187</v>
      </c>
      <c r="AU524" s="226" t="s">
        <v>80</v>
      </c>
      <c r="AY524" s="19" t="s">
        <v>185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135</v>
      </c>
      <c r="BM524" s="226" t="s">
        <v>6251</v>
      </c>
    </row>
    <row r="525" s="2" customFormat="1" ht="16.5" customHeight="1">
      <c r="A525" s="40"/>
      <c r="B525" s="41"/>
      <c r="C525" s="215" t="s">
        <v>5723</v>
      </c>
      <c r="D525" s="215" t="s">
        <v>187</v>
      </c>
      <c r="E525" s="216" t="s">
        <v>6252</v>
      </c>
      <c r="F525" s="217" t="s">
        <v>6253</v>
      </c>
      <c r="G525" s="218" t="s">
        <v>1314</v>
      </c>
      <c r="H525" s="219">
        <v>2</v>
      </c>
      <c r="I525" s="220"/>
      <c r="J525" s="221">
        <f>ROUND(I525*H525,2)</f>
        <v>0</v>
      </c>
      <c r="K525" s="217" t="s">
        <v>19</v>
      </c>
      <c r="L525" s="46"/>
      <c r="M525" s="222" t="s">
        <v>19</v>
      </c>
      <c r="N525" s="223" t="s">
        <v>44</v>
      </c>
      <c r="O525" s="86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135</v>
      </c>
      <c r="AT525" s="226" t="s">
        <v>187</v>
      </c>
      <c r="AU525" s="226" t="s">
        <v>80</v>
      </c>
      <c r="AY525" s="19" t="s">
        <v>185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80</v>
      </c>
      <c r="BK525" s="227">
        <f>ROUND(I525*H525,2)</f>
        <v>0</v>
      </c>
      <c r="BL525" s="19" t="s">
        <v>135</v>
      </c>
      <c r="BM525" s="226" t="s">
        <v>6254</v>
      </c>
    </row>
    <row r="526" s="2" customFormat="1" ht="21.75" customHeight="1">
      <c r="A526" s="40"/>
      <c r="B526" s="41"/>
      <c r="C526" s="215" t="s">
        <v>6255</v>
      </c>
      <c r="D526" s="215" t="s">
        <v>187</v>
      </c>
      <c r="E526" s="216" t="s">
        <v>6256</v>
      </c>
      <c r="F526" s="217" t="s">
        <v>6257</v>
      </c>
      <c r="G526" s="218" t="s">
        <v>1314</v>
      </c>
      <c r="H526" s="219">
        <v>2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44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135</v>
      </c>
      <c r="AT526" s="226" t="s">
        <v>187</v>
      </c>
      <c r="AU526" s="226" t="s">
        <v>80</v>
      </c>
      <c r="AY526" s="19" t="s">
        <v>185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80</v>
      </c>
      <c r="BK526" s="227">
        <f>ROUND(I526*H526,2)</f>
        <v>0</v>
      </c>
      <c r="BL526" s="19" t="s">
        <v>135</v>
      </c>
      <c r="BM526" s="226" t="s">
        <v>6258</v>
      </c>
    </row>
    <row r="527" s="2" customFormat="1" ht="16.5" customHeight="1">
      <c r="A527" s="40"/>
      <c r="B527" s="41"/>
      <c r="C527" s="215" t="s">
        <v>5726</v>
      </c>
      <c r="D527" s="215" t="s">
        <v>187</v>
      </c>
      <c r="E527" s="216" t="s">
        <v>6231</v>
      </c>
      <c r="F527" s="217" t="s">
        <v>6232</v>
      </c>
      <c r="G527" s="218" t="s">
        <v>1314</v>
      </c>
      <c r="H527" s="219">
        <v>2</v>
      </c>
      <c r="I527" s="220"/>
      <c r="J527" s="221">
        <f>ROUND(I527*H527,2)</f>
        <v>0</v>
      </c>
      <c r="K527" s="217" t="s">
        <v>19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80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6259</v>
      </c>
    </row>
    <row r="528" s="2" customFormat="1" ht="62.7" customHeight="1">
      <c r="A528" s="40"/>
      <c r="B528" s="41"/>
      <c r="C528" s="215" t="s">
        <v>6260</v>
      </c>
      <c r="D528" s="215" t="s">
        <v>187</v>
      </c>
      <c r="E528" s="216" t="s">
        <v>6261</v>
      </c>
      <c r="F528" s="217" t="s">
        <v>6262</v>
      </c>
      <c r="G528" s="218" t="s">
        <v>1314</v>
      </c>
      <c r="H528" s="219">
        <v>1</v>
      </c>
      <c r="I528" s="220"/>
      <c r="J528" s="221">
        <f>ROUND(I528*H528,2)</f>
        <v>0</v>
      </c>
      <c r="K528" s="217" t="s">
        <v>19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187</v>
      </c>
      <c r="AU528" s="226" t="s">
        <v>80</v>
      </c>
      <c r="AY528" s="19" t="s">
        <v>185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6263</v>
      </c>
    </row>
    <row r="529" s="2" customFormat="1" ht="16.5" customHeight="1">
      <c r="A529" s="40"/>
      <c r="B529" s="41"/>
      <c r="C529" s="215" t="s">
        <v>5729</v>
      </c>
      <c r="D529" s="215" t="s">
        <v>187</v>
      </c>
      <c r="E529" s="216" t="s">
        <v>6264</v>
      </c>
      <c r="F529" s="217" t="s">
        <v>6265</v>
      </c>
      <c r="G529" s="218" t="s">
        <v>1314</v>
      </c>
      <c r="H529" s="219">
        <v>1</v>
      </c>
      <c r="I529" s="220"/>
      <c r="J529" s="221">
        <f>ROUND(I529*H529,2)</f>
        <v>0</v>
      </c>
      <c r="K529" s="217" t="s">
        <v>19</v>
      </c>
      <c r="L529" s="46"/>
      <c r="M529" s="222" t="s">
        <v>19</v>
      </c>
      <c r="N529" s="223" t="s">
        <v>44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135</v>
      </c>
      <c r="AT529" s="226" t="s">
        <v>187</v>
      </c>
      <c r="AU529" s="226" t="s">
        <v>80</v>
      </c>
      <c r="AY529" s="19" t="s">
        <v>185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80</v>
      </c>
      <c r="BK529" s="227">
        <f>ROUND(I529*H529,2)</f>
        <v>0</v>
      </c>
      <c r="BL529" s="19" t="s">
        <v>135</v>
      </c>
      <c r="BM529" s="226" t="s">
        <v>6266</v>
      </c>
    </row>
    <row r="530" s="2" customFormat="1" ht="21.75" customHeight="1">
      <c r="A530" s="40"/>
      <c r="B530" s="41"/>
      <c r="C530" s="215" t="s">
        <v>6267</v>
      </c>
      <c r="D530" s="215" t="s">
        <v>187</v>
      </c>
      <c r="E530" s="216" t="s">
        <v>6268</v>
      </c>
      <c r="F530" s="217" t="s">
        <v>6269</v>
      </c>
      <c r="G530" s="218" t="s">
        <v>1314</v>
      </c>
      <c r="H530" s="219">
        <v>1</v>
      </c>
      <c r="I530" s="220"/>
      <c r="J530" s="221">
        <f>ROUND(I530*H530,2)</f>
        <v>0</v>
      </c>
      <c r="K530" s="217" t="s">
        <v>19</v>
      </c>
      <c r="L530" s="46"/>
      <c r="M530" s="222" t="s">
        <v>19</v>
      </c>
      <c r="N530" s="223" t="s">
        <v>44</v>
      </c>
      <c r="O530" s="86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135</v>
      </c>
      <c r="AT530" s="226" t="s">
        <v>187</v>
      </c>
      <c r="AU530" s="226" t="s">
        <v>80</v>
      </c>
      <c r="AY530" s="19" t="s">
        <v>185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80</v>
      </c>
      <c r="BK530" s="227">
        <f>ROUND(I530*H530,2)</f>
        <v>0</v>
      </c>
      <c r="BL530" s="19" t="s">
        <v>135</v>
      </c>
      <c r="BM530" s="226" t="s">
        <v>6270</v>
      </c>
    </row>
    <row r="531" s="2" customFormat="1" ht="16.5" customHeight="1">
      <c r="A531" s="40"/>
      <c r="B531" s="41"/>
      <c r="C531" s="215" t="s">
        <v>5732</v>
      </c>
      <c r="D531" s="215" t="s">
        <v>187</v>
      </c>
      <c r="E531" s="216" t="s">
        <v>6271</v>
      </c>
      <c r="F531" s="217" t="s">
        <v>6272</v>
      </c>
      <c r="G531" s="218" t="s">
        <v>1314</v>
      </c>
      <c r="H531" s="219">
        <v>1</v>
      </c>
      <c r="I531" s="220"/>
      <c r="J531" s="221">
        <f>ROUND(I531*H531,2)</f>
        <v>0</v>
      </c>
      <c r="K531" s="217" t="s">
        <v>19</v>
      </c>
      <c r="L531" s="46"/>
      <c r="M531" s="222" t="s">
        <v>19</v>
      </c>
      <c r="N531" s="223" t="s">
        <v>44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135</v>
      </c>
      <c r="AT531" s="226" t="s">
        <v>187</v>
      </c>
      <c r="AU531" s="226" t="s">
        <v>80</v>
      </c>
      <c r="AY531" s="19" t="s">
        <v>185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135</v>
      </c>
      <c r="BM531" s="226" t="s">
        <v>6273</v>
      </c>
    </row>
    <row r="532" s="2" customFormat="1" ht="16.5" customHeight="1">
      <c r="A532" s="40"/>
      <c r="B532" s="41"/>
      <c r="C532" s="215" t="s">
        <v>6274</v>
      </c>
      <c r="D532" s="215" t="s">
        <v>187</v>
      </c>
      <c r="E532" s="216" t="s">
        <v>6275</v>
      </c>
      <c r="F532" s="217" t="s">
        <v>6276</v>
      </c>
      <c r="G532" s="218" t="s">
        <v>1314</v>
      </c>
      <c r="H532" s="219">
        <v>2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80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6277</v>
      </c>
    </row>
    <row r="533" s="2" customFormat="1" ht="16.5" customHeight="1">
      <c r="A533" s="40"/>
      <c r="B533" s="41"/>
      <c r="C533" s="215" t="s">
        <v>5735</v>
      </c>
      <c r="D533" s="215" t="s">
        <v>187</v>
      </c>
      <c r="E533" s="216" t="s">
        <v>6278</v>
      </c>
      <c r="F533" s="217" t="s">
        <v>6279</v>
      </c>
      <c r="G533" s="218" t="s">
        <v>1314</v>
      </c>
      <c r="H533" s="219">
        <v>1</v>
      </c>
      <c r="I533" s="220"/>
      <c r="J533" s="221">
        <f>ROUND(I533*H533,2)</f>
        <v>0</v>
      </c>
      <c r="K533" s="217" t="s">
        <v>19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187</v>
      </c>
      <c r="AU533" s="226" t="s">
        <v>80</v>
      </c>
      <c r="AY533" s="19" t="s">
        <v>185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6280</v>
      </c>
    </row>
    <row r="534" s="2" customFormat="1" ht="16.5" customHeight="1">
      <c r="A534" s="40"/>
      <c r="B534" s="41"/>
      <c r="C534" s="215" t="s">
        <v>6281</v>
      </c>
      <c r="D534" s="215" t="s">
        <v>187</v>
      </c>
      <c r="E534" s="216" t="s">
        <v>6282</v>
      </c>
      <c r="F534" s="217" t="s">
        <v>6283</v>
      </c>
      <c r="G534" s="218" t="s">
        <v>1314</v>
      </c>
      <c r="H534" s="219">
        <v>1</v>
      </c>
      <c r="I534" s="220"/>
      <c r="J534" s="221">
        <f>ROUND(I534*H534,2)</f>
        <v>0</v>
      </c>
      <c r="K534" s="217" t="s">
        <v>19</v>
      </c>
      <c r="L534" s="46"/>
      <c r="M534" s="222" t="s">
        <v>19</v>
      </c>
      <c r="N534" s="223" t="s">
        <v>44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135</v>
      </c>
      <c r="AT534" s="226" t="s">
        <v>187</v>
      </c>
      <c r="AU534" s="226" t="s">
        <v>80</v>
      </c>
      <c r="AY534" s="19" t="s">
        <v>185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80</v>
      </c>
      <c r="BK534" s="227">
        <f>ROUND(I534*H534,2)</f>
        <v>0</v>
      </c>
      <c r="BL534" s="19" t="s">
        <v>135</v>
      </c>
      <c r="BM534" s="226" t="s">
        <v>6284</v>
      </c>
    </row>
    <row r="535" s="2" customFormat="1" ht="16.5" customHeight="1">
      <c r="A535" s="40"/>
      <c r="B535" s="41"/>
      <c r="C535" s="215" t="s">
        <v>5738</v>
      </c>
      <c r="D535" s="215" t="s">
        <v>187</v>
      </c>
      <c r="E535" s="216" t="s">
        <v>6242</v>
      </c>
      <c r="F535" s="217" t="s">
        <v>6243</v>
      </c>
      <c r="G535" s="218" t="s">
        <v>1314</v>
      </c>
      <c r="H535" s="219">
        <v>4</v>
      </c>
      <c r="I535" s="220"/>
      <c r="J535" s="221">
        <f>ROUND(I535*H535,2)</f>
        <v>0</v>
      </c>
      <c r="K535" s="217" t="s">
        <v>19</v>
      </c>
      <c r="L535" s="46"/>
      <c r="M535" s="222" t="s">
        <v>19</v>
      </c>
      <c r="N535" s="223" t="s">
        <v>44</v>
      </c>
      <c r="O535" s="86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135</v>
      </c>
      <c r="AT535" s="226" t="s">
        <v>187</v>
      </c>
      <c r="AU535" s="226" t="s">
        <v>80</v>
      </c>
      <c r="AY535" s="19" t="s">
        <v>185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80</v>
      </c>
      <c r="BK535" s="227">
        <f>ROUND(I535*H535,2)</f>
        <v>0</v>
      </c>
      <c r="BL535" s="19" t="s">
        <v>135</v>
      </c>
      <c r="BM535" s="226" t="s">
        <v>6285</v>
      </c>
    </row>
    <row r="536" s="2" customFormat="1" ht="16.5" customHeight="1">
      <c r="A536" s="40"/>
      <c r="B536" s="41"/>
      <c r="C536" s="215" t="s">
        <v>6286</v>
      </c>
      <c r="D536" s="215" t="s">
        <v>187</v>
      </c>
      <c r="E536" s="216" t="s">
        <v>6287</v>
      </c>
      <c r="F536" s="217" t="s">
        <v>6288</v>
      </c>
      <c r="G536" s="218" t="s">
        <v>1314</v>
      </c>
      <c r="H536" s="219">
        <v>1</v>
      </c>
      <c r="I536" s="220"/>
      <c r="J536" s="221">
        <f>ROUND(I536*H536,2)</f>
        <v>0</v>
      </c>
      <c r="K536" s="217" t="s">
        <v>19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135</v>
      </c>
      <c r="AT536" s="226" t="s">
        <v>187</v>
      </c>
      <c r="AU536" s="226" t="s">
        <v>80</v>
      </c>
      <c r="AY536" s="19" t="s">
        <v>185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135</v>
      </c>
      <c r="BM536" s="226" t="s">
        <v>6289</v>
      </c>
    </row>
    <row r="537" s="2" customFormat="1" ht="16.5" customHeight="1">
      <c r="A537" s="40"/>
      <c r="B537" s="41"/>
      <c r="C537" s="215" t="s">
        <v>5741</v>
      </c>
      <c r="D537" s="215" t="s">
        <v>187</v>
      </c>
      <c r="E537" s="216" t="s">
        <v>6290</v>
      </c>
      <c r="F537" s="217" t="s">
        <v>6291</v>
      </c>
      <c r="G537" s="218" t="s">
        <v>1314</v>
      </c>
      <c r="H537" s="219">
        <v>1</v>
      </c>
      <c r="I537" s="220"/>
      <c r="J537" s="221">
        <f>ROUND(I537*H537,2)</f>
        <v>0</v>
      </c>
      <c r="K537" s="217" t="s">
        <v>19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187</v>
      </c>
      <c r="AU537" s="226" t="s">
        <v>80</v>
      </c>
      <c r="AY537" s="19" t="s">
        <v>185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6292</v>
      </c>
    </row>
    <row r="538" s="2" customFormat="1" ht="16.5" customHeight="1">
      <c r="A538" s="40"/>
      <c r="B538" s="41"/>
      <c r="C538" s="215" t="s">
        <v>6293</v>
      </c>
      <c r="D538" s="215" t="s">
        <v>187</v>
      </c>
      <c r="E538" s="216" t="s">
        <v>6294</v>
      </c>
      <c r="F538" s="217" t="s">
        <v>6295</v>
      </c>
      <c r="G538" s="218" t="s">
        <v>1314</v>
      </c>
      <c r="H538" s="219">
        <v>1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44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135</v>
      </c>
      <c r="AT538" s="226" t="s">
        <v>187</v>
      </c>
      <c r="AU538" s="226" t="s">
        <v>80</v>
      </c>
      <c r="AY538" s="19" t="s">
        <v>185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80</v>
      </c>
      <c r="BK538" s="227">
        <f>ROUND(I538*H538,2)</f>
        <v>0</v>
      </c>
      <c r="BL538" s="19" t="s">
        <v>135</v>
      </c>
      <c r="BM538" s="226" t="s">
        <v>6296</v>
      </c>
    </row>
    <row r="539" s="2" customFormat="1" ht="16.5" customHeight="1">
      <c r="A539" s="40"/>
      <c r="B539" s="41"/>
      <c r="C539" s="215" t="s">
        <v>5744</v>
      </c>
      <c r="D539" s="215" t="s">
        <v>187</v>
      </c>
      <c r="E539" s="216" t="s">
        <v>6297</v>
      </c>
      <c r="F539" s="217" t="s">
        <v>6298</v>
      </c>
      <c r="G539" s="218" t="s">
        <v>1314</v>
      </c>
      <c r="H539" s="219">
        <v>1</v>
      </c>
      <c r="I539" s="220"/>
      <c r="J539" s="221">
        <f>ROUND(I539*H539,2)</f>
        <v>0</v>
      </c>
      <c r="K539" s="217" t="s">
        <v>19</v>
      </c>
      <c r="L539" s="46"/>
      <c r="M539" s="222" t="s">
        <v>19</v>
      </c>
      <c r="N539" s="223" t="s">
        <v>44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135</v>
      </c>
      <c r="AT539" s="226" t="s">
        <v>187</v>
      </c>
      <c r="AU539" s="226" t="s">
        <v>80</v>
      </c>
      <c r="AY539" s="19" t="s">
        <v>185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80</v>
      </c>
      <c r="BK539" s="227">
        <f>ROUND(I539*H539,2)</f>
        <v>0</v>
      </c>
      <c r="BL539" s="19" t="s">
        <v>135</v>
      </c>
      <c r="BM539" s="226" t="s">
        <v>6299</v>
      </c>
    </row>
    <row r="540" s="2" customFormat="1" ht="16.5" customHeight="1">
      <c r="A540" s="40"/>
      <c r="B540" s="41"/>
      <c r="C540" s="215" t="s">
        <v>6300</v>
      </c>
      <c r="D540" s="215" t="s">
        <v>187</v>
      </c>
      <c r="E540" s="216" t="s">
        <v>6301</v>
      </c>
      <c r="F540" s="217" t="s">
        <v>6302</v>
      </c>
      <c r="G540" s="218" t="s">
        <v>1314</v>
      </c>
      <c r="H540" s="219">
        <v>1</v>
      </c>
      <c r="I540" s="220"/>
      <c r="J540" s="221">
        <f>ROUND(I540*H540,2)</f>
        <v>0</v>
      </c>
      <c r="K540" s="217" t="s">
        <v>19</v>
      </c>
      <c r="L540" s="46"/>
      <c r="M540" s="222" t="s">
        <v>19</v>
      </c>
      <c r="N540" s="223" t="s">
        <v>44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135</v>
      </c>
      <c r="AT540" s="226" t="s">
        <v>187</v>
      </c>
      <c r="AU540" s="226" t="s">
        <v>80</v>
      </c>
      <c r="AY540" s="19" t="s">
        <v>185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80</v>
      </c>
      <c r="BK540" s="227">
        <f>ROUND(I540*H540,2)</f>
        <v>0</v>
      </c>
      <c r="BL540" s="19" t="s">
        <v>135</v>
      </c>
      <c r="BM540" s="226" t="s">
        <v>6303</v>
      </c>
    </row>
    <row r="541" s="2" customFormat="1" ht="16.5" customHeight="1">
      <c r="A541" s="40"/>
      <c r="B541" s="41"/>
      <c r="C541" s="215" t="s">
        <v>5745</v>
      </c>
      <c r="D541" s="215" t="s">
        <v>187</v>
      </c>
      <c r="E541" s="216" t="s">
        <v>6304</v>
      </c>
      <c r="F541" s="217" t="s">
        <v>6305</v>
      </c>
      <c r="G541" s="218" t="s">
        <v>1314</v>
      </c>
      <c r="H541" s="219">
        <v>4</v>
      </c>
      <c r="I541" s="220"/>
      <c r="J541" s="221">
        <f>ROUND(I541*H541,2)</f>
        <v>0</v>
      </c>
      <c r="K541" s="217" t="s">
        <v>19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135</v>
      </c>
      <c r="AT541" s="226" t="s">
        <v>187</v>
      </c>
      <c r="AU541" s="226" t="s">
        <v>80</v>
      </c>
      <c r="AY541" s="19" t="s">
        <v>185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135</v>
      </c>
      <c r="BM541" s="226" t="s">
        <v>6306</v>
      </c>
    </row>
    <row r="542" s="2" customFormat="1" ht="16.5" customHeight="1">
      <c r="A542" s="40"/>
      <c r="B542" s="41"/>
      <c r="C542" s="215" t="s">
        <v>6307</v>
      </c>
      <c r="D542" s="215" t="s">
        <v>187</v>
      </c>
      <c r="E542" s="216" t="s">
        <v>6308</v>
      </c>
      <c r="F542" s="217" t="s">
        <v>6309</v>
      </c>
      <c r="G542" s="218" t="s">
        <v>1314</v>
      </c>
      <c r="H542" s="219">
        <v>2</v>
      </c>
      <c r="I542" s="220"/>
      <c r="J542" s="221">
        <f>ROUND(I542*H542,2)</f>
        <v>0</v>
      </c>
      <c r="K542" s="217" t="s">
        <v>19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187</v>
      </c>
      <c r="AU542" s="226" t="s">
        <v>80</v>
      </c>
      <c r="AY542" s="19" t="s">
        <v>185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6310</v>
      </c>
    </row>
    <row r="543" s="2" customFormat="1" ht="16.5" customHeight="1">
      <c r="A543" s="40"/>
      <c r="B543" s="41"/>
      <c r="C543" s="215" t="s">
        <v>5748</v>
      </c>
      <c r="D543" s="215" t="s">
        <v>187</v>
      </c>
      <c r="E543" s="216" t="s">
        <v>6311</v>
      </c>
      <c r="F543" s="217" t="s">
        <v>6312</v>
      </c>
      <c r="G543" s="218" t="s">
        <v>1314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44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135</v>
      </c>
      <c r="AT543" s="226" t="s">
        <v>187</v>
      </c>
      <c r="AU543" s="226" t="s">
        <v>80</v>
      </c>
      <c r="AY543" s="19" t="s">
        <v>185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135</v>
      </c>
      <c r="BM543" s="226" t="s">
        <v>6313</v>
      </c>
    </row>
    <row r="544" s="2" customFormat="1" ht="16.5" customHeight="1">
      <c r="A544" s="40"/>
      <c r="B544" s="41"/>
      <c r="C544" s="215" t="s">
        <v>6314</v>
      </c>
      <c r="D544" s="215" t="s">
        <v>187</v>
      </c>
      <c r="E544" s="216" t="s">
        <v>6315</v>
      </c>
      <c r="F544" s="217" t="s">
        <v>6316</v>
      </c>
      <c r="G544" s="218" t="s">
        <v>1314</v>
      </c>
      <c r="H544" s="219">
        <v>1</v>
      </c>
      <c r="I544" s="220"/>
      <c r="J544" s="221">
        <f>ROUND(I544*H544,2)</f>
        <v>0</v>
      </c>
      <c r="K544" s="217" t="s">
        <v>19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</v>
      </c>
      <c r="R544" s="224">
        <f>Q544*H544</f>
        <v>0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187</v>
      </c>
      <c r="AU544" s="226" t="s">
        <v>80</v>
      </c>
      <c r="AY544" s="19" t="s">
        <v>185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6317</v>
      </c>
    </row>
    <row r="545" s="2" customFormat="1" ht="16.5" customHeight="1">
      <c r="A545" s="40"/>
      <c r="B545" s="41"/>
      <c r="C545" s="215" t="s">
        <v>5749</v>
      </c>
      <c r="D545" s="215" t="s">
        <v>187</v>
      </c>
      <c r="E545" s="216" t="s">
        <v>6101</v>
      </c>
      <c r="F545" s="217" t="s">
        <v>6102</v>
      </c>
      <c r="G545" s="218" t="s">
        <v>499</v>
      </c>
      <c r="H545" s="219">
        <v>8.3000000000000007</v>
      </c>
      <c r="I545" s="220"/>
      <c r="J545" s="221">
        <f>ROUND(I545*H545,2)</f>
        <v>0</v>
      </c>
      <c r="K545" s="217" t="s">
        <v>19</v>
      </c>
      <c r="L545" s="46"/>
      <c r="M545" s="222" t="s">
        <v>19</v>
      </c>
      <c r="N545" s="223" t="s">
        <v>44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135</v>
      </c>
      <c r="AT545" s="226" t="s">
        <v>187</v>
      </c>
      <c r="AU545" s="226" t="s">
        <v>80</v>
      </c>
      <c r="AY545" s="19" t="s">
        <v>185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135</v>
      </c>
      <c r="BM545" s="226" t="s">
        <v>6318</v>
      </c>
    </row>
    <row r="546" s="2" customFormat="1" ht="16.5" customHeight="1">
      <c r="A546" s="40"/>
      <c r="B546" s="41"/>
      <c r="C546" s="215" t="s">
        <v>6319</v>
      </c>
      <c r="D546" s="215" t="s">
        <v>187</v>
      </c>
      <c r="E546" s="216" t="s">
        <v>5777</v>
      </c>
      <c r="F546" s="217" t="s">
        <v>5778</v>
      </c>
      <c r="G546" s="218" t="s">
        <v>499</v>
      </c>
      <c r="H546" s="219">
        <v>2.7999999999999998</v>
      </c>
      <c r="I546" s="220"/>
      <c r="J546" s="221">
        <f>ROUND(I546*H546,2)</f>
        <v>0</v>
      </c>
      <c r="K546" s="217" t="s">
        <v>19</v>
      </c>
      <c r="L546" s="46"/>
      <c r="M546" s="222" t="s">
        <v>19</v>
      </c>
      <c r="N546" s="223" t="s">
        <v>44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135</v>
      </c>
      <c r="AT546" s="226" t="s">
        <v>187</v>
      </c>
      <c r="AU546" s="226" t="s">
        <v>80</v>
      </c>
      <c r="AY546" s="19" t="s">
        <v>185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135</v>
      </c>
      <c r="BM546" s="226" t="s">
        <v>6320</v>
      </c>
    </row>
    <row r="547" s="2" customFormat="1" ht="16.5" customHeight="1">
      <c r="A547" s="40"/>
      <c r="B547" s="41"/>
      <c r="C547" s="215" t="s">
        <v>5752</v>
      </c>
      <c r="D547" s="215" t="s">
        <v>187</v>
      </c>
      <c r="E547" s="216" t="s">
        <v>6321</v>
      </c>
      <c r="F547" s="217" t="s">
        <v>6322</v>
      </c>
      <c r="G547" s="218" t="s">
        <v>1314</v>
      </c>
      <c r="H547" s="219">
        <v>3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44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135</v>
      </c>
      <c r="AT547" s="226" t="s">
        <v>187</v>
      </c>
      <c r="AU547" s="226" t="s">
        <v>80</v>
      </c>
      <c r="AY547" s="19" t="s">
        <v>185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135</v>
      </c>
      <c r="BM547" s="226" t="s">
        <v>6323</v>
      </c>
    </row>
    <row r="548" s="2" customFormat="1" ht="16.5" customHeight="1">
      <c r="A548" s="40"/>
      <c r="B548" s="41"/>
      <c r="C548" s="215" t="s">
        <v>6324</v>
      </c>
      <c r="D548" s="215" t="s">
        <v>187</v>
      </c>
      <c r="E548" s="216" t="s">
        <v>6325</v>
      </c>
      <c r="F548" s="217" t="s">
        <v>6326</v>
      </c>
      <c r="G548" s="218" t="s">
        <v>1314</v>
      </c>
      <c r="H548" s="219">
        <v>3</v>
      </c>
      <c r="I548" s="220"/>
      <c r="J548" s="221">
        <f>ROUND(I548*H548,2)</f>
        <v>0</v>
      </c>
      <c r="K548" s="217" t="s">
        <v>19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187</v>
      </c>
      <c r="AU548" s="226" t="s">
        <v>80</v>
      </c>
      <c r="AY548" s="19" t="s">
        <v>185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6327</v>
      </c>
    </row>
    <row r="549" s="2" customFormat="1" ht="24.15" customHeight="1">
      <c r="A549" s="40"/>
      <c r="B549" s="41"/>
      <c r="C549" s="215" t="s">
        <v>5755</v>
      </c>
      <c r="D549" s="215" t="s">
        <v>187</v>
      </c>
      <c r="E549" s="216" t="s">
        <v>6328</v>
      </c>
      <c r="F549" s="217" t="s">
        <v>6329</v>
      </c>
      <c r="G549" s="218" t="s">
        <v>5348</v>
      </c>
      <c r="H549" s="219">
        <v>6</v>
      </c>
      <c r="I549" s="220"/>
      <c r="J549" s="221">
        <f>ROUND(I549*H549,2)</f>
        <v>0</v>
      </c>
      <c r="K549" s="217" t="s">
        <v>19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135</v>
      </c>
      <c r="AT549" s="226" t="s">
        <v>187</v>
      </c>
      <c r="AU549" s="226" t="s">
        <v>80</v>
      </c>
      <c r="AY549" s="19" t="s">
        <v>185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135</v>
      </c>
      <c r="BM549" s="226" t="s">
        <v>6330</v>
      </c>
    </row>
    <row r="550" s="2" customFormat="1" ht="16.5" customHeight="1">
      <c r="A550" s="40"/>
      <c r="B550" s="41"/>
      <c r="C550" s="215" t="s">
        <v>6331</v>
      </c>
      <c r="D550" s="215" t="s">
        <v>187</v>
      </c>
      <c r="E550" s="216" t="s">
        <v>6332</v>
      </c>
      <c r="F550" s="217" t="s">
        <v>5427</v>
      </c>
      <c r="G550" s="218" t="s">
        <v>5348</v>
      </c>
      <c r="H550" s="219">
        <v>6</v>
      </c>
      <c r="I550" s="220"/>
      <c r="J550" s="221">
        <f>ROUND(I550*H550,2)</f>
        <v>0</v>
      </c>
      <c r="K550" s="217" t="s">
        <v>19</v>
      </c>
      <c r="L550" s="46"/>
      <c r="M550" s="222" t="s">
        <v>19</v>
      </c>
      <c r="N550" s="223" t="s">
        <v>44</v>
      </c>
      <c r="O550" s="86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135</v>
      </c>
      <c r="AT550" s="226" t="s">
        <v>187</v>
      </c>
      <c r="AU550" s="226" t="s">
        <v>80</v>
      </c>
      <c r="AY550" s="19" t="s">
        <v>185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80</v>
      </c>
      <c r="BK550" s="227">
        <f>ROUND(I550*H550,2)</f>
        <v>0</v>
      </c>
      <c r="BL550" s="19" t="s">
        <v>135</v>
      </c>
      <c r="BM550" s="226" t="s">
        <v>6333</v>
      </c>
    </row>
    <row r="551" s="2" customFormat="1" ht="16.5" customHeight="1">
      <c r="A551" s="40"/>
      <c r="B551" s="41"/>
      <c r="C551" s="215" t="s">
        <v>5758</v>
      </c>
      <c r="D551" s="215" t="s">
        <v>187</v>
      </c>
      <c r="E551" s="216" t="s">
        <v>6334</v>
      </c>
      <c r="F551" s="217" t="s">
        <v>5497</v>
      </c>
      <c r="G551" s="218" t="s">
        <v>1314</v>
      </c>
      <c r="H551" s="219">
        <v>1</v>
      </c>
      <c r="I551" s="220"/>
      <c r="J551" s="221">
        <f>ROUND(I551*H551,2)</f>
        <v>0</v>
      </c>
      <c r="K551" s="217" t="s">
        <v>19</v>
      </c>
      <c r="L551" s="46"/>
      <c r="M551" s="222" t="s">
        <v>19</v>
      </c>
      <c r="N551" s="223" t="s">
        <v>44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135</v>
      </c>
      <c r="AT551" s="226" t="s">
        <v>187</v>
      </c>
      <c r="AU551" s="226" t="s">
        <v>80</v>
      </c>
      <c r="AY551" s="19" t="s">
        <v>185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135</v>
      </c>
      <c r="BM551" s="226" t="s">
        <v>6335</v>
      </c>
    </row>
    <row r="552" s="2" customFormat="1" ht="16.5" customHeight="1">
      <c r="A552" s="40"/>
      <c r="B552" s="41"/>
      <c r="C552" s="215" t="s">
        <v>6336</v>
      </c>
      <c r="D552" s="215" t="s">
        <v>187</v>
      </c>
      <c r="E552" s="216" t="s">
        <v>5498</v>
      </c>
      <c r="F552" s="217" t="s">
        <v>5499</v>
      </c>
      <c r="G552" s="218" t="s">
        <v>1358</v>
      </c>
      <c r="H552" s="219">
        <v>40</v>
      </c>
      <c r="I552" s="220"/>
      <c r="J552" s="221">
        <f>ROUND(I552*H552,2)</f>
        <v>0</v>
      </c>
      <c r="K552" s="217" t="s">
        <v>19</v>
      </c>
      <c r="L552" s="46"/>
      <c r="M552" s="222" t="s">
        <v>19</v>
      </c>
      <c r="N552" s="223" t="s">
        <v>44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135</v>
      </c>
      <c r="AT552" s="226" t="s">
        <v>187</v>
      </c>
      <c r="AU552" s="226" t="s">
        <v>80</v>
      </c>
      <c r="AY552" s="19" t="s">
        <v>185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80</v>
      </c>
      <c r="BK552" s="227">
        <f>ROUND(I552*H552,2)</f>
        <v>0</v>
      </c>
      <c r="BL552" s="19" t="s">
        <v>135</v>
      </c>
      <c r="BM552" s="226" t="s">
        <v>6337</v>
      </c>
    </row>
    <row r="553" s="2" customFormat="1" ht="16.5" customHeight="1">
      <c r="A553" s="40"/>
      <c r="B553" s="41"/>
      <c r="C553" s="215" t="s">
        <v>5761</v>
      </c>
      <c r="D553" s="215" t="s">
        <v>187</v>
      </c>
      <c r="E553" s="216" t="s">
        <v>5500</v>
      </c>
      <c r="F553" s="217" t="s">
        <v>3710</v>
      </c>
      <c r="G553" s="218" t="s">
        <v>1358</v>
      </c>
      <c r="H553" s="219">
        <v>40</v>
      </c>
      <c r="I553" s="220"/>
      <c r="J553" s="221">
        <f>ROUND(I553*H553,2)</f>
        <v>0</v>
      </c>
      <c r="K553" s="217" t="s">
        <v>19</v>
      </c>
      <c r="L553" s="46"/>
      <c r="M553" s="222" t="s">
        <v>19</v>
      </c>
      <c r="N553" s="223" t="s">
        <v>44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135</v>
      </c>
      <c r="AT553" s="226" t="s">
        <v>187</v>
      </c>
      <c r="AU553" s="226" t="s">
        <v>80</v>
      </c>
      <c r="AY553" s="19" t="s">
        <v>185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135</v>
      </c>
      <c r="BM553" s="226" t="s">
        <v>6338</v>
      </c>
    </row>
    <row r="554" s="2" customFormat="1" ht="16.5" customHeight="1">
      <c r="A554" s="40"/>
      <c r="B554" s="41"/>
      <c r="C554" s="215" t="s">
        <v>6339</v>
      </c>
      <c r="D554" s="215" t="s">
        <v>187</v>
      </c>
      <c r="E554" s="216" t="s">
        <v>5501</v>
      </c>
      <c r="F554" s="217" t="s">
        <v>5502</v>
      </c>
      <c r="G554" s="218" t="s">
        <v>5348</v>
      </c>
      <c r="H554" s="219">
        <v>1</v>
      </c>
      <c r="I554" s="220"/>
      <c r="J554" s="221">
        <f>ROUND(I554*H554,2)</f>
        <v>0</v>
      </c>
      <c r="K554" s="217" t="s">
        <v>19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187</v>
      </c>
      <c r="AU554" s="226" t="s">
        <v>80</v>
      </c>
      <c r="AY554" s="19" t="s">
        <v>185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6340</v>
      </c>
    </row>
    <row r="555" s="2" customFormat="1" ht="16.5" customHeight="1">
      <c r="A555" s="40"/>
      <c r="B555" s="41"/>
      <c r="C555" s="215" t="s">
        <v>5764</v>
      </c>
      <c r="D555" s="215" t="s">
        <v>187</v>
      </c>
      <c r="E555" s="216" t="s">
        <v>6341</v>
      </c>
      <c r="F555" s="217" t="s">
        <v>6342</v>
      </c>
      <c r="G555" s="218" t="s">
        <v>1314</v>
      </c>
      <c r="H555" s="219">
        <v>1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44</v>
      </c>
      <c r="O555" s="86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135</v>
      </c>
      <c r="AT555" s="226" t="s">
        <v>187</v>
      </c>
      <c r="AU555" s="226" t="s">
        <v>80</v>
      </c>
      <c r="AY555" s="19" t="s">
        <v>185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135</v>
      </c>
      <c r="BM555" s="226" t="s">
        <v>6343</v>
      </c>
    </row>
    <row r="556" s="2" customFormat="1" ht="16.5" customHeight="1">
      <c r="A556" s="40"/>
      <c r="B556" s="41"/>
      <c r="C556" s="215" t="s">
        <v>6344</v>
      </c>
      <c r="D556" s="215" t="s">
        <v>187</v>
      </c>
      <c r="E556" s="216" t="s">
        <v>6345</v>
      </c>
      <c r="F556" s="217" t="s">
        <v>5506</v>
      </c>
      <c r="G556" s="218" t="s">
        <v>5507</v>
      </c>
      <c r="H556" s="219">
        <v>2</v>
      </c>
      <c r="I556" s="220"/>
      <c r="J556" s="221">
        <f>ROUND(I556*H556,2)</f>
        <v>0</v>
      </c>
      <c r="K556" s="217" t="s">
        <v>19</v>
      </c>
      <c r="L556" s="46"/>
      <c r="M556" s="222" t="s">
        <v>19</v>
      </c>
      <c r="N556" s="223" t="s">
        <v>44</v>
      </c>
      <c r="O556" s="86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135</v>
      </c>
      <c r="AT556" s="226" t="s">
        <v>187</v>
      </c>
      <c r="AU556" s="226" t="s">
        <v>80</v>
      </c>
      <c r="AY556" s="19" t="s">
        <v>185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135</v>
      </c>
      <c r="BM556" s="226" t="s">
        <v>6346</v>
      </c>
    </row>
    <row r="557" s="2" customFormat="1" ht="16.5" customHeight="1">
      <c r="A557" s="40"/>
      <c r="B557" s="41"/>
      <c r="C557" s="215" t="s">
        <v>5765</v>
      </c>
      <c r="D557" s="215" t="s">
        <v>187</v>
      </c>
      <c r="E557" s="216" t="s">
        <v>6347</v>
      </c>
      <c r="F557" s="217" t="s">
        <v>5509</v>
      </c>
      <c r="G557" s="218" t="s">
        <v>1314</v>
      </c>
      <c r="H557" s="219">
        <v>1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44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135</v>
      </c>
      <c r="AT557" s="226" t="s">
        <v>187</v>
      </c>
      <c r="AU557" s="226" t="s">
        <v>80</v>
      </c>
      <c r="AY557" s="19" t="s">
        <v>185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135</v>
      </c>
      <c r="BM557" s="226" t="s">
        <v>6348</v>
      </c>
    </row>
    <row r="558" s="2" customFormat="1" ht="16.5" customHeight="1">
      <c r="A558" s="40"/>
      <c r="B558" s="41"/>
      <c r="C558" s="215" t="s">
        <v>6349</v>
      </c>
      <c r="D558" s="215" t="s">
        <v>187</v>
      </c>
      <c r="E558" s="216" t="s">
        <v>5510</v>
      </c>
      <c r="F558" s="217" t="s">
        <v>5511</v>
      </c>
      <c r="G558" s="218" t="s">
        <v>3739</v>
      </c>
      <c r="H558" s="219">
        <v>1</v>
      </c>
      <c r="I558" s="220"/>
      <c r="J558" s="221">
        <f>ROUND(I558*H558,2)</f>
        <v>0</v>
      </c>
      <c r="K558" s="217" t="s">
        <v>19</v>
      </c>
      <c r="L558" s="46"/>
      <c r="M558" s="222" t="s">
        <v>19</v>
      </c>
      <c r="N558" s="223" t="s">
        <v>44</v>
      </c>
      <c r="O558" s="86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135</v>
      </c>
      <c r="AT558" s="226" t="s">
        <v>187</v>
      </c>
      <c r="AU558" s="226" t="s">
        <v>80</v>
      </c>
      <c r="AY558" s="19" t="s">
        <v>185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80</v>
      </c>
      <c r="BK558" s="227">
        <f>ROUND(I558*H558,2)</f>
        <v>0</v>
      </c>
      <c r="BL558" s="19" t="s">
        <v>135</v>
      </c>
      <c r="BM558" s="226" t="s">
        <v>6350</v>
      </c>
    </row>
    <row r="559" s="2" customFormat="1" ht="16.5" customHeight="1">
      <c r="A559" s="40"/>
      <c r="B559" s="41"/>
      <c r="C559" s="215" t="s">
        <v>5768</v>
      </c>
      <c r="D559" s="215" t="s">
        <v>187</v>
      </c>
      <c r="E559" s="216" t="s">
        <v>5512</v>
      </c>
      <c r="F559" s="217" t="s">
        <v>4065</v>
      </c>
      <c r="G559" s="218" t="s">
        <v>448</v>
      </c>
      <c r="H559" s="219">
        <v>2</v>
      </c>
      <c r="I559" s="220"/>
      <c r="J559" s="221">
        <f>ROUND(I559*H559,2)</f>
        <v>0</v>
      </c>
      <c r="K559" s="217" t="s">
        <v>19</v>
      </c>
      <c r="L559" s="46"/>
      <c r="M559" s="222" t="s">
        <v>19</v>
      </c>
      <c r="N559" s="223" t="s">
        <v>44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135</v>
      </c>
      <c r="AT559" s="226" t="s">
        <v>187</v>
      </c>
      <c r="AU559" s="226" t="s">
        <v>80</v>
      </c>
      <c r="AY559" s="19" t="s">
        <v>185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135</v>
      </c>
      <c r="BM559" s="226" t="s">
        <v>6351</v>
      </c>
    </row>
    <row r="560" s="2" customFormat="1" ht="16.5" customHeight="1">
      <c r="A560" s="40"/>
      <c r="B560" s="41"/>
      <c r="C560" s="215" t="s">
        <v>6352</v>
      </c>
      <c r="D560" s="215" t="s">
        <v>187</v>
      </c>
      <c r="E560" s="216" t="s">
        <v>3837</v>
      </c>
      <c r="F560" s="217" t="s">
        <v>5513</v>
      </c>
      <c r="G560" s="218" t="s">
        <v>342</v>
      </c>
      <c r="H560" s="219">
        <v>0.050000000000000003</v>
      </c>
      <c r="I560" s="220"/>
      <c r="J560" s="221">
        <f>ROUND(I560*H560,2)</f>
        <v>0</v>
      </c>
      <c r="K560" s="217" t="s">
        <v>19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187</v>
      </c>
      <c r="AU560" s="226" t="s">
        <v>80</v>
      </c>
      <c r="AY560" s="19" t="s">
        <v>185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6353</v>
      </c>
    </row>
    <row r="561" s="2" customFormat="1" ht="16.5" customHeight="1">
      <c r="A561" s="40"/>
      <c r="B561" s="41"/>
      <c r="C561" s="215" t="s">
        <v>5769</v>
      </c>
      <c r="D561" s="215" t="s">
        <v>187</v>
      </c>
      <c r="E561" s="216" t="s">
        <v>3839</v>
      </c>
      <c r="F561" s="217" t="s">
        <v>3679</v>
      </c>
      <c r="G561" s="218" t="s">
        <v>342</v>
      </c>
      <c r="H561" s="219">
        <v>0.050000000000000003</v>
      </c>
      <c r="I561" s="220"/>
      <c r="J561" s="221">
        <f>ROUND(I561*H561,2)</f>
        <v>0</v>
      </c>
      <c r="K561" s="217" t="s">
        <v>19</v>
      </c>
      <c r="L561" s="46"/>
      <c r="M561" s="222" t="s">
        <v>19</v>
      </c>
      <c r="N561" s="223" t="s">
        <v>44</v>
      </c>
      <c r="O561" s="86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135</v>
      </c>
      <c r="AT561" s="226" t="s">
        <v>187</v>
      </c>
      <c r="AU561" s="226" t="s">
        <v>80</v>
      </c>
      <c r="AY561" s="19" t="s">
        <v>185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135</v>
      </c>
      <c r="BM561" s="226" t="s">
        <v>6354</v>
      </c>
    </row>
    <row r="562" s="2" customFormat="1" ht="16.5" customHeight="1">
      <c r="A562" s="40"/>
      <c r="B562" s="41"/>
      <c r="C562" s="215" t="s">
        <v>6355</v>
      </c>
      <c r="D562" s="215" t="s">
        <v>187</v>
      </c>
      <c r="E562" s="216" t="s">
        <v>5514</v>
      </c>
      <c r="F562" s="217" t="s">
        <v>5515</v>
      </c>
      <c r="G562" s="218" t="s">
        <v>342</v>
      </c>
      <c r="H562" s="219">
        <v>0.20000000000000001</v>
      </c>
      <c r="I562" s="220"/>
      <c r="J562" s="221">
        <f>ROUND(I562*H562,2)</f>
        <v>0</v>
      </c>
      <c r="K562" s="217" t="s">
        <v>19</v>
      </c>
      <c r="L562" s="46"/>
      <c r="M562" s="222" t="s">
        <v>19</v>
      </c>
      <c r="N562" s="223" t="s">
        <v>44</v>
      </c>
      <c r="O562" s="86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135</v>
      </c>
      <c r="AT562" s="226" t="s">
        <v>187</v>
      </c>
      <c r="AU562" s="226" t="s">
        <v>80</v>
      </c>
      <c r="AY562" s="19" t="s">
        <v>185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80</v>
      </c>
      <c r="BK562" s="227">
        <f>ROUND(I562*H562,2)</f>
        <v>0</v>
      </c>
      <c r="BL562" s="19" t="s">
        <v>135</v>
      </c>
      <c r="BM562" s="226" t="s">
        <v>6356</v>
      </c>
    </row>
    <row r="563" s="2" customFormat="1" ht="16.5" customHeight="1">
      <c r="A563" s="40"/>
      <c r="B563" s="41"/>
      <c r="C563" s="215" t="s">
        <v>5770</v>
      </c>
      <c r="D563" s="215" t="s">
        <v>187</v>
      </c>
      <c r="E563" s="216" t="s">
        <v>5516</v>
      </c>
      <c r="F563" s="217" t="s">
        <v>3679</v>
      </c>
      <c r="G563" s="218" t="s">
        <v>342</v>
      </c>
      <c r="H563" s="219">
        <v>0.20000000000000001</v>
      </c>
      <c r="I563" s="220"/>
      <c r="J563" s="221">
        <f>ROUND(I563*H563,2)</f>
        <v>0</v>
      </c>
      <c r="K563" s="217" t="s">
        <v>19</v>
      </c>
      <c r="L563" s="46"/>
      <c r="M563" s="222" t="s">
        <v>19</v>
      </c>
      <c r="N563" s="223" t="s">
        <v>44</v>
      </c>
      <c r="O563" s="86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135</v>
      </c>
      <c r="AT563" s="226" t="s">
        <v>187</v>
      </c>
      <c r="AU563" s="226" t="s">
        <v>80</v>
      </c>
      <c r="AY563" s="19" t="s">
        <v>185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80</v>
      </c>
      <c r="BK563" s="227">
        <f>ROUND(I563*H563,2)</f>
        <v>0</v>
      </c>
      <c r="BL563" s="19" t="s">
        <v>135</v>
      </c>
      <c r="BM563" s="226" t="s">
        <v>6357</v>
      </c>
    </row>
    <row r="564" s="2" customFormat="1" ht="16.5" customHeight="1">
      <c r="A564" s="40"/>
      <c r="B564" s="41"/>
      <c r="C564" s="215" t="s">
        <v>6358</v>
      </c>
      <c r="D564" s="215" t="s">
        <v>187</v>
      </c>
      <c r="E564" s="216" t="s">
        <v>5517</v>
      </c>
      <c r="F564" s="217" t="s">
        <v>5518</v>
      </c>
      <c r="G564" s="218" t="s">
        <v>1314</v>
      </c>
      <c r="H564" s="219">
        <v>1</v>
      </c>
      <c r="I564" s="220"/>
      <c r="J564" s="221">
        <f>ROUND(I564*H564,2)</f>
        <v>0</v>
      </c>
      <c r="K564" s="217" t="s">
        <v>19</v>
      </c>
      <c r="L564" s="46"/>
      <c r="M564" s="222" t="s">
        <v>19</v>
      </c>
      <c r="N564" s="223" t="s">
        <v>44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135</v>
      </c>
      <c r="AT564" s="226" t="s">
        <v>187</v>
      </c>
      <c r="AU564" s="226" t="s">
        <v>80</v>
      </c>
      <c r="AY564" s="19" t="s">
        <v>185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135</v>
      </c>
      <c r="BM564" s="226" t="s">
        <v>6359</v>
      </c>
    </row>
    <row r="565" s="12" customFormat="1" ht="25.92" customHeight="1">
      <c r="A565" s="12"/>
      <c r="B565" s="199"/>
      <c r="C565" s="200"/>
      <c r="D565" s="201" t="s">
        <v>72</v>
      </c>
      <c r="E565" s="202" t="s">
        <v>255</v>
      </c>
      <c r="F565" s="202" t="s">
        <v>6360</v>
      </c>
      <c r="G565" s="200"/>
      <c r="H565" s="200"/>
      <c r="I565" s="203"/>
      <c r="J565" s="204">
        <f>BK565</f>
        <v>0</v>
      </c>
      <c r="K565" s="200"/>
      <c r="L565" s="205"/>
      <c r="M565" s="206"/>
      <c r="N565" s="207"/>
      <c r="O565" s="207"/>
      <c r="P565" s="208">
        <f>SUM(P566:P706)</f>
        <v>0</v>
      </c>
      <c r="Q565" s="207"/>
      <c r="R565" s="208">
        <f>SUM(R566:R706)</f>
        <v>0</v>
      </c>
      <c r="S565" s="207"/>
      <c r="T565" s="209">
        <f>SUM(T566:T706)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0" t="s">
        <v>80</v>
      </c>
      <c r="AT565" s="211" t="s">
        <v>72</v>
      </c>
      <c r="AU565" s="211" t="s">
        <v>73</v>
      </c>
      <c r="AY565" s="210" t="s">
        <v>185</v>
      </c>
      <c r="BK565" s="212">
        <f>SUM(BK566:BK706)</f>
        <v>0</v>
      </c>
    </row>
    <row r="566" s="2" customFormat="1" ht="33" customHeight="1">
      <c r="A566" s="40"/>
      <c r="B566" s="41"/>
      <c r="C566" s="215" t="s">
        <v>5773</v>
      </c>
      <c r="D566" s="215" t="s">
        <v>187</v>
      </c>
      <c r="E566" s="216" t="s">
        <v>6361</v>
      </c>
      <c r="F566" s="217" t="s">
        <v>6362</v>
      </c>
      <c r="G566" s="218" t="s">
        <v>1314</v>
      </c>
      <c r="H566" s="219">
        <v>1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44</v>
      </c>
      <c r="O566" s="86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135</v>
      </c>
      <c r="AT566" s="226" t="s">
        <v>187</v>
      </c>
      <c r="AU566" s="226" t="s">
        <v>80</v>
      </c>
      <c r="AY566" s="19" t="s">
        <v>185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80</v>
      </c>
      <c r="BK566" s="227">
        <f>ROUND(I566*H566,2)</f>
        <v>0</v>
      </c>
      <c r="BL566" s="19" t="s">
        <v>135</v>
      </c>
      <c r="BM566" s="226" t="s">
        <v>6363</v>
      </c>
    </row>
    <row r="567" s="2" customFormat="1" ht="21.75" customHeight="1">
      <c r="A567" s="40"/>
      <c r="B567" s="41"/>
      <c r="C567" s="215" t="s">
        <v>6364</v>
      </c>
      <c r="D567" s="215" t="s">
        <v>187</v>
      </c>
      <c r="E567" s="216" t="s">
        <v>6365</v>
      </c>
      <c r="F567" s="217" t="s">
        <v>6366</v>
      </c>
      <c r="G567" s="218" t="s">
        <v>1314</v>
      </c>
      <c r="H567" s="219">
        <v>2</v>
      </c>
      <c r="I567" s="220"/>
      <c r="J567" s="221">
        <f>ROUND(I567*H567,2)</f>
        <v>0</v>
      </c>
      <c r="K567" s="217" t="s">
        <v>19</v>
      </c>
      <c r="L567" s="46"/>
      <c r="M567" s="222" t="s">
        <v>19</v>
      </c>
      <c r="N567" s="223" t="s">
        <v>44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135</v>
      </c>
      <c r="AT567" s="226" t="s">
        <v>187</v>
      </c>
      <c r="AU567" s="226" t="s">
        <v>80</v>
      </c>
      <c r="AY567" s="19" t="s">
        <v>185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6367</v>
      </c>
    </row>
    <row r="568" s="2" customFormat="1" ht="16.5" customHeight="1">
      <c r="A568" s="40"/>
      <c r="B568" s="41"/>
      <c r="C568" s="215" t="s">
        <v>5776</v>
      </c>
      <c r="D568" s="215" t="s">
        <v>187</v>
      </c>
      <c r="E568" s="216" t="s">
        <v>6368</v>
      </c>
      <c r="F568" s="217" t="s">
        <v>6369</v>
      </c>
      <c r="G568" s="218" t="s">
        <v>1314</v>
      </c>
      <c r="H568" s="219">
        <v>2</v>
      </c>
      <c r="I568" s="220"/>
      <c r="J568" s="221">
        <f>ROUND(I568*H568,2)</f>
        <v>0</v>
      </c>
      <c r="K568" s="217" t="s">
        <v>19</v>
      </c>
      <c r="L568" s="46"/>
      <c r="M568" s="222" t="s">
        <v>19</v>
      </c>
      <c r="N568" s="223" t="s">
        <v>44</v>
      </c>
      <c r="O568" s="86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135</v>
      </c>
      <c r="AT568" s="226" t="s">
        <v>187</v>
      </c>
      <c r="AU568" s="226" t="s">
        <v>80</v>
      </c>
      <c r="AY568" s="19" t="s">
        <v>185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80</v>
      </c>
      <c r="BK568" s="227">
        <f>ROUND(I568*H568,2)</f>
        <v>0</v>
      </c>
      <c r="BL568" s="19" t="s">
        <v>135</v>
      </c>
      <c r="BM568" s="226" t="s">
        <v>6370</v>
      </c>
    </row>
    <row r="569" s="2" customFormat="1" ht="21.75" customHeight="1">
      <c r="A569" s="40"/>
      <c r="B569" s="41"/>
      <c r="C569" s="215" t="s">
        <v>6371</v>
      </c>
      <c r="D569" s="215" t="s">
        <v>187</v>
      </c>
      <c r="E569" s="216" t="s">
        <v>6372</v>
      </c>
      <c r="F569" s="217" t="s">
        <v>6373</v>
      </c>
      <c r="G569" s="218" t="s">
        <v>1314</v>
      </c>
      <c r="H569" s="219">
        <v>1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187</v>
      </c>
      <c r="AU569" s="226" t="s">
        <v>80</v>
      </c>
      <c r="AY569" s="19" t="s">
        <v>185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6374</v>
      </c>
    </row>
    <row r="570" s="2" customFormat="1" ht="21.75" customHeight="1">
      <c r="A570" s="40"/>
      <c r="B570" s="41"/>
      <c r="C570" s="215" t="s">
        <v>5779</v>
      </c>
      <c r="D570" s="215" t="s">
        <v>187</v>
      </c>
      <c r="E570" s="216" t="s">
        <v>6375</v>
      </c>
      <c r="F570" s="217" t="s">
        <v>6376</v>
      </c>
      <c r="G570" s="218" t="s">
        <v>1314</v>
      </c>
      <c r="H570" s="219">
        <v>1</v>
      </c>
      <c r="I570" s="220"/>
      <c r="J570" s="221">
        <f>ROUND(I570*H570,2)</f>
        <v>0</v>
      </c>
      <c r="K570" s="217" t="s">
        <v>19</v>
      </c>
      <c r="L570" s="46"/>
      <c r="M570" s="222" t="s">
        <v>19</v>
      </c>
      <c r="N570" s="223" t="s">
        <v>44</v>
      </c>
      <c r="O570" s="86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135</v>
      </c>
      <c r="AT570" s="226" t="s">
        <v>187</v>
      </c>
      <c r="AU570" s="226" t="s">
        <v>80</v>
      </c>
      <c r="AY570" s="19" t="s">
        <v>185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80</v>
      </c>
      <c r="BK570" s="227">
        <f>ROUND(I570*H570,2)</f>
        <v>0</v>
      </c>
      <c r="BL570" s="19" t="s">
        <v>135</v>
      </c>
      <c r="BM570" s="226" t="s">
        <v>6377</v>
      </c>
    </row>
    <row r="571" s="2" customFormat="1" ht="21.75" customHeight="1">
      <c r="A571" s="40"/>
      <c r="B571" s="41"/>
      <c r="C571" s="215" t="s">
        <v>6378</v>
      </c>
      <c r="D571" s="215" t="s">
        <v>187</v>
      </c>
      <c r="E571" s="216" t="s">
        <v>6379</v>
      </c>
      <c r="F571" s="217" t="s">
        <v>6380</v>
      </c>
      <c r="G571" s="218" t="s">
        <v>1314</v>
      </c>
      <c r="H571" s="219">
        <v>2</v>
      </c>
      <c r="I571" s="220"/>
      <c r="J571" s="221">
        <f>ROUND(I571*H571,2)</f>
        <v>0</v>
      </c>
      <c r="K571" s="217" t="s">
        <v>19</v>
      </c>
      <c r="L571" s="46"/>
      <c r="M571" s="222" t="s">
        <v>19</v>
      </c>
      <c r="N571" s="223" t="s">
        <v>44</v>
      </c>
      <c r="O571" s="86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135</v>
      </c>
      <c r="AT571" s="226" t="s">
        <v>187</v>
      </c>
      <c r="AU571" s="226" t="s">
        <v>80</v>
      </c>
      <c r="AY571" s="19" t="s">
        <v>185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80</v>
      </c>
      <c r="BK571" s="227">
        <f>ROUND(I571*H571,2)</f>
        <v>0</v>
      </c>
      <c r="BL571" s="19" t="s">
        <v>135</v>
      </c>
      <c r="BM571" s="226" t="s">
        <v>6381</v>
      </c>
    </row>
    <row r="572" s="2" customFormat="1" ht="16.5" customHeight="1">
      <c r="A572" s="40"/>
      <c r="B572" s="41"/>
      <c r="C572" s="215" t="s">
        <v>5782</v>
      </c>
      <c r="D572" s="215" t="s">
        <v>187</v>
      </c>
      <c r="E572" s="216" t="s">
        <v>6382</v>
      </c>
      <c r="F572" s="217" t="s">
        <v>6383</v>
      </c>
      <c r="G572" s="218" t="s">
        <v>1314</v>
      </c>
      <c r="H572" s="219">
        <v>4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44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135</v>
      </c>
      <c r="AT572" s="226" t="s">
        <v>187</v>
      </c>
      <c r="AU572" s="226" t="s">
        <v>80</v>
      </c>
      <c r="AY572" s="19" t="s">
        <v>185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135</v>
      </c>
      <c r="BM572" s="226" t="s">
        <v>6384</v>
      </c>
    </row>
    <row r="573" s="2" customFormat="1" ht="16.5" customHeight="1">
      <c r="A573" s="40"/>
      <c r="B573" s="41"/>
      <c r="C573" s="215" t="s">
        <v>6385</v>
      </c>
      <c r="D573" s="215" t="s">
        <v>187</v>
      </c>
      <c r="E573" s="216" t="s">
        <v>6386</v>
      </c>
      <c r="F573" s="217" t="s">
        <v>6387</v>
      </c>
      <c r="G573" s="218" t="s">
        <v>1314</v>
      </c>
      <c r="H573" s="219">
        <v>4</v>
      </c>
      <c r="I573" s="220"/>
      <c r="J573" s="221">
        <f>ROUND(I573*H573,2)</f>
        <v>0</v>
      </c>
      <c r="K573" s="217" t="s">
        <v>19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</v>
      </c>
      <c r="R573" s="224">
        <f>Q573*H573</f>
        <v>0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135</v>
      </c>
      <c r="AT573" s="226" t="s">
        <v>187</v>
      </c>
      <c r="AU573" s="226" t="s">
        <v>80</v>
      </c>
      <c r="AY573" s="19" t="s">
        <v>185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135</v>
      </c>
      <c r="BM573" s="226" t="s">
        <v>6388</v>
      </c>
    </row>
    <row r="574" s="2" customFormat="1" ht="16.5" customHeight="1">
      <c r="A574" s="40"/>
      <c r="B574" s="41"/>
      <c r="C574" s="215" t="s">
        <v>5783</v>
      </c>
      <c r="D574" s="215" t="s">
        <v>187</v>
      </c>
      <c r="E574" s="216" t="s">
        <v>6389</v>
      </c>
      <c r="F574" s="217" t="s">
        <v>6390</v>
      </c>
      <c r="G574" s="218" t="s">
        <v>1314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187</v>
      </c>
      <c r="AU574" s="226" t="s">
        <v>80</v>
      </c>
      <c r="AY574" s="19" t="s">
        <v>185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6391</v>
      </c>
    </row>
    <row r="575" s="2" customFormat="1" ht="16.5" customHeight="1">
      <c r="A575" s="40"/>
      <c r="B575" s="41"/>
      <c r="C575" s="215" t="s">
        <v>6392</v>
      </c>
      <c r="D575" s="215" t="s">
        <v>187</v>
      </c>
      <c r="E575" s="216" t="s">
        <v>6393</v>
      </c>
      <c r="F575" s="217" t="s">
        <v>6394</v>
      </c>
      <c r="G575" s="218" t="s">
        <v>1314</v>
      </c>
      <c r="H575" s="219">
        <v>4</v>
      </c>
      <c r="I575" s="220"/>
      <c r="J575" s="221">
        <f>ROUND(I575*H575,2)</f>
        <v>0</v>
      </c>
      <c r="K575" s="217" t="s">
        <v>19</v>
      </c>
      <c r="L575" s="46"/>
      <c r="M575" s="222" t="s">
        <v>19</v>
      </c>
      <c r="N575" s="223" t="s">
        <v>44</v>
      </c>
      <c r="O575" s="86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135</v>
      </c>
      <c r="AT575" s="226" t="s">
        <v>187</v>
      </c>
      <c r="AU575" s="226" t="s">
        <v>80</v>
      </c>
      <c r="AY575" s="19" t="s">
        <v>185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80</v>
      </c>
      <c r="BK575" s="227">
        <f>ROUND(I575*H575,2)</f>
        <v>0</v>
      </c>
      <c r="BL575" s="19" t="s">
        <v>135</v>
      </c>
      <c r="BM575" s="226" t="s">
        <v>6395</v>
      </c>
    </row>
    <row r="576" s="2" customFormat="1" ht="16.5" customHeight="1">
      <c r="A576" s="40"/>
      <c r="B576" s="41"/>
      <c r="C576" s="215" t="s">
        <v>5784</v>
      </c>
      <c r="D576" s="215" t="s">
        <v>187</v>
      </c>
      <c r="E576" s="216" t="s">
        <v>6396</v>
      </c>
      <c r="F576" s="217" t="s">
        <v>6397</v>
      </c>
      <c r="G576" s="218" t="s">
        <v>1358</v>
      </c>
      <c r="H576" s="219">
        <v>6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44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135</v>
      </c>
      <c r="AT576" s="226" t="s">
        <v>187</v>
      </c>
      <c r="AU576" s="226" t="s">
        <v>80</v>
      </c>
      <c r="AY576" s="19" t="s">
        <v>185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135</v>
      </c>
      <c r="BM576" s="226" t="s">
        <v>6398</v>
      </c>
    </row>
    <row r="577" s="2" customFormat="1" ht="16.5" customHeight="1">
      <c r="A577" s="40"/>
      <c r="B577" s="41"/>
      <c r="C577" s="215" t="s">
        <v>6399</v>
      </c>
      <c r="D577" s="215" t="s">
        <v>187</v>
      </c>
      <c r="E577" s="216" t="s">
        <v>6400</v>
      </c>
      <c r="F577" s="217" t="s">
        <v>6401</v>
      </c>
      <c r="G577" s="218" t="s">
        <v>3739</v>
      </c>
      <c r="H577" s="219">
        <v>1</v>
      </c>
      <c r="I577" s="220"/>
      <c r="J577" s="221">
        <f>ROUND(I577*H577,2)</f>
        <v>0</v>
      </c>
      <c r="K577" s="217" t="s">
        <v>19</v>
      </c>
      <c r="L577" s="46"/>
      <c r="M577" s="222" t="s">
        <v>19</v>
      </c>
      <c r="N577" s="223" t="s">
        <v>44</v>
      </c>
      <c r="O577" s="86"/>
      <c r="P577" s="224">
        <f>O577*H577</f>
        <v>0</v>
      </c>
      <c r="Q577" s="224">
        <v>0</v>
      </c>
      <c r="R577" s="224">
        <f>Q577*H577</f>
        <v>0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135</v>
      </c>
      <c r="AT577" s="226" t="s">
        <v>187</v>
      </c>
      <c r="AU577" s="226" t="s">
        <v>80</v>
      </c>
      <c r="AY577" s="19" t="s">
        <v>185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80</v>
      </c>
      <c r="BK577" s="227">
        <f>ROUND(I577*H577,2)</f>
        <v>0</v>
      </c>
      <c r="BL577" s="19" t="s">
        <v>135</v>
      </c>
      <c r="BM577" s="226" t="s">
        <v>6402</v>
      </c>
    </row>
    <row r="578" s="2" customFormat="1" ht="21.75" customHeight="1">
      <c r="A578" s="40"/>
      <c r="B578" s="41"/>
      <c r="C578" s="215" t="s">
        <v>5787</v>
      </c>
      <c r="D578" s="215" t="s">
        <v>187</v>
      </c>
      <c r="E578" s="216" t="s">
        <v>6403</v>
      </c>
      <c r="F578" s="217" t="s">
        <v>6404</v>
      </c>
      <c r="G578" s="218" t="s">
        <v>499</v>
      </c>
      <c r="H578" s="219">
        <v>8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187</v>
      </c>
      <c r="AU578" s="226" t="s">
        <v>80</v>
      </c>
      <c r="AY578" s="19" t="s">
        <v>185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6405</v>
      </c>
    </row>
    <row r="579" s="2" customFormat="1" ht="24.15" customHeight="1">
      <c r="A579" s="40"/>
      <c r="B579" s="41"/>
      <c r="C579" s="215" t="s">
        <v>6406</v>
      </c>
      <c r="D579" s="215" t="s">
        <v>187</v>
      </c>
      <c r="E579" s="216" t="s">
        <v>6407</v>
      </c>
      <c r="F579" s="217" t="s">
        <v>6408</v>
      </c>
      <c r="G579" s="218" t="s">
        <v>499</v>
      </c>
      <c r="H579" s="219">
        <v>60</v>
      </c>
      <c r="I579" s="220"/>
      <c r="J579" s="221">
        <f>ROUND(I579*H579,2)</f>
        <v>0</v>
      </c>
      <c r="K579" s="217" t="s">
        <v>19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187</v>
      </c>
      <c r="AU579" s="226" t="s">
        <v>80</v>
      </c>
      <c r="AY579" s="19" t="s">
        <v>185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6409</v>
      </c>
    </row>
    <row r="580" s="2" customFormat="1" ht="24.15" customHeight="1">
      <c r="A580" s="40"/>
      <c r="B580" s="41"/>
      <c r="C580" s="215" t="s">
        <v>5790</v>
      </c>
      <c r="D580" s="215" t="s">
        <v>187</v>
      </c>
      <c r="E580" s="216" t="s">
        <v>6410</v>
      </c>
      <c r="F580" s="217" t="s">
        <v>6411</v>
      </c>
      <c r="G580" s="218" t="s">
        <v>499</v>
      </c>
      <c r="H580" s="219">
        <v>9</v>
      </c>
      <c r="I580" s="220"/>
      <c r="J580" s="221">
        <f>ROUND(I580*H580,2)</f>
        <v>0</v>
      </c>
      <c r="K580" s="217" t="s">
        <v>19</v>
      </c>
      <c r="L580" s="46"/>
      <c r="M580" s="222" t="s">
        <v>19</v>
      </c>
      <c r="N580" s="223" t="s">
        <v>44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135</v>
      </c>
      <c r="AT580" s="226" t="s">
        <v>187</v>
      </c>
      <c r="AU580" s="226" t="s">
        <v>80</v>
      </c>
      <c r="AY580" s="19" t="s">
        <v>185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6412</v>
      </c>
    </row>
    <row r="581" s="2" customFormat="1" ht="24.15" customHeight="1">
      <c r="A581" s="40"/>
      <c r="B581" s="41"/>
      <c r="C581" s="215" t="s">
        <v>6413</v>
      </c>
      <c r="D581" s="215" t="s">
        <v>187</v>
      </c>
      <c r="E581" s="216" t="s">
        <v>6414</v>
      </c>
      <c r="F581" s="217" t="s">
        <v>6415</v>
      </c>
      <c r="G581" s="218" t="s">
        <v>499</v>
      </c>
      <c r="H581" s="219">
        <v>43</v>
      </c>
      <c r="I581" s="220"/>
      <c r="J581" s="221">
        <f>ROUND(I581*H581,2)</f>
        <v>0</v>
      </c>
      <c r="K581" s="217" t="s">
        <v>19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135</v>
      </c>
      <c r="AT581" s="226" t="s">
        <v>187</v>
      </c>
      <c r="AU581" s="226" t="s">
        <v>80</v>
      </c>
      <c r="AY581" s="19" t="s">
        <v>185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135</v>
      </c>
      <c r="BM581" s="226" t="s">
        <v>6416</v>
      </c>
    </row>
    <row r="582" s="2" customFormat="1" ht="24.15" customHeight="1">
      <c r="A582" s="40"/>
      <c r="B582" s="41"/>
      <c r="C582" s="215" t="s">
        <v>5791</v>
      </c>
      <c r="D582" s="215" t="s">
        <v>187</v>
      </c>
      <c r="E582" s="216" t="s">
        <v>6417</v>
      </c>
      <c r="F582" s="217" t="s">
        <v>6418</v>
      </c>
      <c r="G582" s="218" t="s">
        <v>499</v>
      </c>
      <c r="H582" s="219">
        <v>13</v>
      </c>
      <c r="I582" s="220"/>
      <c r="J582" s="221">
        <f>ROUND(I582*H582,2)</f>
        <v>0</v>
      </c>
      <c r="K582" s="217" t="s">
        <v>19</v>
      </c>
      <c r="L582" s="46"/>
      <c r="M582" s="222" t="s">
        <v>19</v>
      </c>
      <c r="N582" s="223" t="s">
        <v>44</v>
      </c>
      <c r="O582" s="86"/>
      <c r="P582" s="224">
        <f>O582*H582</f>
        <v>0</v>
      </c>
      <c r="Q582" s="224">
        <v>0</v>
      </c>
      <c r="R582" s="224">
        <f>Q582*H582</f>
        <v>0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135</v>
      </c>
      <c r="AT582" s="226" t="s">
        <v>187</v>
      </c>
      <c r="AU582" s="226" t="s">
        <v>80</v>
      </c>
      <c r="AY582" s="19" t="s">
        <v>185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135</v>
      </c>
      <c r="BM582" s="226" t="s">
        <v>6419</v>
      </c>
    </row>
    <row r="583" s="2" customFormat="1" ht="16.5" customHeight="1">
      <c r="A583" s="40"/>
      <c r="B583" s="41"/>
      <c r="C583" s="215" t="s">
        <v>6420</v>
      </c>
      <c r="D583" s="215" t="s">
        <v>187</v>
      </c>
      <c r="E583" s="216" t="s">
        <v>6421</v>
      </c>
      <c r="F583" s="217" t="s">
        <v>6422</v>
      </c>
      <c r="G583" s="218" t="s">
        <v>1314</v>
      </c>
      <c r="H583" s="219">
        <v>1</v>
      </c>
      <c r="I583" s="220"/>
      <c r="J583" s="221">
        <f>ROUND(I583*H583,2)</f>
        <v>0</v>
      </c>
      <c r="K583" s="217" t="s">
        <v>19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187</v>
      </c>
      <c r="AU583" s="226" t="s">
        <v>80</v>
      </c>
      <c r="AY583" s="19" t="s">
        <v>185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6423</v>
      </c>
    </row>
    <row r="584" s="2" customFormat="1" ht="16.5" customHeight="1">
      <c r="A584" s="40"/>
      <c r="B584" s="41"/>
      <c r="C584" s="215" t="s">
        <v>5794</v>
      </c>
      <c r="D584" s="215" t="s">
        <v>187</v>
      </c>
      <c r="E584" s="216" t="s">
        <v>6424</v>
      </c>
      <c r="F584" s="217" t="s">
        <v>6425</v>
      </c>
      <c r="G584" s="218" t="s">
        <v>1314</v>
      </c>
      <c r="H584" s="219">
        <v>6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44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135</v>
      </c>
      <c r="AT584" s="226" t="s">
        <v>187</v>
      </c>
      <c r="AU584" s="226" t="s">
        <v>80</v>
      </c>
      <c r="AY584" s="19" t="s">
        <v>185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135</v>
      </c>
      <c r="BM584" s="226" t="s">
        <v>6426</v>
      </c>
    </row>
    <row r="585" s="2" customFormat="1" ht="16.5" customHeight="1">
      <c r="A585" s="40"/>
      <c r="B585" s="41"/>
      <c r="C585" s="215" t="s">
        <v>6427</v>
      </c>
      <c r="D585" s="215" t="s">
        <v>187</v>
      </c>
      <c r="E585" s="216" t="s">
        <v>6428</v>
      </c>
      <c r="F585" s="217" t="s">
        <v>6429</v>
      </c>
      <c r="G585" s="218" t="s">
        <v>1314</v>
      </c>
      <c r="H585" s="219">
        <v>1</v>
      </c>
      <c r="I585" s="220"/>
      <c r="J585" s="221">
        <f>ROUND(I585*H585,2)</f>
        <v>0</v>
      </c>
      <c r="K585" s="217" t="s">
        <v>19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187</v>
      </c>
      <c r="AU585" s="226" t="s">
        <v>80</v>
      </c>
      <c r="AY585" s="19" t="s">
        <v>185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6430</v>
      </c>
    </row>
    <row r="586" s="2" customFormat="1" ht="16.5" customHeight="1">
      <c r="A586" s="40"/>
      <c r="B586" s="41"/>
      <c r="C586" s="215" t="s">
        <v>5795</v>
      </c>
      <c r="D586" s="215" t="s">
        <v>187</v>
      </c>
      <c r="E586" s="216" t="s">
        <v>5344</v>
      </c>
      <c r="F586" s="217" t="s">
        <v>5345</v>
      </c>
      <c r="G586" s="218" t="s">
        <v>448</v>
      </c>
      <c r="H586" s="219">
        <v>3</v>
      </c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135</v>
      </c>
      <c r="AT586" s="226" t="s">
        <v>187</v>
      </c>
      <c r="AU586" s="226" t="s">
        <v>80</v>
      </c>
      <c r="AY586" s="19" t="s">
        <v>185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135</v>
      </c>
      <c r="BM586" s="226" t="s">
        <v>6431</v>
      </c>
    </row>
    <row r="587" s="2" customFormat="1" ht="24.15" customHeight="1">
      <c r="A587" s="40"/>
      <c r="B587" s="41"/>
      <c r="C587" s="215" t="s">
        <v>6432</v>
      </c>
      <c r="D587" s="215" t="s">
        <v>187</v>
      </c>
      <c r="E587" s="216" t="s">
        <v>6433</v>
      </c>
      <c r="F587" s="217" t="s">
        <v>6434</v>
      </c>
      <c r="G587" s="218" t="s">
        <v>5348</v>
      </c>
      <c r="H587" s="219">
        <v>1</v>
      </c>
      <c r="I587" s="220"/>
      <c r="J587" s="221">
        <f>ROUND(I587*H587,2)</f>
        <v>0</v>
      </c>
      <c r="K587" s="217" t="s">
        <v>19</v>
      </c>
      <c r="L587" s="46"/>
      <c r="M587" s="222" t="s">
        <v>19</v>
      </c>
      <c r="N587" s="223" t="s">
        <v>44</v>
      </c>
      <c r="O587" s="86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135</v>
      </c>
      <c r="AT587" s="226" t="s">
        <v>187</v>
      </c>
      <c r="AU587" s="226" t="s">
        <v>80</v>
      </c>
      <c r="AY587" s="19" t="s">
        <v>185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80</v>
      </c>
      <c r="BK587" s="227">
        <f>ROUND(I587*H587,2)</f>
        <v>0</v>
      </c>
      <c r="BL587" s="19" t="s">
        <v>135</v>
      </c>
      <c r="BM587" s="226" t="s">
        <v>6435</v>
      </c>
    </row>
    <row r="588" s="2" customFormat="1" ht="16.5" customHeight="1">
      <c r="A588" s="40"/>
      <c r="B588" s="41"/>
      <c r="C588" s="215" t="s">
        <v>5798</v>
      </c>
      <c r="D588" s="215" t="s">
        <v>187</v>
      </c>
      <c r="E588" s="216" t="s">
        <v>3828</v>
      </c>
      <c r="F588" s="217" t="s">
        <v>3829</v>
      </c>
      <c r="G588" s="218" t="s">
        <v>499</v>
      </c>
      <c r="H588" s="219">
        <v>133</v>
      </c>
      <c r="I588" s="220"/>
      <c r="J588" s="221">
        <f>ROUND(I588*H588,2)</f>
        <v>0</v>
      </c>
      <c r="K588" s="217" t="s">
        <v>19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187</v>
      </c>
      <c r="AU588" s="226" t="s">
        <v>80</v>
      </c>
      <c r="AY588" s="19" t="s">
        <v>185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6436</v>
      </c>
    </row>
    <row r="589" s="2" customFormat="1" ht="16.5" customHeight="1">
      <c r="A589" s="40"/>
      <c r="B589" s="41"/>
      <c r="C589" s="215" t="s">
        <v>6437</v>
      </c>
      <c r="D589" s="215" t="s">
        <v>187</v>
      </c>
      <c r="E589" s="216" t="s">
        <v>3824</v>
      </c>
      <c r="F589" s="217" t="s">
        <v>6438</v>
      </c>
      <c r="G589" s="218" t="s">
        <v>3688</v>
      </c>
      <c r="H589" s="219">
        <v>1</v>
      </c>
      <c r="I589" s="220"/>
      <c r="J589" s="221">
        <f>ROUND(I589*H589,2)</f>
        <v>0</v>
      </c>
      <c r="K589" s="217" t="s">
        <v>19</v>
      </c>
      <c r="L589" s="46"/>
      <c r="M589" s="222" t="s">
        <v>19</v>
      </c>
      <c r="N589" s="223" t="s">
        <v>44</v>
      </c>
      <c r="O589" s="86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135</v>
      </c>
      <c r="AT589" s="226" t="s">
        <v>187</v>
      </c>
      <c r="AU589" s="226" t="s">
        <v>80</v>
      </c>
      <c r="AY589" s="19" t="s">
        <v>185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135</v>
      </c>
      <c r="BM589" s="226" t="s">
        <v>6439</v>
      </c>
    </row>
    <row r="590" s="2" customFormat="1" ht="16.5" customHeight="1">
      <c r="A590" s="40"/>
      <c r="B590" s="41"/>
      <c r="C590" s="215" t="s">
        <v>5799</v>
      </c>
      <c r="D590" s="215" t="s">
        <v>187</v>
      </c>
      <c r="E590" s="216" t="s">
        <v>6440</v>
      </c>
      <c r="F590" s="217" t="s">
        <v>6441</v>
      </c>
      <c r="G590" s="218" t="s">
        <v>448</v>
      </c>
      <c r="H590" s="219">
        <v>4</v>
      </c>
      <c r="I590" s="220"/>
      <c r="J590" s="221">
        <f>ROUND(I590*H590,2)</f>
        <v>0</v>
      </c>
      <c r="K590" s="217" t="s">
        <v>19</v>
      </c>
      <c r="L590" s="46"/>
      <c r="M590" s="222" t="s">
        <v>19</v>
      </c>
      <c r="N590" s="223" t="s">
        <v>44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135</v>
      </c>
      <c r="AT590" s="226" t="s">
        <v>187</v>
      </c>
      <c r="AU590" s="226" t="s">
        <v>80</v>
      </c>
      <c r="AY590" s="19" t="s">
        <v>185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80</v>
      </c>
      <c r="BK590" s="227">
        <f>ROUND(I590*H590,2)</f>
        <v>0</v>
      </c>
      <c r="BL590" s="19" t="s">
        <v>135</v>
      </c>
      <c r="BM590" s="226" t="s">
        <v>6442</v>
      </c>
    </row>
    <row r="591" s="2" customFormat="1" ht="16.5" customHeight="1">
      <c r="A591" s="40"/>
      <c r="B591" s="41"/>
      <c r="C591" s="215" t="s">
        <v>6443</v>
      </c>
      <c r="D591" s="215" t="s">
        <v>187</v>
      </c>
      <c r="E591" s="216" t="s">
        <v>3816</v>
      </c>
      <c r="F591" s="217" t="s">
        <v>6444</v>
      </c>
      <c r="G591" s="218" t="s">
        <v>499</v>
      </c>
      <c r="H591" s="219">
        <v>133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187</v>
      </c>
      <c r="AU591" s="226" t="s">
        <v>80</v>
      </c>
      <c r="AY591" s="19" t="s">
        <v>185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6445</v>
      </c>
    </row>
    <row r="592" s="2" customFormat="1" ht="16.5" customHeight="1">
      <c r="A592" s="40"/>
      <c r="B592" s="41"/>
      <c r="C592" s="215" t="s">
        <v>5802</v>
      </c>
      <c r="D592" s="215" t="s">
        <v>187</v>
      </c>
      <c r="E592" s="216" t="s">
        <v>6446</v>
      </c>
      <c r="F592" s="217" t="s">
        <v>6447</v>
      </c>
      <c r="G592" s="218" t="s">
        <v>499</v>
      </c>
      <c r="H592" s="219">
        <v>70</v>
      </c>
      <c r="I592" s="220"/>
      <c r="J592" s="221">
        <f>ROUND(I592*H592,2)</f>
        <v>0</v>
      </c>
      <c r="K592" s="217" t="s">
        <v>19</v>
      </c>
      <c r="L592" s="46"/>
      <c r="M592" s="222" t="s">
        <v>19</v>
      </c>
      <c r="N592" s="223" t="s">
        <v>44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135</v>
      </c>
      <c r="AT592" s="226" t="s">
        <v>187</v>
      </c>
      <c r="AU592" s="226" t="s">
        <v>80</v>
      </c>
      <c r="AY592" s="19" t="s">
        <v>185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80</v>
      </c>
      <c r="BK592" s="227">
        <f>ROUND(I592*H592,2)</f>
        <v>0</v>
      </c>
      <c r="BL592" s="19" t="s">
        <v>135</v>
      </c>
      <c r="BM592" s="226" t="s">
        <v>6448</v>
      </c>
    </row>
    <row r="593" s="2" customFormat="1" ht="16.5" customHeight="1">
      <c r="A593" s="40"/>
      <c r="B593" s="41"/>
      <c r="C593" s="215" t="s">
        <v>6449</v>
      </c>
      <c r="D593" s="215" t="s">
        <v>187</v>
      </c>
      <c r="E593" s="216" t="s">
        <v>6450</v>
      </c>
      <c r="F593" s="217" t="s">
        <v>6451</v>
      </c>
      <c r="G593" s="218" t="s">
        <v>1358</v>
      </c>
      <c r="H593" s="219">
        <v>60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44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135</v>
      </c>
      <c r="AT593" s="226" t="s">
        <v>187</v>
      </c>
      <c r="AU593" s="226" t="s">
        <v>80</v>
      </c>
      <c r="AY593" s="19" t="s">
        <v>185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135</v>
      </c>
      <c r="BM593" s="226" t="s">
        <v>6452</v>
      </c>
    </row>
    <row r="594" s="2" customFormat="1" ht="16.5" customHeight="1">
      <c r="A594" s="40"/>
      <c r="B594" s="41"/>
      <c r="C594" s="215" t="s">
        <v>5805</v>
      </c>
      <c r="D594" s="215" t="s">
        <v>187</v>
      </c>
      <c r="E594" s="216" t="s">
        <v>6453</v>
      </c>
      <c r="F594" s="217" t="s">
        <v>3710</v>
      </c>
      <c r="G594" s="218" t="s">
        <v>1358</v>
      </c>
      <c r="H594" s="219">
        <v>60</v>
      </c>
      <c r="I594" s="220"/>
      <c r="J594" s="221">
        <f>ROUND(I594*H594,2)</f>
        <v>0</v>
      </c>
      <c r="K594" s="217" t="s">
        <v>19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187</v>
      </c>
      <c r="AU594" s="226" t="s">
        <v>80</v>
      </c>
      <c r="AY594" s="19" t="s">
        <v>185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6454</v>
      </c>
    </row>
    <row r="595" s="2" customFormat="1" ht="16.5" customHeight="1">
      <c r="A595" s="40"/>
      <c r="B595" s="41"/>
      <c r="C595" s="215" t="s">
        <v>6455</v>
      </c>
      <c r="D595" s="215" t="s">
        <v>187</v>
      </c>
      <c r="E595" s="216" t="s">
        <v>3830</v>
      </c>
      <c r="F595" s="217" t="s">
        <v>6456</v>
      </c>
      <c r="G595" s="218" t="s">
        <v>1314</v>
      </c>
      <c r="H595" s="219">
        <v>2</v>
      </c>
      <c r="I595" s="220"/>
      <c r="J595" s="221">
        <f>ROUND(I595*H595,2)</f>
        <v>0</v>
      </c>
      <c r="K595" s="217" t="s">
        <v>19</v>
      </c>
      <c r="L595" s="46"/>
      <c r="M595" s="222" t="s">
        <v>19</v>
      </c>
      <c r="N595" s="223" t="s">
        <v>44</v>
      </c>
      <c r="O595" s="86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135</v>
      </c>
      <c r="AT595" s="226" t="s">
        <v>187</v>
      </c>
      <c r="AU595" s="226" t="s">
        <v>80</v>
      </c>
      <c r="AY595" s="19" t="s">
        <v>185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135</v>
      </c>
      <c r="BM595" s="226" t="s">
        <v>6457</v>
      </c>
    </row>
    <row r="596" s="2" customFormat="1" ht="16.5" customHeight="1">
      <c r="A596" s="40"/>
      <c r="B596" s="41"/>
      <c r="C596" s="215" t="s">
        <v>5808</v>
      </c>
      <c r="D596" s="215" t="s">
        <v>187</v>
      </c>
      <c r="E596" s="216" t="s">
        <v>6458</v>
      </c>
      <c r="F596" s="217" t="s">
        <v>6459</v>
      </c>
      <c r="G596" s="218" t="s">
        <v>499</v>
      </c>
      <c r="H596" s="219">
        <v>6</v>
      </c>
      <c r="I596" s="220"/>
      <c r="J596" s="221">
        <f>ROUND(I596*H596,2)</f>
        <v>0</v>
      </c>
      <c r="K596" s="217" t="s">
        <v>19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135</v>
      </c>
      <c r="AT596" s="226" t="s">
        <v>187</v>
      </c>
      <c r="AU596" s="226" t="s">
        <v>80</v>
      </c>
      <c r="AY596" s="19" t="s">
        <v>185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135</v>
      </c>
      <c r="BM596" s="226" t="s">
        <v>6460</v>
      </c>
    </row>
    <row r="597" s="2" customFormat="1" ht="16.5" customHeight="1">
      <c r="A597" s="40"/>
      <c r="B597" s="41"/>
      <c r="C597" s="215" t="s">
        <v>6461</v>
      </c>
      <c r="D597" s="215" t="s">
        <v>187</v>
      </c>
      <c r="E597" s="216" t="s">
        <v>6462</v>
      </c>
      <c r="F597" s="217" t="s">
        <v>6463</v>
      </c>
      <c r="G597" s="218" t="s">
        <v>1314</v>
      </c>
      <c r="H597" s="219">
        <v>4</v>
      </c>
      <c r="I597" s="220"/>
      <c r="J597" s="221">
        <f>ROUND(I597*H597,2)</f>
        <v>0</v>
      </c>
      <c r="K597" s="217" t="s">
        <v>19</v>
      </c>
      <c r="L597" s="46"/>
      <c r="M597" s="222" t="s">
        <v>19</v>
      </c>
      <c r="N597" s="223" t="s">
        <v>44</v>
      </c>
      <c r="O597" s="86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135</v>
      </c>
      <c r="AT597" s="226" t="s">
        <v>187</v>
      </c>
      <c r="AU597" s="226" t="s">
        <v>80</v>
      </c>
      <c r="AY597" s="19" t="s">
        <v>185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80</v>
      </c>
      <c r="BK597" s="227">
        <f>ROUND(I597*H597,2)</f>
        <v>0</v>
      </c>
      <c r="BL597" s="19" t="s">
        <v>135</v>
      </c>
      <c r="BM597" s="226" t="s">
        <v>6464</v>
      </c>
    </row>
    <row r="598" s="2" customFormat="1" ht="16.5" customHeight="1">
      <c r="A598" s="40"/>
      <c r="B598" s="41"/>
      <c r="C598" s="215" t="s">
        <v>5811</v>
      </c>
      <c r="D598" s="215" t="s">
        <v>187</v>
      </c>
      <c r="E598" s="216" t="s">
        <v>6465</v>
      </c>
      <c r="F598" s="217" t="s">
        <v>6466</v>
      </c>
      <c r="G598" s="218" t="s">
        <v>1314</v>
      </c>
      <c r="H598" s="219">
        <v>1</v>
      </c>
      <c r="I598" s="220"/>
      <c r="J598" s="221">
        <f>ROUND(I598*H598,2)</f>
        <v>0</v>
      </c>
      <c r="K598" s="217" t="s">
        <v>19</v>
      </c>
      <c r="L598" s="46"/>
      <c r="M598" s="222" t="s">
        <v>19</v>
      </c>
      <c r="N598" s="223" t="s">
        <v>44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135</v>
      </c>
      <c r="AT598" s="226" t="s">
        <v>187</v>
      </c>
      <c r="AU598" s="226" t="s">
        <v>80</v>
      </c>
      <c r="AY598" s="19" t="s">
        <v>185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80</v>
      </c>
      <c r="BK598" s="227">
        <f>ROUND(I598*H598,2)</f>
        <v>0</v>
      </c>
      <c r="BL598" s="19" t="s">
        <v>135</v>
      </c>
      <c r="BM598" s="226" t="s">
        <v>6467</v>
      </c>
    </row>
    <row r="599" s="2" customFormat="1" ht="16.5" customHeight="1">
      <c r="A599" s="40"/>
      <c r="B599" s="41"/>
      <c r="C599" s="215" t="s">
        <v>6468</v>
      </c>
      <c r="D599" s="215" t="s">
        <v>187</v>
      </c>
      <c r="E599" s="216" t="s">
        <v>6469</v>
      </c>
      <c r="F599" s="217" t="s">
        <v>6470</v>
      </c>
      <c r="G599" s="218" t="s">
        <v>3739</v>
      </c>
      <c r="H599" s="219">
        <v>1</v>
      </c>
      <c r="I599" s="220"/>
      <c r="J599" s="221">
        <f>ROUND(I599*H599,2)</f>
        <v>0</v>
      </c>
      <c r="K599" s="217" t="s">
        <v>19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135</v>
      </c>
      <c r="AT599" s="226" t="s">
        <v>187</v>
      </c>
      <c r="AU599" s="226" t="s">
        <v>80</v>
      </c>
      <c r="AY599" s="19" t="s">
        <v>185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135</v>
      </c>
      <c r="BM599" s="226" t="s">
        <v>6471</v>
      </c>
    </row>
    <row r="600" s="2" customFormat="1" ht="21.75" customHeight="1">
      <c r="A600" s="40"/>
      <c r="B600" s="41"/>
      <c r="C600" s="215" t="s">
        <v>5812</v>
      </c>
      <c r="D600" s="215" t="s">
        <v>187</v>
      </c>
      <c r="E600" s="216" t="s">
        <v>6472</v>
      </c>
      <c r="F600" s="217" t="s">
        <v>6473</v>
      </c>
      <c r="G600" s="218" t="s">
        <v>342</v>
      </c>
      <c r="H600" s="219">
        <v>0.10000000000000001</v>
      </c>
      <c r="I600" s="220"/>
      <c r="J600" s="221">
        <f>ROUND(I600*H600,2)</f>
        <v>0</v>
      </c>
      <c r="K600" s="217" t="s">
        <v>19</v>
      </c>
      <c r="L600" s="46"/>
      <c r="M600" s="222" t="s">
        <v>19</v>
      </c>
      <c r="N600" s="223" t="s">
        <v>44</v>
      </c>
      <c r="O600" s="86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135</v>
      </c>
      <c r="AT600" s="226" t="s">
        <v>187</v>
      </c>
      <c r="AU600" s="226" t="s">
        <v>80</v>
      </c>
      <c r="AY600" s="19" t="s">
        <v>185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135</v>
      </c>
      <c r="BM600" s="226" t="s">
        <v>6474</v>
      </c>
    </row>
    <row r="601" s="2" customFormat="1" ht="16.5" customHeight="1">
      <c r="A601" s="40"/>
      <c r="B601" s="41"/>
      <c r="C601" s="215" t="s">
        <v>6475</v>
      </c>
      <c r="D601" s="215" t="s">
        <v>187</v>
      </c>
      <c r="E601" s="216" t="s">
        <v>6476</v>
      </c>
      <c r="F601" s="217" t="s">
        <v>6477</v>
      </c>
      <c r="G601" s="218" t="s">
        <v>342</v>
      </c>
      <c r="H601" s="219">
        <v>0.10000000000000001</v>
      </c>
      <c r="I601" s="220"/>
      <c r="J601" s="221">
        <f>ROUND(I601*H601,2)</f>
        <v>0</v>
      </c>
      <c r="K601" s="217" t="s">
        <v>19</v>
      </c>
      <c r="L601" s="46"/>
      <c r="M601" s="222" t="s">
        <v>19</v>
      </c>
      <c r="N601" s="223" t="s">
        <v>44</v>
      </c>
      <c r="O601" s="86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135</v>
      </c>
      <c r="AT601" s="226" t="s">
        <v>187</v>
      </c>
      <c r="AU601" s="226" t="s">
        <v>80</v>
      </c>
      <c r="AY601" s="19" t="s">
        <v>185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80</v>
      </c>
      <c r="BK601" s="227">
        <f>ROUND(I601*H601,2)</f>
        <v>0</v>
      </c>
      <c r="BL601" s="19" t="s">
        <v>135</v>
      </c>
      <c r="BM601" s="226" t="s">
        <v>6478</v>
      </c>
    </row>
    <row r="602" s="2" customFormat="1" ht="16.5" customHeight="1">
      <c r="A602" s="40"/>
      <c r="B602" s="41"/>
      <c r="C602" s="215" t="s">
        <v>5815</v>
      </c>
      <c r="D602" s="215" t="s">
        <v>187</v>
      </c>
      <c r="E602" s="216" t="s">
        <v>6479</v>
      </c>
      <c r="F602" s="217" t="s">
        <v>6480</v>
      </c>
      <c r="G602" s="218" t="s">
        <v>342</v>
      </c>
      <c r="H602" s="219">
        <v>3</v>
      </c>
      <c r="I602" s="220"/>
      <c r="J602" s="221">
        <f>ROUND(I602*H602,2)</f>
        <v>0</v>
      </c>
      <c r="K602" s="217" t="s">
        <v>19</v>
      </c>
      <c r="L602" s="46"/>
      <c r="M602" s="222" t="s">
        <v>19</v>
      </c>
      <c r="N602" s="223" t="s">
        <v>44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135</v>
      </c>
      <c r="AT602" s="226" t="s">
        <v>187</v>
      </c>
      <c r="AU602" s="226" t="s">
        <v>80</v>
      </c>
      <c r="AY602" s="19" t="s">
        <v>185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80</v>
      </c>
      <c r="BK602" s="227">
        <f>ROUND(I602*H602,2)</f>
        <v>0</v>
      </c>
      <c r="BL602" s="19" t="s">
        <v>135</v>
      </c>
      <c r="BM602" s="226" t="s">
        <v>6481</v>
      </c>
    </row>
    <row r="603" s="2" customFormat="1" ht="16.5" customHeight="1">
      <c r="A603" s="40"/>
      <c r="B603" s="41"/>
      <c r="C603" s="215" t="s">
        <v>6482</v>
      </c>
      <c r="D603" s="215" t="s">
        <v>187</v>
      </c>
      <c r="E603" s="216" t="s">
        <v>6483</v>
      </c>
      <c r="F603" s="217" t="s">
        <v>6484</v>
      </c>
      <c r="G603" s="218" t="s">
        <v>342</v>
      </c>
      <c r="H603" s="219">
        <v>0.10000000000000001</v>
      </c>
      <c r="I603" s="220"/>
      <c r="J603" s="221">
        <f>ROUND(I603*H603,2)</f>
        <v>0</v>
      </c>
      <c r="K603" s="217" t="s">
        <v>19</v>
      </c>
      <c r="L603" s="46"/>
      <c r="M603" s="222" t="s">
        <v>19</v>
      </c>
      <c r="N603" s="223" t="s">
        <v>44</v>
      </c>
      <c r="O603" s="86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135</v>
      </c>
      <c r="AT603" s="226" t="s">
        <v>187</v>
      </c>
      <c r="AU603" s="226" t="s">
        <v>80</v>
      </c>
      <c r="AY603" s="19" t="s">
        <v>185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6485</v>
      </c>
    </row>
    <row r="604" s="2" customFormat="1" ht="16.5" customHeight="1">
      <c r="A604" s="40"/>
      <c r="B604" s="41"/>
      <c r="C604" s="215" t="s">
        <v>5818</v>
      </c>
      <c r="D604" s="215" t="s">
        <v>187</v>
      </c>
      <c r="E604" s="216" t="s">
        <v>6020</v>
      </c>
      <c r="F604" s="217" t="s">
        <v>6021</v>
      </c>
      <c r="G604" s="218" t="s">
        <v>1314</v>
      </c>
      <c r="H604" s="219">
        <v>1</v>
      </c>
      <c r="I604" s="220"/>
      <c r="J604" s="221">
        <f>ROUND(I604*H604,2)</f>
        <v>0</v>
      </c>
      <c r="K604" s="217" t="s">
        <v>19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187</v>
      </c>
      <c r="AU604" s="226" t="s">
        <v>80</v>
      </c>
      <c r="AY604" s="19" t="s">
        <v>185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6486</v>
      </c>
    </row>
    <row r="605" s="2" customFormat="1" ht="16.5" customHeight="1">
      <c r="A605" s="40"/>
      <c r="B605" s="41"/>
      <c r="C605" s="215" t="s">
        <v>6487</v>
      </c>
      <c r="D605" s="215" t="s">
        <v>187</v>
      </c>
      <c r="E605" s="216" t="s">
        <v>5505</v>
      </c>
      <c r="F605" s="217" t="s">
        <v>5506</v>
      </c>
      <c r="G605" s="218" t="s">
        <v>5507</v>
      </c>
      <c r="H605" s="219">
        <v>3</v>
      </c>
      <c r="I605" s="220"/>
      <c r="J605" s="221">
        <f>ROUND(I605*H605,2)</f>
        <v>0</v>
      </c>
      <c r="K605" s="217" t="s">
        <v>19</v>
      </c>
      <c r="L605" s="46"/>
      <c r="M605" s="222" t="s">
        <v>19</v>
      </c>
      <c r="N605" s="223" t="s">
        <v>44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135</v>
      </c>
      <c r="AT605" s="226" t="s">
        <v>187</v>
      </c>
      <c r="AU605" s="226" t="s">
        <v>80</v>
      </c>
      <c r="AY605" s="19" t="s">
        <v>185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80</v>
      </c>
      <c r="BK605" s="227">
        <f>ROUND(I605*H605,2)</f>
        <v>0</v>
      </c>
      <c r="BL605" s="19" t="s">
        <v>135</v>
      </c>
      <c r="BM605" s="226" t="s">
        <v>6488</v>
      </c>
    </row>
    <row r="606" s="2" customFormat="1" ht="16.5" customHeight="1">
      <c r="A606" s="40"/>
      <c r="B606" s="41"/>
      <c r="C606" s="215" t="s">
        <v>5819</v>
      </c>
      <c r="D606" s="215" t="s">
        <v>187</v>
      </c>
      <c r="E606" s="216" t="s">
        <v>6024</v>
      </c>
      <c r="F606" s="217" t="s">
        <v>5509</v>
      </c>
      <c r="G606" s="218" t="s">
        <v>1314</v>
      </c>
      <c r="H606" s="219">
        <v>1</v>
      </c>
      <c r="I606" s="220"/>
      <c r="J606" s="221">
        <f>ROUND(I606*H606,2)</f>
        <v>0</v>
      </c>
      <c r="K606" s="217" t="s">
        <v>19</v>
      </c>
      <c r="L606" s="46"/>
      <c r="M606" s="222" t="s">
        <v>19</v>
      </c>
      <c r="N606" s="223" t="s">
        <v>44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135</v>
      </c>
      <c r="AT606" s="226" t="s">
        <v>187</v>
      </c>
      <c r="AU606" s="226" t="s">
        <v>80</v>
      </c>
      <c r="AY606" s="19" t="s">
        <v>185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80</v>
      </c>
      <c r="BK606" s="227">
        <f>ROUND(I606*H606,2)</f>
        <v>0</v>
      </c>
      <c r="BL606" s="19" t="s">
        <v>135</v>
      </c>
      <c r="BM606" s="226" t="s">
        <v>6489</v>
      </c>
    </row>
    <row r="607" s="2" customFormat="1" ht="16.5" customHeight="1">
      <c r="A607" s="40"/>
      <c r="B607" s="41"/>
      <c r="C607" s="215" t="s">
        <v>6490</v>
      </c>
      <c r="D607" s="215" t="s">
        <v>187</v>
      </c>
      <c r="E607" s="216" t="s">
        <v>5512</v>
      </c>
      <c r="F607" s="217" t="s">
        <v>4065</v>
      </c>
      <c r="G607" s="218" t="s">
        <v>448</v>
      </c>
      <c r="H607" s="219">
        <v>8</v>
      </c>
      <c r="I607" s="220"/>
      <c r="J607" s="221">
        <f>ROUND(I607*H607,2)</f>
        <v>0</v>
      </c>
      <c r="K607" s="217" t="s">
        <v>19</v>
      </c>
      <c r="L607" s="46"/>
      <c r="M607" s="222" t="s">
        <v>19</v>
      </c>
      <c r="N607" s="223" t="s">
        <v>44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135</v>
      </c>
      <c r="AT607" s="226" t="s">
        <v>187</v>
      </c>
      <c r="AU607" s="226" t="s">
        <v>80</v>
      </c>
      <c r="AY607" s="19" t="s">
        <v>185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135</v>
      </c>
      <c r="BM607" s="226" t="s">
        <v>6491</v>
      </c>
    </row>
    <row r="608" s="2" customFormat="1" ht="16.5" customHeight="1">
      <c r="A608" s="40"/>
      <c r="B608" s="41"/>
      <c r="C608" s="215" t="s">
        <v>5820</v>
      </c>
      <c r="D608" s="215" t="s">
        <v>187</v>
      </c>
      <c r="E608" s="216" t="s">
        <v>3834</v>
      </c>
      <c r="F608" s="217" t="s">
        <v>6492</v>
      </c>
      <c r="G608" s="218" t="s">
        <v>342</v>
      </c>
      <c r="H608" s="219">
        <v>0.14999999999999999</v>
      </c>
      <c r="I608" s="220"/>
      <c r="J608" s="221">
        <f>ROUND(I608*H608,2)</f>
        <v>0</v>
      </c>
      <c r="K608" s="217" t="s">
        <v>19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187</v>
      </c>
      <c r="AU608" s="226" t="s">
        <v>80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6493</v>
      </c>
    </row>
    <row r="609" s="2" customFormat="1" ht="16.5" customHeight="1">
      <c r="A609" s="40"/>
      <c r="B609" s="41"/>
      <c r="C609" s="215" t="s">
        <v>6494</v>
      </c>
      <c r="D609" s="215" t="s">
        <v>187</v>
      </c>
      <c r="E609" s="216" t="s">
        <v>3836</v>
      </c>
      <c r="F609" s="217" t="s">
        <v>3679</v>
      </c>
      <c r="G609" s="218" t="s">
        <v>342</v>
      </c>
      <c r="H609" s="219">
        <v>0.14999999999999999</v>
      </c>
      <c r="I609" s="220"/>
      <c r="J609" s="221">
        <f>ROUND(I609*H609,2)</f>
        <v>0</v>
      </c>
      <c r="K609" s="217" t="s">
        <v>19</v>
      </c>
      <c r="L609" s="46"/>
      <c r="M609" s="222" t="s">
        <v>19</v>
      </c>
      <c r="N609" s="223" t="s">
        <v>44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135</v>
      </c>
      <c r="AT609" s="226" t="s">
        <v>187</v>
      </c>
      <c r="AU609" s="226" t="s">
        <v>80</v>
      </c>
      <c r="AY609" s="19" t="s">
        <v>185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80</v>
      </c>
      <c r="BK609" s="227">
        <f>ROUND(I609*H609,2)</f>
        <v>0</v>
      </c>
      <c r="BL609" s="19" t="s">
        <v>135</v>
      </c>
      <c r="BM609" s="226" t="s">
        <v>6495</v>
      </c>
    </row>
    <row r="610" s="2" customFormat="1" ht="16.5" customHeight="1">
      <c r="A610" s="40"/>
      <c r="B610" s="41"/>
      <c r="C610" s="215" t="s">
        <v>450</v>
      </c>
      <c r="D610" s="215" t="s">
        <v>187</v>
      </c>
      <c r="E610" s="216" t="s">
        <v>5514</v>
      </c>
      <c r="F610" s="217" t="s">
        <v>5515</v>
      </c>
      <c r="G610" s="218" t="s">
        <v>342</v>
      </c>
      <c r="H610" s="219">
        <v>0.40000000000000002</v>
      </c>
      <c r="I610" s="220"/>
      <c r="J610" s="221">
        <f>ROUND(I610*H610,2)</f>
        <v>0</v>
      </c>
      <c r="K610" s="217" t="s">
        <v>19</v>
      </c>
      <c r="L610" s="46"/>
      <c r="M610" s="222" t="s">
        <v>19</v>
      </c>
      <c r="N610" s="223" t="s">
        <v>44</v>
      </c>
      <c r="O610" s="86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6" t="s">
        <v>135</v>
      </c>
      <c r="AT610" s="226" t="s">
        <v>187</v>
      </c>
      <c r="AU610" s="226" t="s">
        <v>80</v>
      </c>
      <c r="AY610" s="19" t="s">
        <v>185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9" t="s">
        <v>80</v>
      </c>
      <c r="BK610" s="227">
        <f>ROUND(I610*H610,2)</f>
        <v>0</v>
      </c>
      <c r="BL610" s="19" t="s">
        <v>135</v>
      </c>
      <c r="BM610" s="226" t="s">
        <v>6496</v>
      </c>
    </row>
    <row r="611" s="2" customFormat="1" ht="16.5" customHeight="1">
      <c r="A611" s="40"/>
      <c r="B611" s="41"/>
      <c r="C611" s="215" t="s">
        <v>6497</v>
      </c>
      <c r="D611" s="215" t="s">
        <v>187</v>
      </c>
      <c r="E611" s="216" t="s">
        <v>5516</v>
      </c>
      <c r="F611" s="217" t="s">
        <v>3679</v>
      </c>
      <c r="G611" s="218" t="s">
        <v>342</v>
      </c>
      <c r="H611" s="219">
        <v>0.40000000000000002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44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135</v>
      </c>
      <c r="AT611" s="226" t="s">
        <v>187</v>
      </c>
      <c r="AU611" s="226" t="s">
        <v>80</v>
      </c>
      <c r="AY611" s="19" t="s">
        <v>185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135</v>
      </c>
      <c r="BM611" s="226" t="s">
        <v>6498</v>
      </c>
    </row>
    <row r="612" s="2" customFormat="1" ht="33" customHeight="1">
      <c r="A612" s="40"/>
      <c r="B612" s="41"/>
      <c r="C612" s="215" t="s">
        <v>5825</v>
      </c>
      <c r="D612" s="215" t="s">
        <v>187</v>
      </c>
      <c r="E612" s="216" t="s">
        <v>6499</v>
      </c>
      <c r="F612" s="217" t="s">
        <v>6500</v>
      </c>
      <c r="G612" s="218" t="s">
        <v>1314</v>
      </c>
      <c r="H612" s="219">
        <v>1</v>
      </c>
      <c r="I612" s="220"/>
      <c r="J612" s="221">
        <f>ROUND(I612*H612,2)</f>
        <v>0</v>
      </c>
      <c r="K612" s="217" t="s">
        <v>19</v>
      </c>
      <c r="L612" s="46"/>
      <c r="M612" s="222" t="s">
        <v>19</v>
      </c>
      <c r="N612" s="223" t="s">
        <v>44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135</v>
      </c>
      <c r="AT612" s="226" t="s">
        <v>187</v>
      </c>
      <c r="AU612" s="226" t="s">
        <v>80</v>
      </c>
      <c r="AY612" s="19" t="s">
        <v>185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80</v>
      </c>
      <c r="BK612" s="227">
        <f>ROUND(I612*H612,2)</f>
        <v>0</v>
      </c>
      <c r="BL612" s="19" t="s">
        <v>135</v>
      </c>
      <c r="BM612" s="226" t="s">
        <v>6501</v>
      </c>
    </row>
    <row r="613" s="2" customFormat="1" ht="21.75" customHeight="1">
      <c r="A613" s="40"/>
      <c r="B613" s="41"/>
      <c r="C613" s="215" t="s">
        <v>6502</v>
      </c>
      <c r="D613" s="215" t="s">
        <v>187</v>
      </c>
      <c r="E613" s="216" t="s">
        <v>6503</v>
      </c>
      <c r="F613" s="217" t="s">
        <v>6504</v>
      </c>
      <c r="G613" s="218" t="s">
        <v>1314</v>
      </c>
      <c r="H613" s="219">
        <v>7</v>
      </c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135</v>
      </c>
      <c r="AT613" s="226" t="s">
        <v>187</v>
      </c>
      <c r="AU613" s="226" t="s">
        <v>80</v>
      </c>
      <c r="AY613" s="19" t="s">
        <v>185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6505</v>
      </c>
    </row>
    <row r="614" s="2" customFormat="1" ht="21.75" customHeight="1">
      <c r="A614" s="40"/>
      <c r="B614" s="41"/>
      <c r="C614" s="215" t="s">
        <v>5828</v>
      </c>
      <c r="D614" s="215" t="s">
        <v>187</v>
      </c>
      <c r="E614" s="216" t="s">
        <v>6372</v>
      </c>
      <c r="F614" s="217" t="s">
        <v>6373</v>
      </c>
      <c r="G614" s="218" t="s">
        <v>1314</v>
      </c>
      <c r="H614" s="219">
        <v>1</v>
      </c>
      <c r="I614" s="220"/>
      <c r="J614" s="221">
        <f>ROUND(I614*H614,2)</f>
        <v>0</v>
      </c>
      <c r="K614" s="217" t="s">
        <v>19</v>
      </c>
      <c r="L614" s="46"/>
      <c r="M614" s="222" t="s">
        <v>19</v>
      </c>
      <c r="N614" s="223" t="s">
        <v>44</v>
      </c>
      <c r="O614" s="86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135</v>
      </c>
      <c r="AT614" s="226" t="s">
        <v>187</v>
      </c>
      <c r="AU614" s="226" t="s">
        <v>80</v>
      </c>
      <c r="AY614" s="19" t="s">
        <v>185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80</v>
      </c>
      <c r="BK614" s="227">
        <f>ROUND(I614*H614,2)</f>
        <v>0</v>
      </c>
      <c r="BL614" s="19" t="s">
        <v>135</v>
      </c>
      <c r="BM614" s="226" t="s">
        <v>6506</v>
      </c>
    </row>
    <row r="615" s="2" customFormat="1" ht="21.75" customHeight="1">
      <c r="A615" s="40"/>
      <c r="B615" s="41"/>
      <c r="C615" s="215" t="s">
        <v>6507</v>
      </c>
      <c r="D615" s="215" t="s">
        <v>187</v>
      </c>
      <c r="E615" s="216" t="s">
        <v>6375</v>
      </c>
      <c r="F615" s="217" t="s">
        <v>6376</v>
      </c>
      <c r="G615" s="218" t="s">
        <v>1314</v>
      </c>
      <c r="H615" s="219">
        <v>5</v>
      </c>
      <c r="I615" s="220"/>
      <c r="J615" s="221">
        <f>ROUND(I615*H615,2)</f>
        <v>0</v>
      </c>
      <c r="K615" s="217" t="s">
        <v>19</v>
      </c>
      <c r="L615" s="46"/>
      <c r="M615" s="222" t="s">
        <v>19</v>
      </c>
      <c r="N615" s="223" t="s">
        <v>44</v>
      </c>
      <c r="O615" s="86"/>
      <c r="P615" s="224">
        <f>O615*H615</f>
        <v>0</v>
      </c>
      <c r="Q615" s="224">
        <v>0</v>
      </c>
      <c r="R615" s="224">
        <f>Q615*H615</f>
        <v>0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135</v>
      </c>
      <c r="AT615" s="226" t="s">
        <v>187</v>
      </c>
      <c r="AU615" s="226" t="s">
        <v>80</v>
      </c>
      <c r="AY615" s="19" t="s">
        <v>185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80</v>
      </c>
      <c r="BK615" s="227">
        <f>ROUND(I615*H615,2)</f>
        <v>0</v>
      </c>
      <c r="BL615" s="19" t="s">
        <v>135</v>
      </c>
      <c r="BM615" s="226" t="s">
        <v>6508</v>
      </c>
    </row>
    <row r="616" s="2" customFormat="1" ht="21.75" customHeight="1">
      <c r="A616" s="40"/>
      <c r="B616" s="41"/>
      <c r="C616" s="215" t="s">
        <v>5831</v>
      </c>
      <c r="D616" s="215" t="s">
        <v>187</v>
      </c>
      <c r="E616" s="216" t="s">
        <v>6509</v>
      </c>
      <c r="F616" s="217" t="s">
        <v>6510</v>
      </c>
      <c r="G616" s="218" t="s">
        <v>1314</v>
      </c>
      <c r="H616" s="219">
        <v>2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44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135</v>
      </c>
      <c r="AT616" s="226" t="s">
        <v>187</v>
      </c>
      <c r="AU616" s="226" t="s">
        <v>80</v>
      </c>
      <c r="AY616" s="19" t="s">
        <v>185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135</v>
      </c>
      <c r="BM616" s="226" t="s">
        <v>6511</v>
      </c>
    </row>
    <row r="617" s="2" customFormat="1" ht="16.5" customHeight="1">
      <c r="A617" s="40"/>
      <c r="B617" s="41"/>
      <c r="C617" s="215" t="s">
        <v>6512</v>
      </c>
      <c r="D617" s="215" t="s">
        <v>187</v>
      </c>
      <c r="E617" s="216" t="s">
        <v>6382</v>
      </c>
      <c r="F617" s="217" t="s">
        <v>6383</v>
      </c>
      <c r="G617" s="218" t="s">
        <v>1314</v>
      </c>
      <c r="H617" s="219">
        <v>15</v>
      </c>
      <c r="I617" s="220"/>
      <c r="J617" s="221">
        <f>ROUND(I617*H617,2)</f>
        <v>0</v>
      </c>
      <c r="K617" s="217" t="s">
        <v>19</v>
      </c>
      <c r="L617" s="46"/>
      <c r="M617" s="222" t="s">
        <v>19</v>
      </c>
      <c r="N617" s="223" t="s">
        <v>44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135</v>
      </c>
      <c r="AT617" s="226" t="s">
        <v>187</v>
      </c>
      <c r="AU617" s="226" t="s">
        <v>80</v>
      </c>
      <c r="AY617" s="19" t="s">
        <v>185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80</v>
      </c>
      <c r="BK617" s="227">
        <f>ROUND(I617*H617,2)</f>
        <v>0</v>
      </c>
      <c r="BL617" s="19" t="s">
        <v>135</v>
      </c>
      <c r="BM617" s="226" t="s">
        <v>6513</v>
      </c>
    </row>
    <row r="618" s="2" customFormat="1" ht="16.5" customHeight="1">
      <c r="A618" s="40"/>
      <c r="B618" s="41"/>
      <c r="C618" s="215" t="s">
        <v>5834</v>
      </c>
      <c r="D618" s="215" t="s">
        <v>187</v>
      </c>
      <c r="E618" s="216" t="s">
        <v>6514</v>
      </c>
      <c r="F618" s="217" t="s">
        <v>6515</v>
      </c>
      <c r="G618" s="218" t="s">
        <v>1314</v>
      </c>
      <c r="H618" s="219">
        <v>1</v>
      </c>
      <c r="I618" s="220"/>
      <c r="J618" s="221">
        <f>ROUND(I618*H618,2)</f>
        <v>0</v>
      </c>
      <c r="K618" s="217" t="s">
        <v>19</v>
      </c>
      <c r="L618" s="46"/>
      <c r="M618" s="222" t="s">
        <v>19</v>
      </c>
      <c r="N618" s="223" t="s">
        <v>44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135</v>
      </c>
      <c r="AT618" s="226" t="s">
        <v>187</v>
      </c>
      <c r="AU618" s="226" t="s">
        <v>80</v>
      </c>
      <c r="AY618" s="19" t="s">
        <v>185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80</v>
      </c>
      <c r="BK618" s="227">
        <f>ROUND(I618*H618,2)</f>
        <v>0</v>
      </c>
      <c r="BL618" s="19" t="s">
        <v>135</v>
      </c>
      <c r="BM618" s="226" t="s">
        <v>6516</v>
      </c>
    </row>
    <row r="619" s="2" customFormat="1" ht="16.5" customHeight="1">
      <c r="A619" s="40"/>
      <c r="B619" s="41"/>
      <c r="C619" s="215" t="s">
        <v>6517</v>
      </c>
      <c r="D619" s="215" t="s">
        <v>187</v>
      </c>
      <c r="E619" s="216" t="s">
        <v>6386</v>
      </c>
      <c r="F619" s="217" t="s">
        <v>6387</v>
      </c>
      <c r="G619" s="218" t="s">
        <v>1314</v>
      </c>
      <c r="H619" s="219">
        <v>7</v>
      </c>
      <c r="I619" s="220"/>
      <c r="J619" s="221">
        <f>ROUND(I619*H619,2)</f>
        <v>0</v>
      </c>
      <c r="K619" s="217" t="s">
        <v>19</v>
      </c>
      <c r="L619" s="46"/>
      <c r="M619" s="222" t="s">
        <v>19</v>
      </c>
      <c r="N619" s="223" t="s">
        <v>44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135</v>
      </c>
      <c r="AT619" s="226" t="s">
        <v>187</v>
      </c>
      <c r="AU619" s="226" t="s">
        <v>80</v>
      </c>
      <c r="AY619" s="19" t="s">
        <v>185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135</v>
      </c>
      <c r="BM619" s="226" t="s">
        <v>6518</v>
      </c>
    </row>
    <row r="620" s="2" customFormat="1" ht="16.5" customHeight="1">
      <c r="A620" s="40"/>
      <c r="B620" s="41"/>
      <c r="C620" s="215" t="s">
        <v>5837</v>
      </c>
      <c r="D620" s="215" t="s">
        <v>187</v>
      </c>
      <c r="E620" s="216" t="s">
        <v>6389</v>
      </c>
      <c r="F620" s="217" t="s">
        <v>6390</v>
      </c>
      <c r="G620" s="218" t="s">
        <v>1314</v>
      </c>
      <c r="H620" s="219">
        <v>5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44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135</v>
      </c>
      <c r="AT620" s="226" t="s">
        <v>187</v>
      </c>
      <c r="AU620" s="226" t="s">
        <v>80</v>
      </c>
      <c r="AY620" s="19" t="s">
        <v>185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6519</v>
      </c>
    </row>
    <row r="621" s="2" customFormat="1" ht="16.5" customHeight="1">
      <c r="A621" s="40"/>
      <c r="B621" s="41"/>
      <c r="C621" s="215" t="s">
        <v>6520</v>
      </c>
      <c r="D621" s="215" t="s">
        <v>187</v>
      </c>
      <c r="E621" s="216" t="s">
        <v>6521</v>
      </c>
      <c r="F621" s="217" t="s">
        <v>6522</v>
      </c>
      <c r="G621" s="218" t="s">
        <v>1314</v>
      </c>
      <c r="H621" s="219">
        <v>2</v>
      </c>
      <c r="I621" s="220"/>
      <c r="J621" s="221">
        <f>ROUND(I621*H621,2)</f>
        <v>0</v>
      </c>
      <c r="K621" s="217" t="s">
        <v>19</v>
      </c>
      <c r="L621" s="46"/>
      <c r="M621" s="222" t="s">
        <v>19</v>
      </c>
      <c r="N621" s="223" t="s">
        <v>44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135</v>
      </c>
      <c r="AT621" s="226" t="s">
        <v>187</v>
      </c>
      <c r="AU621" s="226" t="s">
        <v>80</v>
      </c>
      <c r="AY621" s="19" t="s">
        <v>185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80</v>
      </c>
      <c r="BK621" s="227">
        <f>ROUND(I621*H621,2)</f>
        <v>0</v>
      </c>
      <c r="BL621" s="19" t="s">
        <v>135</v>
      </c>
      <c r="BM621" s="226" t="s">
        <v>6523</v>
      </c>
    </row>
    <row r="622" s="2" customFormat="1" ht="16.5" customHeight="1">
      <c r="A622" s="40"/>
      <c r="B622" s="41"/>
      <c r="C622" s="215" t="s">
        <v>5840</v>
      </c>
      <c r="D622" s="215" t="s">
        <v>187</v>
      </c>
      <c r="E622" s="216" t="s">
        <v>6393</v>
      </c>
      <c r="F622" s="217" t="s">
        <v>6394</v>
      </c>
      <c r="G622" s="218" t="s">
        <v>1314</v>
      </c>
      <c r="H622" s="219">
        <v>15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44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135</v>
      </c>
      <c r="AT622" s="226" t="s">
        <v>187</v>
      </c>
      <c r="AU622" s="226" t="s">
        <v>80</v>
      </c>
      <c r="AY622" s="19" t="s">
        <v>185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135</v>
      </c>
      <c r="BM622" s="226" t="s">
        <v>6524</v>
      </c>
    </row>
    <row r="623" s="2" customFormat="1" ht="16.5" customHeight="1">
      <c r="A623" s="40"/>
      <c r="B623" s="41"/>
      <c r="C623" s="215" t="s">
        <v>6525</v>
      </c>
      <c r="D623" s="215" t="s">
        <v>187</v>
      </c>
      <c r="E623" s="216" t="s">
        <v>6396</v>
      </c>
      <c r="F623" s="217" t="s">
        <v>6397</v>
      </c>
      <c r="G623" s="218" t="s">
        <v>1358</v>
      </c>
      <c r="H623" s="219">
        <v>8</v>
      </c>
      <c r="I623" s="220"/>
      <c r="J623" s="221">
        <f>ROUND(I623*H623,2)</f>
        <v>0</v>
      </c>
      <c r="K623" s="217" t="s">
        <v>19</v>
      </c>
      <c r="L623" s="46"/>
      <c r="M623" s="222" t="s">
        <v>19</v>
      </c>
      <c r="N623" s="223" t="s">
        <v>44</v>
      </c>
      <c r="O623" s="86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135</v>
      </c>
      <c r="AT623" s="226" t="s">
        <v>187</v>
      </c>
      <c r="AU623" s="226" t="s">
        <v>80</v>
      </c>
      <c r="AY623" s="19" t="s">
        <v>185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80</v>
      </c>
      <c r="BK623" s="227">
        <f>ROUND(I623*H623,2)</f>
        <v>0</v>
      </c>
      <c r="BL623" s="19" t="s">
        <v>135</v>
      </c>
      <c r="BM623" s="226" t="s">
        <v>6526</v>
      </c>
    </row>
    <row r="624" s="2" customFormat="1" ht="16.5" customHeight="1">
      <c r="A624" s="40"/>
      <c r="B624" s="41"/>
      <c r="C624" s="215" t="s">
        <v>5843</v>
      </c>
      <c r="D624" s="215" t="s">
        <v>187</v>
      </c>
      <c r="E624" s="216" t="s">
        <v>6400</v>
      </c>
      <c r="F624" s="217" t="s">
        <v>6401</v>
      </c>
      <c r="G624" s="218" t="s">
        <v>3739</v>
      </c>
      <c r="H624" s="219">
        <v>1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44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135</v>
      </c>
      <c r="AT624" s="226" t="s">
        <v>187</v>
      </c>
      <c r="AU624" s="226" t="s">
        <v>80</v>
      </c>
      <c r="AY624" s="19" t="s">
        <v>185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135</v>
      </c>
      <c r="BM624" s="226" t="s">
        <v>6527</v>
      </c>
    </row>
    <row r="625" s="2" customFormat="1" ht="21.75" customHeight="1">
      <c r="A625" s="40"/>
      <c r="B625" s="41"/>
      <c r="C625" s="215" t="s">
        <v>6528</v>
      </c>
      <c r="D625" s="215" t="s">
        <v>187</v>
      </c>
      <c r="E625" s="216" t="s">
        <v>6403</v>
      </c>
      <c r="F625" s="217" t="s">
        <v>6404</v>
      </c>
      <c r="G625" s="218" t="s">
        <v>499</v>
      </c>
      <c r="H625" s="219">
        <v>31</v>
      </c>
      <c r="I625" s="220"/>
      <c r="J625" s="221">
        <f>ROUND(I625*H625,2)</f>
        <v>0</v>
      </c>
      <c r="K625" s="217" t="s">
        <v>19</v>
      </c>
      <c r="L625" s="46"/>
      <c r="M625" s="222" t="s">
        <v>19</v>
      </c>
      <c r="N625" s="223" t="s">
        <v>44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135</v>
      </c>
      <c r="AT625" s="226" t="s">
        <v>187</v>
      </c>
      <c r="AU625" s="226" t="s">
        <v>80</v>
      </c>
      <c r="AY625" s="19" t="s">
        <v>185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6529</v>
      </c>
    </row>
    <row r="626" s="2" customFormat="1" ht="24.15" customHeight="1">
      <c r="A626" s="40"/>
      <c r="B626" s="41"/>
      <c r="C626" s="215" t="s">
        <v>5846</v>
      </c>
      <c r="D626" s="215" t="s">
        <v>187</v>
      </c>
      <c r="E626" s="216" t="s">
        <v>6407</v>
      </c>
      <c r="F626" s="217" t="s">
        <v>6408</v>
      </c>
      <c r="G626" s="218" t="s">
        <v>499</v>
      </c>
      <c r="H626" s="219">
        <v>50</v>
      </c>
      <c r="I626" s="220"/>
      <c r="J626" s="221">
        <f>ROUND(I626*H626,2)</f>
        <v>0</v>
      </c>
      <c r="K626" s="217" t="s">
        <v>19</v>
      </c>
      <c r="L626" s="46"/>
      <c r="M626" s="222" t="s">
        <v>19</v>
      </c>
      <c r="N626" s="223" t="s">
        <v>44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135</v>
      </c>
      <c r="AT626" s="226" t="s">
        <v>187</v>
      </c>
      <c r="AU626" s="226" t="s">
        <v>80</v>
      </c>
      <c r="AY626" s="19" t="s">
        <v>185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80</v>
      </c>
      <c r="BK626" s="227">
        <f>ROUND(I626*H626,2)</f>
        <v>0</v>
      </c>
      <c r="BL626" s="19" t="s">
        <v>135</v>
      </c>
      <c r="BM626" s="226" t="s">
        <v>6530</v>
      </c>
    </row>
    <row r="627" s="2" customFormat="1" ht="24.15" customHeight="1">
      <c r="A627" s="40"/>
      <c r="B627" s="41"/>
      <c r="C627" s="215" t="s">
        <v>6531</v>
      </c>
      <c r="D627" s="215" t="s">
        <v>187</v>
      </c>
      <c r="E627" s="216" t="s">
        <v>6410</v>
      </c>
      <c r="F627" s="217" t="s">
        <v>6411</v>
      </c>
      <c r="G627" s="218" t="s">
        <v>499</v>
      </c>
      <c r="H627" s="219">
        <v>48</v>
      </c>
      <c r="I627" s="220"/>
      <c r="J627" s="221">
        <f>ROUND(I627*H627,2)</f>
        <v>0</v>
      </c>
      <c r="K627" s="217" t="s">
        <v>19</v>
      </c>
      <c r="L627" s="46"/>
      <c r="M627" s="222" t="s">
        <v>19</v>
      </c>
      <c r="N627" s="223" t="s">
        <v>44</v>
      </c>
      <c r="O627" s="86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135</v>
      </c>
      <c r="AT627" s="226" t="s">
        <v>187</v>
      </c>
      <c r="AU627" s="226" t="s">
        <v>80</v>
      </c>
      <c r="AY627" s="19" t="s">
        <v>185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80</v>
      </c>
      <c r="BK627" s="227">
        <f>ROUND(I627*H627,2)</f>
        <v>0</v>
      </c>
      <c r="BL627" s="19" t="s">
        <v>135</v>
      </c>
      <c r="BM627" s="226" t="s">
        <v>6532</v>
      </c>
    </row>
    <row r="628" s="2" customFormat="1" ht="24.15" customHeight="1">
      <c r="A628" s="40"/>
      <c r="B628" s="41"/>
      <c r="C628" s="215" t="s">
        <v>5849</v>
      </c>
      <c r="D628" s="215" t="s">
        <v>187</v>
      </c>
      <c r="E628" s="216" t="s">
        <v>6414</v>
      </c>
      <c r="F628" s="217" t="s">
        <v>6415</v>
      </c>
      <c r="G628" s="218" t="s">
        <v>499</v>
      </c>
      <c r="H628" s="219">
        <v>24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44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135</v>
      </c>
      <c r="AT628" s="226" t="s">
        <v>187</v>
      </c>
      <c r="AU628" s="226" t="s">
        <v>80</v>
      </c>
      <c r="AY628" s="19" t="s">
        <v>185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135</v>
      </c>
      <c r="BM628" s="226" t="s">
        <v>6533</v>
      </c>
    </row>
    <row r="629" s="2" customFormat="1" ht="24.15" customHeight="1">
      <c r="A629" s="40"/>
      <c r="B629" s="41"/>
      <c r="C629" s="215" t="s">
        <v>6534</v>
      </c>
      <c r="D629" s="215" t="s">
        <v>187</v>
      </c>
      <c r="E629" s="216" t="s">
        <v>6417</v>
      </c>
      <c r="F629" s="217" t="s">
        <v>6418</v>
      </c>
      <c r="G629" s="218" t="s">
        <v>499</v>
      </c>
      <c r="H629" s="219">
        <v>23</v>
      </c>
      <c r="I629" s="220"/>
      <c r="J629" s="221">
        <f>ROUND(I629*H629,2)</f>
        <v>0</v>
      </c>
      <c r="K629" s="217" t="s">
        <v>19</v>
      </c>
      <c r="L629" s="46"/>
      <c r="M629" s="222" t="s">
        <v>19</v>
      </c>
      <c r="N629" s="223" t="s">
        <v>44</v>
      </c>
      <c r="O629" s="86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135</v>
      </c>
      <c r="AT629" s="226" t="s">
        <v>187</v>
      </c>
      <c r="AU629" s="226" t="s">
        <v>80</v>
      </c>
      <c r="AY629" s="19" t="s">
        <v>185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80</v>
      </c>
      <c r="BK629" s="227">
        <f>ROUND(I629*H629,2)</f>
        <v>0</v>
      </c>
      <c r="BL629" s="19" t="s">
        <v>135</v>
      </c>
      <c r="BM629" s="226" t="s">
        <v>6535</v>
      </c>
    </row>
    <row r="630" s="2" customFormat="1" ht="24.15" customHeight="1">
      <c r="A630" s="40"/>
      <c r="B630" s="41"/>
      <c r="C630" s="215" t="s">
        <v>5852</v>
      </c>
      <c r="D630" s="215" t="s">
        <v>187</v>
      </c>
      <c r="E630" s="216" t="s">
        <v>6536</v>
      </c>
      <c r="F630" s="217" t="s">
        <v>6537</v>
      </c>
      <c r="G630" s="218" t="s">
        <v>499</v>
      </c>
      <c r="H630" s="219">
        <v>18</v>
      </c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44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135</v>
      </c>
      <c r="AT630" s="226" t="s">
        <v>187</v>
      </c>
      <c r="AU630" s="226" t="s">
        <v>80</v>
      </c>
      <c r="AY630" s="19" t="s">
        <v>185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6538</v>
      </c>
    </row>
    <row r="631" s="2" customFormat="1" ht="16.5" customHeight="1">
      <c r="A631" s="40"/>
      <c r="B631" s="41"/>
      <c r="C631" s="215" t="s">
        <v>6539</v>
      </c>
      <c r="D631" s="215" t="s">
        <v>187</v>
      </c>
      <c r="E631" s="216" t="s">
        <v>6421</v>
      </c>
      <c r="F631" s="217" t="s">
        <v>6422</v>
      </c>
      <c r="G631" s="218" t="s">
        <v>1314</v>
      </c>
      <c r="H631" s="219">
        <v>2</v>
      </c>
      <c r="I631" s="220"/>
      <c r="J631" s="221">
        <f>ROUND(I631*H631,2)</f>
        <v>0</v>
      </c>
      <c r="K631" s="217" t="s">
        <v>19</v>
      </c>
      <c r="L631" s="46"/>
      <c r="M631" s="222" t="s">
        <v>19</v>
      </c>
      <c r="N631" s="223" t="s">
        <v>44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135</v>
      </c>
      <c r="AT631" s="226" t="s">
        <v>187</v>
      </c>
      <c r="AU631" s="226" t="s">
        <v>80</v>
      </c>
      <c r="AY631" s="19" t="s">
        <v>185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80</v>
      </c>
      <c r="BK631" s="227">
        <f>ROUND(I631*H631,2)</f>
        <v>0</v>
      </c>
      <c r="BL631" s="19" t="s">
        <v>135</v>
      </c>
      <c r="BM631" s="226" t="s">
        <v>6540</v>
      </c>
    </row>
    <row r="632" s="2" customFormat="1" ht="16.5" customHeight="1">
      <c r="A632" s="40"/>
      <c r="B632" s="41"/>
      <c r="C632" s="215" t="s">
        <v>5855</v>
      </c>
      <c r="D632" s="215" t="s">
        <v>187</v>
      </c>
      <c r="E632" s="216" t="s">
        <v>6424</v>
      </c>
      <c r="F632" s="217" t="s">
        <v>6425</v>
      </c>
      <c r="G632" s="218" t="s">
        <v>1314</v>
      </c>
      <c r="H632" s="219">
        <v>15</v>
      </c>
      <c r="I632" s="220"/>
      <c r="J632" s="221">
        <f>ROUND(I632*H632,2)</f>
        <v>0</v>
      </c>
      <c r="K632" s="217" t="s">
        <v>19</v>
      </c>
      <c r="L632" s="46"/>
      <c r="M632" s="222" t="s">
        <v>19</v>
      </c>
      <c r="N632" s="223" t="s">
        <v>44</v>
      </c>
      <c r="O632" s="86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135</v>
      </c>
      <c r="AT632" s="226" t="s">
        <v>187</v>
      </c>
      <c r="AU632" s="226" t="s">
        <v>80</v>
      </c>
      <c r="AY632" s="19" t="s">
        <v>185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80</v>
      </c>
      <c r="BK632" s="227">
        <f>ROUND(I632*H632,2)</f>
        <v>0</v>
      </c>
      <c r="BL632" s="19" t="s">
        <v>135</v>
      </c>
      <c r="BM632" s="226" t="s">
        <v>6541</v>
      </c>
    </row>
    <row r="633" s="2" customFormat="1" ht="16.5" customHeight="1">
      <c r="A633" s="40"/>
      <c r="B633" s="41"/>
      <c r="C633" s="215" t="s">
        <v>6542</v>
      </c>
      <c r="D633" s="215" t="s">
        <v>187</v>
      </c>
      <c r="E633" s="216" t="s">
        <v>6543</v>
      </c>
      <c r="F633" s="217" t="s">
        <v>6429</v>
      </c>
      <c r="G633" s="218" t="s">
        <v>1314</v>
      </c>
      <c r="H633" s="219">
        <v>1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44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135</v>
      </c>
      <c r="AT633" s="226" t="s">
        <v>187</v>
      </c>
      <c r="AU633" s="226" t="s">
        <v>80</v>
      </c>
      <c r="AY633" s="19" t="s">
        <v>185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135</v>
      </c>
      <c r="BM633" s="226" t="s">
        <v>6544</v>
      </c>
    </row>
    <row r="634" s="2" customFormat="1" ht="16.5" customHeight="1">
      <c r="A634" s="40"/>
      <c r="B634" s="41"/>
      <c r="C634" s="215" t="s">
        <v>5858</v>
      </c>
      <c r="D634" s="215" t="s">
        <v>187</v>
      </c>
      <c r="E634" s="216" t="s">
        <v>5344</v>
      </c>
      <c r="F634" s="217" t="s">
        <v>5345</v>
      </c>
      <c r="G634" s="218" t="s">
        <v>448</v>
      </c>
      <c r="H634" s="219">
        <v>3</v>
      </c>
      <c r="I634" s="220"/>
      <c r="J634" s="221">
        <f>ROUND(I634*H634,2)</f>
        <v>0</v>
      </c>
      <c r="K634" s="217" t="s">
        <v>19</v>
      </c>
      <c r="L634" s="46"/>
      <c r="M634" s="222" t="s">
        <v>19</v>
      </c>
      <c r="N634" s="223" t="s">
        <v>44</v>
      </c>
      <c r="O634" s="86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135</v>
      </c>
      <c r="AT634" s="226" t="s">
        <v>187</v>
      </c>
      <c r="AU634" s="226" t="s">
        <v>80</v>
      </c>
      <c r="AY634" s="19" t="s">
        <v>185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80</v>
      </c>
      <c r="BK634" s="227">
        <f>ROUND(I634*H634,2)</f>
        <v>0</v>
      </c>
      <c r="BL634" s="19" t="s">
        <v>135</v>
      </c>
      <c r="BM634" s="226" t="s">
        <v>6545</v>
      </c>
    </row>
    <row r="635" s="2" customFormat="1" ht="24.15" customHeight="1">
      <c r="A635" s="40"/>
      <c r="B635" s="41"/>
      <c r="C635" s="215" t="s">
        <v>6546</v>
      </c>
      <c r="D635" s="215" t="s">
        <v>187</v>
      </c>
      <c r="E635" s="216" t="s">
        <v>6433</v>
      </c>
      <c r="F635" s="217" t="s">
        <v>6434</v>
      </c>
      <c r="G635" s="218" t="s">
        <v>5348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44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135</v>
      </c>
      <c r="AT635" s="226" t="s">
        <v>187</v>
      </c>
      <c r="AU635" s="226" t="s">
        <v>80</v>
      </c>
      <c r="AY635" s="19" t="s">
        <v>185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6547</v>
      </c>
    </row>
    <row r="636" s="2" customFormat="1" ht="16.5" customHeight="1">
      <c r="A636" s="40"/>
      <c r="B636" s="41"/>
      <c r="C636" s="215" t="s">
        <v>5861</v>
      </c>
      <c r="D636" s="215" t="s">
        <v>187</v>
      </c>
      <c r="E636" s="216" t="s">
        <v>3828</v>
      </c>
      <c r="F636" s="217" t="s">
        <v>3829</v>
      </c>
      <c r="G636" s="218" t="s">
        <v>499</v>
      </c>
      <c r="H636" s="219">
        <v>194</v>
      </c>
      <c r="I636" s="220"/>
      <c r="J636" s="221">
        <f>ROUND(I636*H636,2)</f>
        <v>0</v>
      </c>
      <c r="K636" s="217" t="s">
        <v>19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135</v>
      </c>
      <c r="AT636" s="226" t="s">
        <v>187</v>
      </c>
      <c r="AU636" s="226" t="s">
        <v>80</v>
      </c>
      <c r="AY636" s="19" t="s">
        <v>185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135</v>
      </c>
      <c r="BM636" s="226" t="s">
        <v>6548</v>
      </c>
    </row>
    <row r="637" s="2" customFormat="1" ht="16.5" customHeight="1">
      <c r="A637" s="40"/>
      <c r="B637" s="41"/>
      <c r="C637" s="215" t="s">
        <v>6549</v>
      </c>
      <c r="D637" s="215" t="s">
        <v>187</v>
      </c>
      <c r="E637" s="216" t="s">
        <v>3824</v>
      </c>
      <c r="F637" s="217" t="s">
        <v>6438</v>
      </c>
      <c r="G637" s="218" t="s">
        <v>3688</v>
      </c>
      <c r="H637" s="219">
        <v>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44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135</v>
      </c>
      <c r="AT637" s="226" t="s">
        <v>187</v>
      </c>
      <c r="AU637" s="226" t="s">
        <v>80</v>
      </c>
      <c r="AY637" s="19" t="s">
        <v>185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135</v>
      </c>
      <c r="BM637" s="226" t="s">
        <v>6550</v>
      </c>
    </row>
    <row r="638" s="2" customFormat="1" ht="16.5" customHeight="1">
      <c r="A638" s="40"/>
      <c r="B638" s="41"/>
      <c r="C638" s="215" t="s">
        <v>5864</v>
      </c>
      <c r="D638" s="215" t="s">
        <v>187</v>
      </c>
      <c r="E638" s="216" t="s">
        <v>6440</v>
      </c>
      <c r="F638" s="217" t="s">
        <v>6441</v>
      </c>
      <c r="G638" s="218" t="s">
        <v>448</v>
      </c>
      <c r="H638" s="219">
        <v>4</v>
      </c>
      <c r="I638" s="220"/>
      <c r="J638" s="221">
        <f>ROUND(I638*H638,2)</f>
        <v>0</v>
      </c>
      <c r="K638" s="217" t="s">
        <v>19</v>
      </c>
      <c r="L638" s="46"/>
      <c r="M638" s="222" t="s">
        <v>19</v>
      </c>
      <c r="N638" s="223" t="s">
        <v>44</v>
      </c>
      <c r="O638" s="86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135</v>
      </c>
      <c r="AT638" s="226" t="s">
        <v>187</v>
      </c>
      <c r="AU638" s="226" t="s">
        <v>80</v>
      </c>
      <c r="AY638" s="19" t="s">
        <v>185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80</v>
      </c>
      <c r="BK638" s="227">
        <f>ROUND(I638*H638,2)</f>
        <v>0</v>
      </c>
      <c r="BL638" s="19" t="s">
        <v>135</v>
      </c>
      <c r="BM638" s="226" t="s">
        <v>6551</v>
      </c>
    </row>
    <row r="639" s="2" customFormat="1" ht="16.5" customHeight="1">
      <c r="A639" s="40"/>
      <c r="B639" s="41"/>
      <c r="C639" s="215" t="s">
        <v>6552</v>
      </c>
      <c r="D639" s="215" t="s">
        <v>187</v>
      </c>
      <c r="E639" s="216" t="s">
        <v>3816</v>
      </c>
      <c r="F639" s="217" t="s">
        <v>6444</v>
      </c>
      <c r="G639" s="218" t="s">
        <v>499</v>
      </c>
      <c r="H639" s="219">
        <v>194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44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135</v>
      </c>
      <c r="AT639" s="226" t="s">
        <v>187</v>
      </c>
      <c r="AU639" s="226" t="s">
        <v>80</v>
      </c>
      <c r="AY639" s="19" t="s">
        <v>185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135</v>
      </c>
      <c r="BM639" s="226" t="s">
        <v>6553</v>
      </c>
    </row>
    <row r="640" s="2" customFormat="1" ht="16.5" customHeight="1">
      <c r="A640" s="40"/>
      <c r="B640" s="41"/>
      <c r="C640" s="215" t="s">
        <v>5867</v>
      </c>
      <c r="D640" s="215" t="s">
        <v>187</v>
      </c>
      <c r="E640" s="216" t="s">
        <v>6446</v>
      </c>
      <c r="F640" s="217" t="s">
        <v>6447</v>
      </c>
      <c r="G640" s="218" t="s">
        <v>499</v>
      </c>
      <c r="H640" s="219">
        <v>100</v>
      </c>
      <c r="I640" s="220"/>
      <c r="J640" s="221">
        <f>ROUND(I640*H640,2)</f>
        <v>0</v>
      </c>
      <c r="K640" s="217" t="s">
        <v>19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135</v>
      </c>
      <c r="AT640" s="226" t="s">
        <v>187</v>
      </c>
      <c r="AU640" s="226" t="s">
        <v>80</v>
      </c>
      <c r="AY640" s="19" t="s">
        <v>185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135</v>
      </c>
      <c r="BM640" s="226" t="s">
        <v>6554</v>
      </c>
    </row>
    <row r="641" s="2" customFormat="1" ht="16.5" customHeight="1">
      <c r="A641" s="40"/>
      <c r="B641" s="41"/>
      <c r="C641" s="215" t="s">
        <v>6555</v>
      </c>
      <c r="D641" s="215" t="s">
        <v>187</v>
      </c>
      <c r="E641" s="216" t="s">
        <v>6450</v>
      </c>
      <c r="F641" s="217" t="s">
        <v>6451</v>
      </c>
      <c r="G641" s="218" t="s">
        <v>1358</v>
      </c>
      <c r="H641" s="219">
        <v>150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187</v>
      </c>
      <c r="AU641" s="226" t="s">
        <v>80</v>
      </c>
      <c r="AY641" s="19" t="s">
        <v>185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6556</v>
      </c>
    </row>
    <row r="642" s="2" customFormat="1" ht="16.5" customHeight="1">
      <c r="A642" s="40"/>
      <c r="B642" s="41"/>
      <c r="C642" s="215" t="s">
        <v>5870</v>
      </c>
      <c r="D642" s="215" t="s">
        <v>187</v>
      </c>
      <c r="E642" s="216" t="s">
        <v>6453</v>
      </c>
      <c r="F642" s="217" t="s">
        <v>3710</v>
      </c>
      <c r="G642" s="218" t="s">
        <v>1358</v>
      </c>
      <c r="H642" s="219">
        <v>150</v>
      </c>
      <c r="I642" s="220"/>
      <c r="J642" s="221">
        <f>ROUND(I642*H642,2)</f>
        <v>0</v>
      </c>
      <c r="K642" s="217" t="s">
        <v>19</v>
      </c>
      <c r="L642" s="46"/>
      <c r="M642" s="222" t="s">
        <v>19</v>
      </c>
      <c r="N642" s="223" t="s">
        <v>44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135</v>
      </c>
      <c r="AT642" s="226" t="s">
        <v>187</v>
      </c>
      <c r="AU642" s="226" t="s">
        <v>80</v>
      </c>
      <c r="AY642" s="19" t="s">
        <v>185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80</v>
      </c>
      <c r="BK642" s="227">
        <f>ROUND(I642*H642,2)</f>
        <v>0</v>
      </c>
      <c r="BL642" s="19" t="s">
        <v>135</v>
      </c>
      <c r="BM642" s="226" t="s">
        <v>6557</v>
      </c>
    </row>
    <row r="643" s="2" customFormat="1" ht="16.5" customHeight="1">
      <c r="A643" s="40"/>
      <c r="B643" s="41"/>
      <c r="C643" s="215" t="s">
        <v>6558</v>
      </c>
      <c r="D643" s="215" t="s">
        <v>187</v>
      </c>
      <c r="E643" s="216" t="s">
        <v>3830</v>
      </c>
      <c r="F643" s="217" t="s">
        <v>6456</v>
      </c>
      <c r="G643" s="218" t="s">
        <v>1314</v>
      </c>
      <c r="H643" s="219">
        <v>1</v>
      </c>
      <c r="I643" s="220"/>
      <c r="J643" s="221">
        <f>ROUND(I643*H643,2)</f>
        <v>0</v>
      </c>
      <c r="K643" s="217" t="s">
        <v>19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135</v>
      </c>
      <c r="AT643" s="226" t="s">
        <v>187</v>
      </c>
      <c r="AU643" s="226" t="s">
        <v>80</v>
      </c>
      <c r="AY643" s="19" t="s">
        <v>185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135</v>
      </c>
      <c r="BM643" s="226" t="s">
        <v>6559</v>
      </c>
    </row>
    <row r="644" s="2" customFormat="1" ht="16.5" customHeight="1">
      <c r="A644" s="40"/>
      <c r="B644" s="41"/>
      <c r="C644" s="215" t="s">
        <v>5873</v>
      </c>
      <c r="D644" s="215" t="s">
        <v>187</v>
      </c>
      <c r="E644" s="216" t="s">
        <v>6458</v>
      </c>
      <c r="F644" s="217" t="s">
        <v>6459</v>
      </c>
      <c r="G644" s="218" t="s">
        <v>499</v>
      </c>
      <c r="H644" s="219">
        <v>15</v>
      </c>
      <c r="I644" s="220"/>
      <c r="J644" s="221">
        <f>ROUND(I644*H644,2)</f>
        <v>0</v>
      </c>
      <c r="K644" s="217" t="s">
        <v>19</v>
      </c>
      <c r="L644" s="46"/>
      <c r="M644" s="222" t="s">
        <v>19</v>
      </c>
      <c r="N644" s="223" t="s">
        <v>44</v>
      </c>
      <c r="O644" s="86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6" t="s">
        <v>135</v>
      </c>
      <c r="AT644" s="226" t="s">
        <v>187</v>
      </c>
      <c r="AU644" s="226" t="s">
        <v>80</v>
      </c>
      <c r="AY644" s="19" t="s">
        <v>185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9" t="s">
        <v>80</v>
      </c>
      <c r="BK644" s="227">
        <f>ROUND(I644*H644,2)</f>
        <v>0</v>
      </c>
      <c r="BL644" s="19" t="s">
        <v>135</v>
      </c>
      <c r="BM644" s="226" t="s">
        <v>6560</v>
      </c>
    </row>
    <row r="645" s="2" customFormat="1" ht="16.5" customHeight="1">
      <c r="A645" s="40"/>
      <c r="B645" s="41"/>
      <c r="C645" s="215" t="s">
        <v>6561</v>
      </c>
      <c r="D645" s="215" t="s">
        <v>187</v>
      </c>
      <c r="E645" s="216" t="s">
        <v>6462</v>
      </c>
      <c r="F645" s="217" t="s">
        <v>6463</v>
      </c>
      <c r="G645" s="218" t="s">
        <v>1314</v>
      </c>
      <c r="H645" s="219">
        <v>15</v>
      </c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44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135</v>
      </c>
      <c r="AT645" s="226" t="s">
        <v>187</v>
      </c>
      <c r="AU645" s="226" t="s">
        <v>80</v>
      </c>
      <c r="AY645" s="19" t="s">
        <v>185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135</v>
      </c>
      <c r="BM645" s="226" t="s">
        <v>6562</v>
      </c>
    </row>
    <row r="646" s="2" customFormat="1" ht="16.5" customHeight="1">
      <c r="A646" s="40"/>
      <c r="B646" s="41"/>
      <c r="C646" s="215" t="s">
        <v>5876</v>
      </c>
      <c r="D646" s="215" t="s">
        <v>187</v>
      </c>
      <c r="E646" s="216" t="s">
        <v>6469</v>
      </c>
      <c r="F646" s="217" t="s">
        <v>6470</v>
      </c>
      <c r="G646" s="218" t="s">
        <v>3739</v>
      </c>
      <c r="H646" s="219">
        <v>1</v>
      </c>
      <c r="I646" s="220"/>
      <c r="J646" s="221">
        <f>ROUND(I646*H646,2)</f>
        <v>0</v>
      </c>
      <c r="K646" s="217" t="s">
        <v>19</v>
      </c>
      <c r="L646" s="46"/>
      <c r="M646" s="222" t="s">
        <v>19</v>
      </c>
      <c r="N646" s="223" t="s">
        <v>44</v>
      </c>
      <c r="O646" s="86"/>
      <c r="P646" s="224">
        <f>O646*H646</f>
        <v>0</v>
      </c>
      <c r="Q646" s="224">
        <v>0</v>
      </c>
      <c r="R646" s="224">
        <f>Q646*H646</f>
        <v>0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135</v>
      </c>
      <c r="AT646" s="226" t="s">
        <v>187</v>
      </c>
      <c r="AU646" s="226" t="s">
        <v>80</v>
      </c>
      <c r="AY646" s="19" t="s">
        <v>185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80</v>
      </c>
      <c r="BK646" s="227">
        <f>ROUND(I646*H646,2)</f>
        <v>0</v>
      </c>
      <c r="BL646" s="19" t="s">
        <v>135</v>
      </c>
      <c r="BM646" s="226" t="s">
        <v>6563</v>
      </c>
    </row>
    <row r="647" s="2" customFormat="1" ht="21.75" customHeight="1">
      <c r="A647" s="40"/>
      <c r="B647" s="41"/>
      <c r="C647" s="215" t="s">
        <v>6564</v>
      </c>
      <c r="D647" s="215" t="s">
        <v>187</v>
      </c>
      <c r="E647" s="216" t="s">
        <v>6472</v>
      </c>
      <c r="F647" s="217" t="s">
        <v>6473</v>
      </c>
      <c r="G647" s="218" t="s">
        <v>342</v>
      </c>
      <c r="H647" s="219">
        <v>0.10000000000000001</v>
      </c>
      <c r="I647" s="220"/>
      <c r="J647" s="221">
        <f>ROUND(I647*H647,2)</f>
        <v>0</v>
      </c>
      <c r="K647" s="217" t="s">
        <v>19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187</v>
      </c>
      <c r="AU647" s="226" t="s">
        <v>80</v>
      </c>
      <c r="AY647" s="19" t="s">
        <v>185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6565</v>
      </c>
    </row>
    <row r="648" s="2" customFormat="1" ht="16.5" customHeight="1">
      <c r="A648" s="40"/>
      <c r="B648" s="41"/>
      <c r="C648" s="215" t="s">
        <v>5879</v>
      </c>
      <c r="D648" s="215" t="s">
        <v>187</v>
      </c>
      <c r="E648" s="216" t="s">
        <v>6476</v>
      </c>
      <c r="F648" s="217" t="s">
        <v>6477</v>
      </c>
      <c r="G648" s="218" t="s">
        <v>342</v>
      </c>
      <c r="H648" s="219">
        <v>0.10000000000000001</v>
      </c>
      <c r="I648" s="220"/>
      <c r="J648" s="221">
        <f>ROUND(I648*H648,2)</f>
        <v>0</v>
      </c>
      <c r="K648" s="217" t="s">
        <v>19</v>
      </c>
      <c r="L648" s="46"/>
      <c r="M648" s="222" t="s">
        <v>19</v>
      </c>
      <c r="N648" s="223" t="s">
        <v>44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135</v>
      </c>
      <c r="AT648" s="226" t="s">
        <v>187</v>
      </c>
      <c r="AU648" s="226" t="s">
        <v>80</v>
      </c>
      <c r="AY648" s="19" t="s">
        <v>185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80</v>
      </c>
      <c r="BK648" s="227">
        <f>ROUND(I648*H648,2)</f>
        <v>0</v>
      </c>
      <c r="BL648" s="19" t="s">
        <v>135</v>
      </c>
      <c r="BM648" s="226" t="s">
        <v>6566</v>
      </c>
    </row>
    <row r="649" s="2" customFormat="1" ht="16.5" customHeight="1">
      <c r="A649" s="40"/>
      <c r="B649" s="41"/>
      <c r="C649" s="215" t="s">
        <v>6567</v>
      </c>
      <c r="D649" s="215" t="s">
        <v>187</v>
      </c>
      <c r="E649" s="216" t="s">
        <v>6479</v>
      </c>
      <c r="F649" s="217" t="s">
        <v>6480</v>
      </c>
      <c r="G649" s="218" t="s">
        <v>342</v>
      </c>
      <c r="H649" s="219">
        <v>3</v>
      </c>
      <c r="I649" s="220"/>
      <c r="J649" s="221">
        <f>ROUND(I649*H649,2)</f>
        <v>0</v>
      </c>
      <c r="K649" s="217" t="s">
        <v>19</v>
      </c>
      <c r="L649" s="46"/>
      <c r="M649" s="222" t="s">
        <v>19</v>
      </c>
      <c r="N649" s="223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135</v>
      </c>
      <c r="AT649" s="226" t="s">
        <v>187</v>
      </c>
      <c r="AU649" s="226" t="s">
        <v>80</v>
      </c>
      <c r="AY649" s="19" t="s">
        <v>185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135</v>
      </c>
      <c r="BM649" s="226" t="s">
        <v>6568</v>
      </c>
    </row>
    <row r="650" s="2" customFormat="1" ht="16.5" customHeight="1">
      <c r="A650" s="40"/>
      <c r="B650" s="41"/>
      <c r="C650" s="215" t="s">
        <v>5882</v>
      </c>
      <c r="D650" s="215" t="s">
        <v>187</v>
      </c>
      <c r="E650" s="216" t="s">
        <v>6483</v>
      </c>
      <c r="F650" s="217" t="s">
        <v>6484</v>
      </c>
      <c r="G650" s="218" t="s">
        <v>342</v>
      </c>
      <c r="H650" s="219">
        <v>0.10000000000000001</v>
      </c>
      <c r="I650" s="220"/>
      <c r="J650" s="221">
        <f>ROUND(I650*H650,2)</f>
        <v>0</v>
      </c>
      <c r="K650" s="217" t="s">
        <v>19</v>
      </c>
      <c r="L650" s="46"/>
      <c r="M650" s="222" t="s">
        <v>19</v>
      </c>
      <c r="N650" s="223" t="s">
        <v>44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135</v>
      </c>
      <c r="AT650" s="226" t="s">
        <v>187</v>
      </c>
      <c r="AU650" s="226" t="s">
        <v>80</v>
      </c>
      <c r="AY650" s="19" t="s">
        <v>185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80</v>
      </c>
      <c r="BK650" s="227">
        <f>ROUND(I650*H650,2)</f>
        <v>0</v>
      </c>
      <c r="BL650" s="19" t="s">
        <v>135</v>
      </c>
      <c r="BM650" s="226" t="s">
        <v>6569</v>
      </c>
    </row>
    <row r="651" s="2" customFormat="1" ht="16.5" customHeight="1">
      <c r="A651" s="40"/>
      <c r="B651" s="41"/>
      <c r="C651" s="215" t="s">
        <v>6570</v>
      </c>
      <c r="D651" s="215" t="s">
        <v>187</v>
      </c>
      <c r="E651" s="216" t="s">
        <v>5512</v>
      </c>
      <c r="F651" s="217" t="s">
        <v>4065</v>
      </c>
      <c r="G651" s="218" t="s">
        <v>448</v>
      </c>
      <c r="H651" s="219">
        <v>8</v>
      </c>
      <c r="I651" s="220"/>
      <c r="J651" s="221">
        <f>ROUND(I651*H651,2)</f>
        <v>0</v>
      </c>
      <c r="K651" s="217" t="s">
        <v>19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135</v>
      </c>
      <c r="AT651" s="226" t="s">
        <v>187</v>
      </c>
      <c r="AU651" s="226" t="s">
        <v>80</v>
      </c>
      <c r="AY651" s="19" t="s">
        <v>185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135</v>
      </c>
      <c r="BM651" s="226" t="s">
        <v>6571</v>
      </c>
    </row>
    <row r="652" s="2" customFormat="1" ht="16.5" customHeight="1">
      <c r="A652" s="40"/>
      <c r="B652" s="41"/>
      <c r="C652" s="215" t="s">
        <v>5885</v>
      </c>
      <c r="D652" s="215" t="s">
        <v>187</v>
      </c>
      <c r="E652" s="216" t="s">
        <v>3834</v>
      </c>
      <c r="F652" s="217" t="s">
        <v>6492</v>
      </c>
      <c r="G652" s="218" t="s">
        <v>342</v>
      </c>
      <c r="H652" s="219">
        <v>0.14999999999999999</v>
      </c>
      <c r="I652" s="220"/>
      <c r="J652" s="221">
        <f>ROUND(I652*H652,2)</f>
        <v>0</v>
      </c>
      <c r="K652" s="217" t="s">
        <v>19</v>
      </c>
      <c r="L652" s="46"/>
      <c r="M652" s="222" t="s">
        <v>19</v>
      </c>
      <c r="N652" s="223" t="s">
        <v>44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135</v>
      </c>
      <c r="AT652" s="226" t="s">
        <v>187</v>
      </c>
      <c r="AU652" s="226" t="s">
        <v>80</v>
      </c>
      <c r="AY652" s="19" t="s">
        <v>185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80</v>
      </c>
      <c r="BK652" s="227">
        <f>ROUND(I652*H652,2)</f>
        <v>0</v>
      </c>
      <c r="BL652" s="19" t="s">
        <v>135</v>
      </c>
      <c r="BM652" s="226" t="s">
        <v>6572</v>
      </c>
    </row>
    <row r="653" s="2" customFormat="1" ht="16.5" customHeight="1">
      <c r="A653" s="40"/>
      <c r="B653" s="41"/>
      <c r="C653" s="215" t="s">
        <v>6573</v>
      </c>
      <c r="D653" s="215" t="s">
        <v>187</v>
      </c>
      <c r="E653" s="216" t="s">
        <v>3836</v>
      </c>
      <c r="F653" s="217" t="s">
        <v>3679</v>
      </c>
      <c r="G653" s="218" t="s">
        <v>342</v>
      </c>
      <c r="H653" s="219">
        <v>0.14999999999999999</v>
      </c>
      <c r="I653" s="220"/>
      <c r="J653" s="221">
        <f>ROUND(I653*H653,2)</f>
        <v>0</v>
      </c>
      <c r="K653" s="217" t="s">
        <v>19</v>
      </c>
      <c r="L653" s="46"/>
      <c r="M653" s="222" t="s">
        <v>19</v>
      </c>
      <c r="N653" s="223" t="s">
        <v>44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135</v>
      </c>
      <c r="AT653" s="226" t="s">
        <v>187</v>
      </c>
      <c r="AU653" s="226" t="s">
        <v>80</v>
      </c>
      <c r="AY653" s="19" t="s">
        <v>185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80</v>
      </c>
      <c r="BK653" s="227">
        <f>ROUND(I653*H653,2)</f>
        <v>0</v>
      </c>
      <c r="BL653" s="19" t="s">
        <v>135</v>
      </c>
      <c r="BM653" s="226" t="s">
        <v>6574</v>
      </c>
    </row>
    <row r="654" s="2" customFormat="1" ht="16.5" customHeight="1">
      <c r="A654" s="40"/>
      <c r="B654" s="41"/>
      <c r="C654" s="215" t="s">
        <v>5888</v>
      </c>
      <c r="D654" s="215" t="s">
        <v>187</v>
      </c>
      <c r="E654" s="216" t="s">
        <v>5514</v>
      </c>
      <c r="F654" s="217" t="s">
        <v>5515</v>
      </c>
      <c r="G654" s="218" t="s">
        <v>342</v>
      </c>
      <c r="H654" s="219">
        <v>0.5</v>
      </c>
      <c r="I654" s="220"/>
      <c r="J654" s="221">
        <f>ROUND(I654*H654,2)</f>
        <v>0</v>
      </c>
      <c r="K654" s="217" t="s">
        <v>19</v>
      </c>
      <c r="L654" s="46"/>
      <c r="M654" s="222" t="s">
        <v>19</v>
      </c>
      <c r="N654" s="223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135</v>
      </c>
      <c r="AT654" s="226" t="s">
        <v>187</v>
      </c>
      <c r="AU654" s="226" t="s">
        <v>80</v>
      </c>
      <c r="AY654" s="19" t="s">
        <v>185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135</v>
      </c>
      <c r="BM654" s="226" t="s">
        <v>6575</v>
      </c>
    </row>
    <row r="655" s="2" customFormat="1" ht="16.5" customHeight="1">
      <c r="A655" s="40"/>
      <c r="B655" s="41"/>
      <c r="C655" s="215" t="s">
        <v>6576</v>
      </c>
      <c r="D655" s="215" t="s">
        <v>187</v>
      </c>
      <c r="E655" s="216" t="s">
        <v>5516</v>
      </c>
      <c r="F655" s="217" t="s">
        <v>3679</v>
      </c>
      <c r="G655" s="218" t="s">
        <v>342</v>
      </c>
      <c r="H655" s="219">
        <v>0.5</v>
      </c>
      <c r="I655" s="220"/>
      <c r="J655" s="221">
        <f>ROUND(I655*H655,2)</f>
        <v>0</v>
      </c>
      <c r="K655" s="217" t="s">
        <v>19</v>
      </c>
      <c r="L655" s="46"/>
      <c r="M655" s="222" t="s">
        <v>19</v>
      </c>
      <c r="N655" s="223" t="s">
        <v>44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135</v>
      </c>
      <c r="AT655" s="226" t="s">
        <v>187</v>
      </c>
      <c r="AU655" s="226" t="s">
        <v>80</v>
      </c>
      <c r="AY655" s="19" t="s">
        <v>185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80</v>
      </c>
      <c r="BK655" s="227">
        <f>ROUND(I655*H655,2)</f>
        <v>0</v>
      </c>
      <c r="BL655" s="19" t="s">
        <v>135</v>
      </c>
      <c r="BM655" s="226" t="s">
        <v>6577</v>
      </c>
    </row>
    <row r="656" s="2" customFormat="1" ht="33" customHeight="1">
      <c r="A656" s="40"/>
      <c r="B656" s="41"/>
      <c r="C656" s="215" t="s">
        <v>5891</v>
      </c>
      <c r="D656" s="215" t="s">
        <v>187</v>
      </c>
      <c r="E656" s="216" t="s">
        <v>6578</v>
      </c>
      <c r="F656" s="217" t="s">
        <v>6579</v>
      </c>
      <c r="G656" s="218" t="s">
        <v>1314</v>
      </c>
      <c r="H656" s="219">
        <v>1</v>
      </c>
      <c r="I656" s="220"/>
      <c r="J656" s="221">
        <f>ROUND(I656*H656,2)</f>
        <v>0</v>
      </c>
      <c r="K656" s="217" t="s">
        <v>19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135</v>
      </c>
      <c r="AT656" s="226" t="s">
        <v>187</v>
      </c>
      <c r="AU656" s="226" t="s">
        <v>80</v>
      </c>
      <c r="AY656" s="19" t="s">
        <v>185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135</v>
      </c>
      <c r="BM656" s="226" t="s">
        <v>6580</v>
      </c>
    </row>
    <row r="657" s="2" customFormat="1" ht="16.5" customHeight="1">
      <c r="A657" s="40"/>
      <c r="B657" s="41"/>
      <c r="C657" s="215" t="s">
        <v>6581</v>
      </c>
      <c r="D657" s="215" t="s">
        <v>187</v>
      </c>
      <c r="E657" s="216" t="s">
        <v>6582</v>
      </c>
      <c r="F657" s="217" t="s">
        <v>6583</v>
      </c>
      <c r="G657" s="218" t="s">
        <v>1314</v>
      </c>
      <c r="H657" s="219">
        <v>1</v>
      </c>
      <c r="I657" s="220"/>
      <c r="J657" s="221">
        <f>ROUND(I657*H657,2)</f>
        <v>0</v>
      </c>
      <c r="K657" s="217" t="s">
        <v>19</v>
      </c>
      <c r="L657" s="46"/>
      <c r="M657" s="222" t="s">
        <v>19</v>
      </c>
      <c r="N657" s="223" t="s">
        <v>44</v>
      </c>
      <c r="O657" s="86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135</v>
      </c>
      <c r="AT657" s="226" t="s">
        <v>187</v>
      </c>
      <c r="AU657" s="226" t="s">
        <v>80</v>
      </c>
      <c r="AY657" s="19" t="s">
        <v>185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80</v>
      </c>
      <c r="BK657" s="227">
        <f>ROUND(I657*H657,2)</f>
        <v>0</v>
      </c>
      <c r="BL657" s="19" t="s">
        <v>135</v>
      </c>
      <c r="BM657" s="226" t="s">
        <v>6584</v>
      </c>
    </row>
    <row r="658" s="2" customFormat="1" ht="16.5" customHeight="1">
      <c r="A658" s="40"/>
      <c r="B658" s="41"/>
      <c r="C658" s="215" t="s">
        <v>5894</v>
      </c>
      <c r="D658" s="215" t="s">
        <v>187</v>
      </c>
      <c r="E658" s="216" t="s">
        <v>6585</v>
      </c>
      <c r="F658" s="217" t="s">
        <v>6586</v>
      </c>
      <c r="G658" s="218" t="s">
        <v>1314</v>
      </c>
      <c r="H658" s="219">
        <v>1</v>
      </c>
      <c r="I658" s="220"/>
      <c r="J658" s="221">
        <f>ROUND(I658*H658,2)</f>
        <v>0</v>
      </c>
      <c r="K658" s="217" t="s">
        <v>19</v>
      </c>
      <c r="L658" s="46"/>
      <c r="M658" s="222" t="s">
        <v>19</v>
      </c>
      <c r="N658" s="223" t="s">
        <v>44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135</v>
      </c>
      <c r="AT658" s="226" t="s">
        <v>187</v>
      </c>
      <c r="AU658" s="226" t="s">
        <v>80</v>
      </c>
      <c r="AY658" s="19" t="s">
        <v>185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80</v>
      </c>
      <c r="BK658" s="227">
        <f>ROUND(I658*H658,2)</f>
        <v>0</v>
      </c>
      <c r="BL658" s="19" t="s">
        <v>135</v>
      </c>
      <c r="BM658" s="226" t="s">
        <v>6587</v>
      </c>
    </row>
    <row r="659" s="2" customFormat="1" ht="16.5" customHeight="1">
      <c r="A659" s="40"/>
      <c r="B659" s="41"/>
      <c r="C659" s="215" t="s">
        <v>6588</v>
      </c>
      <c r="D659" s="215" t="s">
        <v>187</v>
      </c>
      <c r="E659" s="216" t="s">
        <v>6589</v>
      </c>
      <c r="F659" s="217" t="s">
        <v>6590</v>
      </c>
      <c r="G659" s="218" t="s">
        <v>1314</v>
      </c>
      <c r="H659" s="219">
        <v>1</v>
      </c>
      <c r="I659" s="220"/>
      <c r="J659" s="221">
        <f>ROUND(I659*H659,2)</f>
        <v>0</v>
      </c>
      <c r="K659" s="217" t="s">
        <v>19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187</v>
      </c>
      <c r="AU659" s="226" t="s">
        <v>80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6591</v>
      </c>
    </row>
    <row r="660" s="2" customFormat="1" ht="16.5" customHeight="1">
      <c r="A660" s="40"/>
      <c r="B660" s="41"/>
      <c r="C660" s="215" t="s">
        <v>5897</v>
      </c>
      <c r="D660" s="215" t="s">
        <v>187</v>
      </c>
      <c r="E660" s="216" t="s">
        <v>6592</v>
      </c>
      <c r="F660" s="217" t="s">
        <v>6593</v>
      </c>
      <c r="G660" s="218" t="s">
        <v>1314</v>
      </c>
      <c r="H660" s="219">
        <v>1</v>
      </c>
      <c r="I660" s="220"/>
      <c r="J660" s="221">
        <f>ROUND(I660*H660,2)</f>
        <v>0</v>
      </c>
      <c r="K660" s="217" t="s">
        <v>19</v>
      </c>
      <c r="L660" s="46"/>
      <c r="M660" s="222" t="s">
        <v>19</v>
      </c>
      <c r="N660" s="223" t="s">
        <v>44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135</v>
      </c>
      <c r="AT660" s="226" t="s">
        <v>187</v>
      </c>
      <c r="AU660" s="226" t="s">
        <v>80</v>
      </c>
      <c r="AY660" s="19" t="s">
        <v>185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135</v>
      </c>
      <c r="BM660" s="226" t="s">
        <v>6594</v>
      </c>
    </row>
    <row r="661" s="2" customFormat="1" ht="21.75" customHeight="1">
      <c r="A661" s="40"/>
      <c r="B661" s="41"/>
      <c r="C661" s="215" t="s">
        <v>6595</v>
      </c>
      <c r="D661" s="215" t="s">
        <v>187</v>
      </c>
      <c r="E661" s="216" t="s">
        <v>6503</v>
      </c>
      <c r="F661" s="217" t="s">
        <v>6504</v>
      </c>
      <c r="G661" s="218" t="s">
        <v>1314</v>
      </c>
      <c r="H661" s="219">
        <v>3</v>
      </c>
      <c r="I661" s="220"/>
      <c r="J661" s="221">
        <f>ROUND(I661*H661,2)</f>
        <v>0</v>
      </c>
      <c r="K661" s="217" t="s">
        <v>19</v>
      </c>
      <c r="L661" s="46"/>
      <c r="M661" s="222" t="s">
        <v>19</v>
      </c>
      <c r="N661" s="223" t="s">
        <v>44</v>
      </c>
      <c r="O661" s="86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135</v>
      </c>
      <c r="AT661" s="226" t="s">
        <v>187</v>
      </c>
      <c r="AU661" s="226" t="s">
        <v>80</v>
      </c>
      <c r="AY661" s="19" t="s">
        <v>185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80</v>
      </c>
      <c r="BK661" s="227">
        <f>ROUND(I661*H661,2)</f>
        <v>0</v>
      </c>
      <c r="BL661" s="19" t="s">
        <v>135</v>
      </c>
      <c r="BM661" s="226" t="s">
        <v>6596</v>
      </c>
    </row>
    <row r="662" s="2" customFormat="1" ht="21.75" customHeight="1">
      <c r="A662" s="40"/>
      <c r="B662" s="41"/>
      <c r="C662" s="215" t="s">
        <v>5898</v>
      </c>
      <c r="D662" s="215" t="s">
        <v>187</v>
      </c>
      <c r="E662" s="216" t="s">
        <v>6372</v>
      </c>
      <c r="F662" s="217" t="s">
        <v>6373</v>
      </c>
      <c r="G662" s="218" t="s">
        <v>1314</v>
      </c>
      <c r="H662" s="219">
        <v>5</v>
      </c>
      <c r="I662" s="220"/>
      <c r="J662" s="221">
        <f>ROUND(I662*H662,2)</f>
        <v>0</v>
      </c>
      <c r="K662" s="217" t="s">
        <v>19</v>
      </c>
      <c r="L662" s="46"/>
      <c r="M662" s="222" t="s">
        <v>19</v>
      </c>
      <c r="N662" s="223" t="s">
        <v>44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135</v>
      </c>
      <c r="AT662" s="226" t="s">
        <v>187</v>
      </c>
      <c r="AU662" s="226" t="s">
        <v>80</v>
      </c>
      <c r="AY662" s="19" t="s">
        <v>185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80</v>
      </c>
      <c r="BK662" s="227">
        <f>ROUND(I662*H662,2)</f>
        <v>0</v>
      </c>
      <c r="BL662" s="19" t="s">
        <v>135</v>
      </c>
      <c r="BM662" s="226" t="s">
        <v>6597</v>
      </c>
    </row>
    <row r="663" s="2" customFormat="1" ht="21.75" customHeight="1">
      <c r="A663" s="40"/>
      <c r="B663" s="41"/>
      <c r="C663" s="215" t="s">
        <v>6598</v>
      </c>
      <c r="D663" s="215" t="s">
        <v>187</v>
      </c>
      <c r="E663" s="216" t="s">
        <v>6375</v>
      </c>
      <c r="F663" s="217" t="s">
        <v>6376</v>
      </c>
      <c r="G663" s="218" t="s">
        <v>1314</v>
      </c>
      <c r="H663" s="219">
        <v>1</v>
      </c>
      <c r="I663" s="220"/>
      <c r="J663" s="221">
        <f>ROUND(I663*H663,2)</f>
        <v>0</v>
      </c>
      <c r="K663" s="217" t="s">
        <v>19</v>
      </c>
      <c r="L663" s="46"/>
      <c r="M663" s="222" t="s">
        <v>19</v>
      </c>
      <c r="N663" s="223" t="s">
        <v>44</v>
      </c>
      <c r="O663" s="86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135</v>
      </c>
      <c r="AT663" s="226" t="s">
        <v>187</v>
      </c>
      <c r="AU663" s="226" t="s">
        <v>80</v>
      </c>
      <c r="AY663" s="19" t="s">
        <v>185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80</v>
      </c>
      <c r="BK663" s="227">
        <f>ROUND(I663*H663,2)</f>
        <v>0</v>
      </c>
      <c r="BL663" s="19" t="s">
        <v>135</v>
      </c>
      <c r="BM663" s="226" t="s">
        <v>6599</v>
      </c>
    </row>
    <row r="664" s="2" customFormat="1" ht="21.75" customHeight="1">
      <c r="A664" s="40"/>
      <c r="B664" s="41"/>
      <c r="C664" s="215" t="s">
        <v>5899</v>
      </c>
      <c r="D664" s="215" t="s">
        <v>187</v>
      </c>
      <c r="E664" s="216" t="s">
        <v>6379</v>
      </c>
      <c r="F664" s="217" t="s">
        <v>6380</v>
      </c>
      <c r="G664" s="218" t="s">
        <v>1314</v>
      </c>
      <c r="H664" s="219">
        <v>2</v>
      </c>
      <c r="I664" s="220"/>
      <c r="J664" s="221">
        <f>ROUND(I664*H664,2)</f>
        <v>0</v>
      </c>
      <c r="K664" s="217" t="s">
        <v>19</v>
      </c>
      <c r="L664" s="46"/>
      <c r="M664" s="222" t="s">
        <v>19</v>
      </c>
      <c r="N664" s="223" t="s">
        <v>44</v>
      </c>
      <c r="O664" s="86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135</v>
      </c>
      <c r="AT664" s="226" t="s">
        <v>187</v>
      </c>
      <c r="AU664" s="226" t="s">
        <v>80</v>
      </c>
      <c r="AY664" s="19" t="s">
        <v>185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135</v>
      </c>
      <c r="BM664" s="226" t="s">
        <v>6600</v>
      </c>
    </row>
    <row r="665" s="2" customFormat="1" ht="21.75" customHeight="1">
      <c r="A665" s="40"/>
      <c r="B665" s="41"/>
      <c r="C665" s="215" t="s">
        <v>6601</v>
      </c>
      <c r="D665" s="215" t="s">
        <v>187</v>
      </c>
      <c r="E665" s="216" t="s">
        <v>6602</v>
      </c>
      <c r="F665" s="217" t="s">
        <v>6603</v>
      </c>
      <c r="G665" s="218" t="s">
        <v>1314</v>
      </c>
      <c r="H665" s="219">
        <v>1</v>
      </c>
      <c r="I665" s="220"/>
      <c r="J665" s="221">
        <f>ROUND(I665*H665,2)</f>
        <v>0</v>
      </c>
      <c r="K665" s="217" t="s">
        <v>19</v>
      </c>
      <c r="L665" s="46"/>
      <c r="M665" s="222" t="s">
        <v>19</v>
      </c>
      <c r="N665" s="223" t="s">
        <v>44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135</v>
      </c>
      <c r="AT665" s="226" t="s">
        <v>187</v>
      </c>
      <c r="AU665" s="226" t="s">
        <v>80</v>
      </c>
      <c r="AY665" s="19" t="s">
        <v>185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135</v>
      </c>
      <c r="BM665" s="226" t="s">
        <v>6604</v>
      </c>
    </row>
    <row r="666" s="2" customFormat="1" ht="16.5" customHeight="1">
      <c r="A666" s="40"/>
      <c r="B666" s="41"/>
      <c r="C666" s="215" t="s">
        <v>5902</v>
      </c>
      <c r="D666" s="215" t="s">
        <v>187</v>
      </c>
      <c r="E666" s="216" t="s">
        <v>6382</v>
      </c>
      <c r="F666" s="217" t="s">
        <v>6383</v>
      </c>
      <c r="G666" s="218" t="s">
        <v>1314</v>
      </c>
      <c r="H666" s="219">
        <v>12</v>
      </c>
      <c r="I666" s="220"/>
      <c r="J666" s="221">
        <f>ROUND(I666*H666,2)</f>
        <v>0</v>
      </c>
      <c r="K666" s="217" t="s">
        <v>19</v>
      </c>
      <c r="L666" s="46"/>
      <c r="M666" s="222" t="s">
        <v>19</v>
      </c>
      <c r="N666" s="223" t="s">
        <v>44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135</v>
      </c>
      <c r="AT666" s="226" t="s">
        <v>187</v>
      </c>
      <c r="AU666" s="226" t="s">
        <v>80</v>
      </c>
      <c r="AY666" s="19" t="s">
        <v>185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80</v>
      </c>
      <c r="BK666" s="227">
        <f>ROUND(I666*H666,2)</f>
        <v>0</v>
      </c>
      <c r="BL666" s="19" t="s">
        <v>135</v>
      </c>
      <c r="BM666" s="226" t="s">
        <v>6605</v>
      </c>
    </row>
    <row r="667" s="2" customFormat="1" ht="16.5" customHeight="1">
      <c r="A667" s="40"/>
      <c r="B667" s="41"/>
      <c r="C667" s="215" t="s">
        <v>6606</v>
      </c>
      <c r="D667" s="215" t="s">
        <v>187</v>
      </c>
      <c r="E667" s="216" t="s">
        <v>6514</v>
      </c>
      <c r="F667" s="217" t="s">
        <v>6515</v>
      </c>
      <c r="G667" s="218" t="s">
        <v>1314</v>
      </c>
      <c r="H667" s="219">
        <v>1</v>
      </c>
      <c r="I667" s="220"/>
      <c r="J667" s="221">
        <f>ROUND(I667*H667,2)</f>
        <v>0</v>
      </c>
      <c r="K667" s="217" t="s">
        <v>19</v>
      </c>
      <c r="L667" s="46"/>
      <c r="M667" s="222" t="s">
        <v>19</v>
      </c>
      <c r="N667" s="223" t="s">
        <v>44</v>
      </c>
      <c r="O667" s="86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135</v>
      </c>
      <c r="AT667" s="226" t="s">
        <v>187</v>
      </c>
      <c r="AU667" s="226" t="s">
        <v>80</v>
      </c>
      <c r="AY667" s="19" t="s">
        <v>185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80</v>
      </c>
      <c r="BK667" s="227">
        <f>ROUND(I667*H667,2)</f>
        <v>0</v>
      </c>
      <c r="BL667" s="19" t="s">
        <v>135</v>
      </c>
      <c r="BM667" s="226" t="s">
        <v>6607</v>
      </c>
    </row>
    <row r="668" s="2" customFormat="1" ht="16.5" customHeight="1">
      <c r="A668" s="40"/>
      <c r="B668" s="41"/>
      <c r="C668" s="215" t="s">
        <v>5905</v>
      </c>
      <c r="D668" s="215" t="s">
        <v>187</v>
      </c>
      <c r="E668" s="216" t="s">
        <v>6386</v>
      </c>
      <c r="F668" s="217" t="s">
        <v>6387</v>
      </c>
      <c r="G668" s="218" t="s">
        <v>1314</v>
      </c>
      <c r="H668" s="219">
        <v>10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44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135</v>
      </c>
      <c r="AT668" s="226" t="s">
        <v>187</v>
      </c>
      <c r="AU668" s="226" t="s">
        <v>80</v>
      </c>
      <c r="AY668" s="19" t="s">
        <v>185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135</v>
      </c>
      <c r="BM668" s="226" t="s">
        <v>6608</v>
      </c>
    </row>
    <row r="669" s="2" customFormat="1" ht="16.5" customHeight="1">
      <c r="A669" s="40"/>
      <c r="B669" s="41"/>
      <c r="C669" s="215" t="s">
        <v>6609</v>
      </c>
      <c r="D669" s="215" t="s">
        <v>187</v>
      </c>
      <c r="E669" s="216" t="s">
        <v>6389</v>
      </c>
      <c r="F669" s="217" t="s">
        <v>6390</v>
      </c>
      <c r="G669" s="218" t="s">
        <v>1314</v>
      </c>
      <c r="H669" s="219">
        <v>1</v>
      </c>
      <c r="I669" s="220"/>
      <c r="J669" s="221">
        <f>ROUND(I669*H669,2)</f>
        <v>0</v>
      </c>
      <c r="K669" s="217" t="s">
        <v>19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187</v>
      </c>
      <c r="AU669" s="226" t="s">
        <v>80</v>
      </c>
      <c r="AY669" s="19" t="s">
        <v>185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6610</v>
      </c>
    </row>
    <row r="670" s="2" customFormat="1" ht="16.5" customHeight="1">
      <c r="A670" s="40"/>
      <c r="B670" s="41"/>
      <c r="C670" s="215" t="s">
        <v>5908</v>
      </c>
      <c r="D670" s="215" t="s">
        <v>187</v>
      </c>
      <c r="E670" s="216" t="s">
        <v>6521</v>
      </c>
      <c r="F670" s="217" t="s">
        <v>6522</v>
      </c>
      <c r="G670" s="218" t="s">
        <v>1314</v>
      </c>
      <c r="H670" s="219">
        <v>1</v>
      </c>
      <c r="I670" s="220"/>
      <c r="J670" s="221">
        <f>ROUND(I670*H670,2)</f>
        <v>0</v>
      </c>
      <c r="K670" s="217" t="s">
        <v>19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135</v>
      </c>
      <c r="AT670" s="226" t="s">
        <v>187</v>
      </c>
      <c r="AU670" s="226" t="s">
        <v>80</v>
      </c>
      <c r="AY670" s="19" t="s">
        <v>185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135</v>
      </c>
      <c r="BM670" s="226" t="s">
        <v>6611</v>
      </c>
    </row>
    <row r="671" s="2" customFormat="1" ht="16.5" customHeight="1">
      <c r="A671" s="40"/>
      <c r="B671" s="41"/>
      <c r="C671" s="215" t="s">
        <v>6612</v>
      </c>
      <c r="D671" s="215" t="s">
        <v>187</v>
      </c>
      <c r="E671" s="216" t="s">
        <v>6393</v>
      </c>
      <c r="F671" s="217" t="s">
        <v>6394</v>
      </c>
      <c r="G671" s="218" t="s">
        <v>1314</v>
      </c>
      <c r="H671" s="219">
        <v>12</v>
      </c>
      <c r="I671" s="220"/>
      <c r="J671" s="221">
        <f>ROUND(I671*H671,2)</f>
        <v>0</v>
      </c>
      <c r="K671" s="217" t="s">
        <v>19</v>
      </c>
      <c r="L671" s="46"/>
      <c r="M671" s="222" t="s">
        <v>19</v>
      </c>
      <c r="N671" s="223" t="s">
        <v>44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135</v>
      </c>
      <c r="AT671" s="226" t="s">
        <v>187</v>
      </c>
      <c r="AU671" s="226" t="s">
        <v>80</v>
      </c>
      <c r="AY671" s="19" t="s">
        <v>185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80</v>
      </c>
      <c r="BK671" s="227">
        <f>ROUND(I671*H671,2)</f>
        <v>0</v>
      </c>
      <c r="BL671" s="19" t="s">
        <v>135</v>
      </c>
      <c r="BM671" s="226" t="s">
        <v>6613</v>
      </c>
    </row>
    <row r="672" s="2" customFormat="1" ht="16.5" customHeight="1">
      <c r="A672" s="40"/>
      <c r="B672" s="41"/>
      <c r="C672" s="215" t="s">
        <v>5911</v>
      </c>
      <c r="D672" s="215" t="s">
        <v>187</v>
      </c>
      <c r="E672" s="216" t="s">
        <v>6396</v>
      </c>
      <c r="F672" s="217" t="s">
        <v>6397</v>
      </c>
      <c r="G672" s="218" t="s">
        <v>1358</v>
      </c>
      <c r="H672" s="219">
        <v>8</v>
      </c>
      <c r="I672" s="220"/>
      <c r="J672" s="221">
        <f>ROUND(I672*H672,2)</f>
        <v>0</v>
      </c>
      <c r="K672" s="217" t="s">
        <v>19</v>
      </c>
      <c r="L672" s="46"/>
      <c r="M672" s="222" t="s">
        <v>19</v>
      </c>
      <c r="N672" s="223" t="s">
        <v>44</v>
      </c>
      <c r="O672" s="86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135</v>
      </c>
      <c r="AT672" s="226" t="s">
        <v>187</v>
      </c>
      <c r="AU672" s="226" t="s">
        <v>80</v>
      </c>
      <c r="AY672" s="19" t="s">
        <v>185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80</v>
      </c>
      <c r="BK672" s="227">
        <f>ROUND(I672*H672,2)</f>
        <v>0</v>
      </c>
      <c r="BL672" s="19" t="s">
        <v>135</v>
      </c>
      <c r="BM672" s="226" t="s">
        <v>6614</v>
      </c>
    </row>
    <row r="673" s="2" customFormat="1" ht="16.5" customHeight="1">
      <c r="A673" s="40"/>
      <c r="B673" s="41"/>
      <c r="C673" s="215" t="s">
        <v>6615</v>
      </c>
      <c r="D673" s="215" t="s">
        <v>187</v>
      </c>
      <c r="E673" s="216" t="s">
        <v>6400</v>
      </c>
      <c r="F673" s="217" t="s">
        <v>6401</v>
      </c>
      <c r="G673" s="218" t="s">
        <v>3739</v>
      </c>
      <c r="H673" s="219">
        <v>1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44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135</v>
      </c>
      <c r="AT673" s="226" t="s">
        <v>187</v>
      </c>
      <c r="AU673" s="226" t="s">
        <v>80</v>
      </c>
      <c r="AY673" s="19" t="s">
        <v>185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135</v>
      </c>
      <c r="BM673" s="226" t="s">
        <v>6616</v>
      </c>
    </row>
    <row r="674" s="2" customFormat="1" ht="21.75" customHeight="1">
      <c r="A674" s="40"/>
      <c r="B674" s="41"/>
      <c r="C674" s="215" t="s">
        <v>5914</v>
      </c>
      <c r="D674" s="215" t="s">
        <v>187</v>
      </c>
      <c r="E674" s="216" t="s">
        <v>6403</v>
      </c>
      <c r="F674" s="217" t="s">
        <v>6404</v>
      </c>
      <c r="G674" s="218" t="s">
        <v>499</v>
      </c>
      <c r="H674" s="219">
        <v>57</v>
      </c>
      <c r="I674" s="220"/>
      <c r="J674" s="221">
        <f>ROUND(I674*H674,2)</f>
        <v>0</v>
      </c>
      <c r="K674" s="217" t="s">
        <v>19</v>
      </c>
      <c r="L674" s="46"/>
      <c r="M674" s="222" t="s">
        <v>19</v>
      </c>
      <c r="N674" s="223" t="s">
        <v>44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135</v>
      </c>
      <c r="AT674" s="226" t="s">
        <v>187</v>
      </c>
      <c r="AU674" s="226" t="s">
        <v>80</v>
      </c>
      <c r="AY674" s="19" t="s">
        <v>185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80</v>
      </c>
      <c r="BK674" s="227">
        <f>ROUND(I674*H674,2)</f>
        <v>0</v>
      </c>
      <c r="BL674" s="19" t="s">
        <v>135</v>
      </c>
      <c r="BM674" s="226" t="s">
        <v>6617</v>
      </c>
    </row>
    <row r="675" s="2" customFormat="1" ht="24.15" customHeight="1">
      <c r="A675" s="40"/>
      <c r="B675" s="41"/>
      <c r="C675" s="215" t="s">
        <v>6618</v>
      </c>
      <c r="D675" s="215" t="s">
        <v>187</v>
      </c>
      <c r="E675" s="216" t="s">
        <v>6407</v>
      </c>
      <c r="F675" s="217" t="s">
        <v>6408</v>
      </c>
      <c r="G675" s="218" t="s">
        <v>499</v>
      </c>
      <c r="H675" s="219">
        <v>63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187</v>
      </c>
      <c r="AU675" s="226" t="s">
        <v>80</v>
      </c>
      <c r="AY675" s="19" t="s">
        <v>185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6619</v>
      </c>
    </row>
    <row r="676" s="2" customFormat="1" ht="24.15" customHeight="1">
      <c r="A676" s="40"/>
      <c r="B676" s="41"/>
      <c r="C676" s="215" t="s">
        <v>5917</v>
      </c>
      <c r="D676" s="215" t="s">
        <v>187</v>
      </c>
      <c r="E676" s="216" t="s">
        <v>6410</v>
      </c>
      <c r="F676" s="217" t="s">
        <v>6411</v>
      </c>
      <c r="G676" s="218" t="s">
        <v>499</v>
      </c>
      <c r="H676" s="219">
        <v>65</v>
      </c>
      <c r="I676" s="220"/>
      <c r="J676" s="221">
        <f>ROUND(I676*H676,2)</f>
        <v>0</v>
      </c>
      <c r="K676" s="217" t="s">
        <v>19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187</v>
      </c>
      <c r="AU676" s="226" t="s">
        <v>80</v>
      </c>
      <c r="AY676" s="19" t="s">
        <v>185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6620</v>
      </c>
    </row>
    <row r="677" s="2" customFormat="1" ht="24.15" customHeight="1">
      <c r="A677" s="40"/>
      <c r="B677" s="41"/>
      <c r="C677" s="215" t="s">
        <v>6621</v>
      </c>
      <c r="D677" s="215" t="s">
        <v>187</v>
      </c>
      <c r="E677" s="216" t="s">
        <v>6414</v>
      </c>
      <c r="F677" s="217" t="s">
        <v>6415</v>
      </c>
      <c r="G677" s="218" t="s">
        <v>499</v>
      </c>
      <c r="H677" s="219">
        <v>43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44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135</v>
      </c>
      <c r="AT677" s="226" t="s">
        <v>187</v>
      </c>
      <c r="AU677" s="226" t="s">
        <v>80</v>
      </c>
      <c r="AY677" s="19" t="s">
        <v>185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135</v>
      </c>
      <c r="BM677" s="226" t="s">
        <v>6622</v>
      </c>
    </row>
    <row r="678" s="2" customFormat="1" ht="24.15" customHeight="1">
      <c r="A678" s="40"/>
      <c r="B678" s="41"/>
      <c r="C678" s="215" t="s">
        <v>5920</v>
      </c>
      <c r="D678" s="215" t="s">
        <v>187</v>
      </c>
      <c r="E678" s="216" t="s">
        <v>6417</v>
      </c>
      <c r="F678" s="217" t="s">
        <v>6418</v>
      </c>
      <c r="G678" s="218" t="s">
        <v>499</v>
      </c>
      <c r="H678" s="219">
        <v>6</v>
      </c>
      <c r="I678" s="220"/>
      <c r="J678" s="221">
        <f>ROUND(I678*H678,2)</f>
        <v>0</v>
      </c>
      <c r="K678" s="217" t="s">
        <v>19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187</v>
      </c>
      <c r="AU678" s="226" t="s">
        <v>80</v>
      </c>
      <c r="AY678" s="19" t="s">
        <v>185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6623</v>
      </c>
    </row>
    <row r="679" s="2" customFormat="1" ht="24.15" customHeight="1">
      <c r="A679" s="40"/>
      <c r="B679" s="41"/>
      <c r="C679" s="215" t="s">
        <v>6624</v>
      </c>
      <c r="D679" s="215" t="s">
        <v>187</v>
      </c>
      <c r="E679" s="216" t="s">
        <v>6536</v>
      </c>
      <c r="F679" s="217" t="s">
        <v>6537</v>
      </c>
      <c r="G679" s="218" t="s">
        <v>499</v>
      </c>
      <c r="H679" s="219">
        <v>8</v>
      </c>
      <c r="I679" s="220"/>
      <c r="J679" s="221">
        <f>ROUND(I679*H679,2)</f>
        <v>0</v>
      </c>
      <c r="K679" s="217" t="s">
        <v>19</v>
      </c>
      <c r="L679" s="46"/>
      <c r="M679" s="222" t="s">
        <v>19</v>
      </c>
      <c r="N679" s="223" t="s">
        <v>44</v>
      </c>
      <c r="O679" s="86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135</v>
      </c>
      <c r="AT679" s="226" t="s">
        <v>187</v>
      </c>
      <c r="AU679" s="226" t="s">
        <v>80</v>
      </c>
      <c r="AY679" s="19" t="s">
        <v>185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135</v>
      </c>
      <c r="BM679" s="226" t="s">
        <v>6625</v>
      </c>
    </row>
    <row r="680" s="2" customFormat="1" ht="16.5" customHeight="1">
      <c r="A680" s="40"/>
      <c r="B680" s="41"/>
      <c r="C680" s="215" t="s">
        <v>5923</v>
      </c>
      <c r="D680" s="215" t="s">
        <v>187</v>
      </c>
      <c r="E680" s="216" t="s">
        <v>6421</v>
      </c>
      <c r="F680" s="217" t="s">
        <v>6422</v>
      </c>
      <c r="G680" s="218" t="s">
        <v>1314</v>
      </c>
      <c r="H680" s="219">
        <v>2</v>
      </c>
      <c r="I680" s="220"/>
      <c r="J680" s="221">
        <f>ROUND(I680*H680,2)</f>
        <v>0</v>
      </c>
      <c r="K680" s="217" t="s">
        <v>19</v>
      </c>
      <c r="L680" s="46"/>
      <c r="M680" s="222" t="s">
        <v>19</v>
      </c>
      <c r="N680" s="223" t="s">
        <v>44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135</v>
      </c>
      <c r="AT680" s="226" t="s">
        <v>187</v>
      </c>
      <c r="AU680" s="226" t="s">
        <v>80</v>
      </c>
      <c r="AY680" s="19" t="s">
        <v>185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80</v>
      </c>
      <c r="BK680" s="227">
        <f>ROUND(I680*H680,2)</f>
        <v>0</v>
      </c>
      <c r="BL680" s="19" t="s">
        <v>135</v>
      </c>
      <c r="BM680" s="226" t="s">
        <v>6626</v>
      </c>
    </row>
    <row r="681" s="2" customFormat="1" ht="16.5" customHeight="1">
      <c r="A681" s="40"/>
      <c r="B681" s="41"/>
      <c r="C681" s="215" t="s">
        <v>6627</v>
      </c>
      <c r="D681" s="215" t="s">
        <v>187</v>
      </c>
      <c r="E681" s="216" t="s">
        <v>6424</v>
      </c>
      <c r="F681" s="217" t="s">
        <v>6425</v>
      </c>
      <c r="G681" s="218" t="s">
        <v>1314</v>
      </c>
      <c r="H681" s="219">
        <v>12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187</v>
      </c>
      <c r="AU681" s="226" t="s">
        <v>80</v>
      </c>
      <c r="AY681" s="19" t="s">
        <v>185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6628</v>
      </c>
    </row>
    <row r="682" s="2" customFormat="1" ht="16.5" customHeight="1">
      <c r="A682" s="40"/>
      <c r="B682" s="41"/>
      <c r="C682" s="215" t="s">
        <v>5926</v>
      </c>
      <c r="D682" s="215" t="s">
        <v>187</v>
      </c>
      <c r="E682" s="216" t="s">
        <v>6543</v>
      </c>
      <c r="F682" s="217" t="s">
        <v>6429</v>
      </c>
      <c r="G682" s="218" t="s">
        <v>1314</v>
      </c>
      <c r="H682" s="219">
        <v>1</v>
      </c>
      <c r="I682" s="220"/>
      <c r="J682" s="221">
        <f>ROUND(I682*H682,2)</f>
        <v>0</v>
      </c>
      <c r="K682" s="217" t="s">
        <v>19</v>
      </c>
      <c r="L682" s="46"/>
      <c r="M682" s="222" t="s">
        <v>19</v>
      </c>
      <c r="N682" s="223" t="s">
        <v>44</v>
      </c>
      <c r="O682" s="86"/>
      <c r="P682" s="224">
        <f>O682*H682</f>
        <v>0</v>
      </c>
      <c r="Q682" s="224">
        <v>0</v>
      </c>
      <c r="R682" s="224">
        <f>Q682*H682</f>
        <v>0</v>
      </c>
      <c r="S682" s="224">
        <v>0</v>
      </c>
      <c r="T682" s="225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6" t="s">
        <v>135</v>
      </c>
      <c r="AT682" s="226" t="s">
        <v>187</v>
      </c>
      <c r="AU682" s="226" t="s">
        <v>80</v>
      </c>
      <c r="AY682" s="19" t="s">
        <v>185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9" t="s">
        <v>80</v>
      </c>
      <c r="BK682" s="227">
        <f>ROUND(I682*H682,2)</f>
        <v>0</v>
      </c>
      <c r="BL682" s="19" t="s">
        <v>135</v>
      </c>
      <c r="BM682" s="226" t="s">
        <v>6629</v>
      </c>
    </row>
    <row r="683" s="2" customFormat="1" ht="16.5" customHeight="1">
      <c r="A683" s="40"/>
      <c r="B683" s="41"/>
      <c r="C683" s="215" t="s">
        <v>6630</v>
      </c>
      <c r="D683" s="215" t="s">
        <v>187</v>
      </c>
      <c r="E683" s="216" t="s">
        <v>5344</v>
      </c>
      <c r="F683" s="217" t="s">
        <v>5345</v>
      </c>
      <c r="G683" s="218" t="s">
        <v>448</v>
      </c>
      <c r="H683" s="219">
        <v>3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44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135</v>
      </c>
      <c r="AT683" s="226" t="s">
        <v>187</v>
      </c>
      <c r="AU683" s="226" t="s">
        <v>80</v>
      </c>
      <c r="AY683" s="19" t="s">
        <v>185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135</v>
      </c>
      <c r="BM683" s="226" t="s">
        <v>6631</v>
      </c>
    </row>
    <row r="684" s="2" customFormat="1" ht="24.15" customHeight="1">
      <c r="A684" s="40"/>
      <c r="B684" s="41"/>
      <c r="C684" s="215" t="s">
        <v>5929</v>
      </c>
      <c r="D684" s="215" t="s">
        <v>187</v>
      </c>
      <c r="E684" s="216" t="s">
        <v>6433</v>
      </c>
      <c r="F684" s="217" t="s">
        <v>6434</v>
      </c>
      <c r="G684" s="218" t="s">
        <v>5348</v>
      </c>
      <c r="H684" s="219">
        <v>1</v>
      </c>
      <c r="I684" s="220"/>
      <c r="J684" s="221">
        <f>ROUND(I684*H684,2)</f>
        <v>0</v>
      </c>
      <c r="K684" s="217" t="s">
        <v>19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</v>
      </c>
      <c r="R684" s="224">
        <f>Q684*H684</f>
        <v>0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135</v>
      </c>
      <c r="AT684" s="226" t="s">
        <v>187</v>
      </c>
      <c r="AU684" s="226" t="s">
        <v>80</v>
      </c>
      <c r="AY684" s="19" t="s">
        <v>185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135</v>
      </c>
      <c r="BM684" s="226" t="s">
        <v>6632</v>
      </c>
    </row>
    <row r="685" s="2" customFormat="1" ht="16.5" customHeight="1">
      <c r="A685" s="40"/>
      <c r="B685" s="41"/>
      <c r="C685" s="215" t="s">
        <v>6633</v>
      </c>
      <c r="D685" s="215" t="s">
        <v>187</v>
      </c>
      <c r="E685" s="216" t="s">
        <v>3828</v>
      </c>
      <c r="F685" s="217" t="s">
        <v>3829</v>
      </c>
      <c r="G685" s="218" t="s">
        <v>499</v>
      </c>
      <c r="H685" s="219">
        <v>242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44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135</v>
      </c>
      <c r="AT685" s="226" t="s">
        <v>187</v>
      </c>
      <c r="AU685" s="226" t="s">
        <v>80</v>
      </c>
      <c r="AY685" s="19" t="s">
        <v>185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135</v>
      </c>
      <c r="BM685" s="226" t="s">
        <v>6634</v>
      </c>
    </row>
    <row r="686" s="2" customFormat="1" ht="16.5" customHeight="1">
      <c r="A686" s="40"/>
      <c r="B686" s="41"/>
      <c r="C686" s="215" t="s">
        <v>5932</v>
      </c>
      <c r="D686" s="215" t="s">
        <v>187</v>
      </c>
      <c r="E686" s="216" t="s">
        <v>3824</v>
      </c>
      <c r="F686" s="217" t="s">
        <v>6438</v>
      </c>
      <c r="G686" s="218" t="s">
        <v>3688</v>
      </c>
      <c r="H686" s="219">
        <v>1</v>
      </c>
      <c r="I686" s="220"/>
      <c r="J686" s="221">
        <f>ROUND(I686*H686,2)</f>
        <v>0</v>
      </c>
      <c r="K686" s="217" t="s">
        <v>19</v>
      </c>
      <c r="L686" s="46"/>
      <c r="M686" s="222" t="s">
        <v>19</v>
      </c>
      <c r="N686" s="223" t="s">
        <v>44</v>
      </c>
      <c r="O686" s="86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135</v>
      </c>
      <c r="AT686" s="226" t="s">
        <v>187</v>
      </c>
      <c r="AU686" s="226" t="s">
        <v>80</v>
      </c>
      <c r="AY686" s="19" t="s">
        <v>185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80</v>
      </c>
      <c r="BK686" s="227">
        <f>ROUND(I686*H686,2)</f>
        <v>0</v>
      </c>
      <c r="BL686" s="19" t="s">
        <v>135</v>
      </c>
      <c r="BM686" s="226" t="s">
        <v>6635</v>
      </c>
    </row>
    <row r="687" s="2" customFormat="1" ht="16.5" customHeight="1">
      <c r="A687" s="40"/>
      <c r="B687" s="41"/>
      <c r="C687" s="215" t="s">
        <v>6636</v>
      </c>
      <c r="D687" s="215" t="s">
        <v>187</v>
      </c>
      <c r="E687" s="216" t="s">
        <v>6440</v>
      </c>
      <c r="F687" s="217" t="s">
        <v>6441</v>
      </c>
      <c r="G687" s="218" t="s">
        <v>448</v>
      </c>
      <c r="H687" s="219">
        <v>4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135</v>
      </c>
      <c r="AT687" s="226" t="s">
        <v>187</v>
      </c>
      <c r="AU687" s="226" t="s">
        <v>80</v>
      </c>
      <c r="AY687" s="19" t="s">
        <v>185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135</v>
      </c>
      <c r="BM687" s="226" t="s">
        <v>6637</v>
      </c>
    </row>
    <row r="688" s="2" customFormat="1" ht="16.5" customHeight="1">
      <c r="A688" s="40"/>
      <c r="B688" s="41"/>
      <c r="C688" s="215" t="s">
        <v>5935</v>
      </c>
      <c r="D688" s="215" t="s">
        <v>187</v>
      </c>
      <c r="E688" s="216" t="s">
        <v>3816</v>
      </c>
      <c r="F688" s="217" t="s">
        <v>6444</v>
      </c>
      <c r="G688" s="218" t="s">
        <v>499</v>
      </c>
      <c r="H688" s="219">
        <v>242</v>
      </c>
      <c r="I688" s="220"/>
      <c r="J688" s="221">
        <f>ROUND(I688*H688,2)</f>
        <v>0</v>
      </c>
      <c r="K688" s="217" t="s">
        <v>19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187</v>
      </c>
      <c r="AU688" s="226" t="s">
        <v>80</v>
      </c>
      <c r="AY688" s="19" t="s">
        <v>185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6638</v>
      </c>
    </row>
    <row r="689" s="2" customFormat="1" ht="16.5" customHeight="1">
      <c r="A689" s="40"/>
      <c r="B689" s="41"/>
      <c r="C689" s="215" t="s">
        <v>6639</v>
      </c>
      <c r="D689" s="215" t="s">
        <v>187</v>
      </c>
      <c r="E689" s="216" t="s">
        <v>6446</v>
      </c>
      <c r="F689" s="217" t="s">
        <v>6447</v>
      </c>
      <c r="G689" s="218" t="s">
        <v>499</v>
      </c>
      <c r="H689" s="219">
        <v>120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44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135</v>
      </c>
      <c r="AT689" s="226" t="s">
        <v>187</v>
      </c>
      <c r="AU689" s="226" t="s">
        <v>80</v>
      </c>
      <c r="AY689" s="19" t="s">
        <v>185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135</v>
      </c>
      <c r="BM689" s="226" t="s">
        <v>6640</v>
      </c>
    </row>
    <row r="690" s="2" customFormat="1" ht="16.5" customHeight="1">
      <c r="A690" s="40"/>
      <c r="B690" s="41"/>
      <c r="C690" s="215" t="s">
        <v>5938</v>
      </c>
      <c r="D690" s="215" t="s">
        <v>187</v>
      </c>
      <c r="E690" s="216" t="s">
        <v>6450</v>
      </c>
      <c r="F690" s="217" t="s">
        <v>6451</v>
      </c>
      <c r="G690" s="218" t="s">
        <v>1358</v>
      </c>
      <c r="H690" s="219">
        <v>150</v>
      </c>
      <c r="I690" s="220"/>
      <c r="J690" s="221">
        <f>ROUND(I690*H690,2)</f>
        <v>0</v>
      </c>
      <c r="K690" s="217" t="s">
        <v>19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135</v>
      </c>
      <c r="AT690" s="226" t="s">
        <v>187</v>
      </c>
      <c r="AU690" s="226" t="s">
        <v>80</v>
      </c>
      <c r="AY690" s="19" t="s">
        <v>185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135</v>
      </c>
      <c r="BM690" s="226" t="s">
        <v>6641</v>
      </c>
    </row>
    <row r="691" s="2" customFormat="1" ht="16.5" customHeight="1">
      <c r="A691" s="40"/>
      <c r="B691" s="41"/>
      <c r="C691" s="215" t="s">
        <v>6642</v>
      </c>
      <c r="D691" s="215" t="s">
        <v>187</v>
      </c>
      <c r="E691" s="216" t="s">
        <v>6453</v>
      </c>
      <c r="F691" s="217" t="s">
        <v>3710</v>
      </c>
      <c r="G691" s="218" t="s">
        <v>1358</v>
      </c>
      <c r="H691" s="219">
        <v>150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187</v>
      </c>
      <c r="AU691" s="226" t="s">
        <v>80</v>
      </c>
      <c r="AY691" s="19" t="s">
        <v>185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6643</v>
      </c>
    </row>
    <row r="692" s="2" customFormat="1" ht="16.5" customHeight="1">
      <c r="A692" s="40"/>
      <c r="B692" s="41"/>
      <c r="C692" s="215" t="s">
        <v>5941</v>
      </c>
      <c r="D692" s="215" t="s">
        <v>187</v>
      </c>
      <c r="E692" s="216" t="s">
        <v>3830</v>
      </c>
      <c r="F692" s="217" t="s">
        <v>6456</v>
      </c>
      <c r="G692" s="218" t="s">
        <v>1314</v>
      </c>
      <c r="H692" s="219">
        <v>1</v>
      </c>
      <c r="I692" s="220"/>
      <c r="J692" s="221">
        <f>ROUND(I692*H692,2)</f>
        <v>0</v>
      </c>
      <c r="K692" s="217" t="s">
        <v>19</v>
      </c>
      <c r="L692" s="46"/>
      <c r="M692" s="222" t="s">
        <v>19</v>
      </c>
      <c r="N692" s="223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135</v>
      </c>
      <c r="AT692" s="226" t="s">
        <v>187</v>
      </c>
      <c r="AU692" s="226" t="s">
        <v>80</v>
      </c>
      <c r="AY692" s="19" t="s">
        <v>185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135</v>
      </c>
      <c r="BM692" s="226" t="s">
        <v>6644</v>
      </c>
    </row>
    <row r="693" s="2" customFormat="1" ht="16.5" customHeight="1">
      <c r="A693" s="40"/>
      <c r="B693" s="41"/>
      <c r="C693" s="215" t="s">
        <v>6645</v>
      </c>
      <c r="D693" s="215" t="s">
        <v>187</v>
      </c>
      <c r="E693" s="216" t="s">
        <v>6458</v>
      </c>
      <c r="F693" s="217" t="s">
        <v>6459</v>
      </c>
      <c r="G693" s="218" t="s">
        <v>499</v>
      </c>
      <c r="H693" s="219">
        <v>12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44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135</v>
      </c>
      <c r="AT693" s="226" t="s">
        <v>187</v>
      </c>
      <c r="AU693" s="226" t="s">
        <v>80</v>
      </c>
      <c r="AY693" s="19" t="s">
        <v>185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135</v>
      </c>
      <c r="BM693" s="226" t="s">
        <v>6646</v>
      </c>
    </row>
    <row r="694" s="2" customFormat="1" ht="16.5" customHeight="1">
      <c r="A694" s="40"/>
      <c r="B694" s="41"/>
      <c r="C694" s="215" t="s">
        <v>5944</v>
      </c>
      <c r="D694" s="215" t="s">
        <v>187</v>
      </c>
      <c r="E694" s="216" t="s">
        <v>6462</v>
      </c>
      <c r="F694" s="217" t="s">
        <v>6463</v>
      </c>
      <c r="G694" s="218" t="s">
        <v>1314</v>
      </c>
      <c r="H694" s="219">
        <v>17</v>
      </c>
      <c r="I694" s="220"/>
      <c r="J694" s="221">
        <f>ROUND(I694*H694,2)</f>
        <v>0</v>
      </c>
      <c r="K694" s="217" t="s">
        <v>19</v>
      </c>
      <c r="L694" s="46"/>
      <c r="M694" s="222" t="s">
        <v>19</v>
      </c>
      <c r="N694" s="223" t="s">
        <v>44</v>
      </c>
      <c r="O694" s="86"/>
      <c r="P694" s="224">
        <f>O694*H694</f>
        <v>0</v>
      </c>
      <c r="Q694" s="224">
        <v>0</v>
      </c>
      <c r="R694" s="224">
        <f>Q694*H694</f>
        <v>0</v>
      </c>
      <c r="S694" s="224">
        <v>0</v>
      </c>
      <c r="T694" s="225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135</v>
      </c>
      <c r="AT694" s="226" t="s">
        <v>187</v>
      </c>
      <c r="AU694" s="226" t="s">
        <v>80</v>
      </c>
      <c r="AY694" s="19" t="s">
        <v>185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80</v>
      </c>
      <c r="BK694" s="227">
        <f>ROUND(I694*H694,2)</f>
        <v>0</v>
      </c>
      <c r="BL694" s="19" t="s">
        <v>135</v>
      </c>
      <c r="BM694" s="226" t="s">
        <v>6647</v>
      </c>
    </row>
    <row r="695" s="2" customFormat="1" ht="16.5" customHeight="1">
      <c r="A695" s="40"/>
      <c r="B695" s="41"/>
      <c r="C695" s="215" t="s">
        <v>6648</v>
      </c>
      <c r="D695" s="215" t="s">
        <v>187</v>
      </c>
      <c r="E695" s="216" t="s">
        <v>6469</v>
      </c>
      <c r="F695" s="217" t="s">
        <v>6470</v>
      </c>
      <c r="G695" s="218" t="s">
        <v>3739</v>
      </c>
      <c r="H695" s="219">
        <v>1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44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135</v>
      </c>
      <c r="AT695" s="226" t="s">
        <v>187</v>
      </c>
      <c r="AU695" s="226" t="s">
        <v>80</v>
      </c>
      <c r="AY695" s="19" t="s">
        <v>185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135</v>
      </c>
      <c r="BM695" s="226" t="s">
        <v>6649</v>
      </c>
    </row>
    <row r="696" s="2" customFormat="1" ht="21.75" customHeight="1">
      <c r="A696" s="40"/>
      <c r="B696" s="41"/>
      <c r="C696" s="215" t="s">
        <v>5947</v>
      </c>
      <c r="D696" s="215" t="s">
        <v>187</v>
      </c>
      <c r="E696" s="216" t="s">
        <v>6472</v>
      </c>
      <c r="F696" s="217" t="s">
        <v>6473</v>
      </c>
      <c r="G696" s="218" t="s">
        <v>342</v>
      </c>
      <c r="H696" s="219">
        <v>0.10000000000000001</v>
      </c>
      <c r="I696" s="220"/>
      <c r="J696" s="221">
        <f>ROUND(I696*H696,2)</f>
        <v>0</v>
      </c>
      <c r="K696" s="217" t="s">
        <v>19</v>
      </c>
      <c r="L696" s="46"/>
      <c r="M696" s="222" t="s">
        <v>19</v>
      </c>
      <c r="N696" s="223" t="s">
        <v>44</v>
      </c>
      <c r="O696" s="86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135</v>
      </c>
      <c r="AT696" s="226" t="s">
        <v>187</v>
      </c>
      <c r="AU696" s="226" t="s">
        <v>80</v>
      </c>
      <c r="AY696" s="19" t="s">
        <v>185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80</v>
      </c>
      <c r="BK696" s="227">
        <f>ROUND(I696*H696,2)</f>
        <v>0</v>
      </c>
      <c r="BL696" s="19" t="s">
        <v>135</v>
      </c>
      <c r="BM696" s="226" t="s">
        <v>6650</v>
      </c>
    </row>
    <row r="697" s="2" customFormat="1" ht="16.5" customHeight="1">
      <c r="A697" s="40"/>
      <c r="B697" s="41"/>
      <c r="C697" s="215" t="s">
        <v>6651</v>
      </c>
      <c r="D697" s="215" t="s">
        <v>187</v>
      </c>
      <c r="E697" s="216" t="s">
        <v>6476</v>
      </c>
      <c r="F697" s="217" t="s">
        <v>6477</v>
      </c>
      <c r="G697" s="218" t="s">
        <v>342</v>
      </c>
      <c r="H697" s="219">
        <v>0.10000000000000001</v>
      </c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44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135</v>
      </c>
      <c r="AT697" s="226" t="s">
        <v>187</v>
      </c>
      <c r="AU697" s="226" t="s">
        <v>80</v>
      </c>
      <c r="AY697" s="19" t="s">
        <v>185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135</v>
      </c>
      <c r="BM697" s="226" t="s">
        <v>6652</v>
      </c>
    </row>
    <row r="698" s="2" customFormat="1" ht="16.5" customHeight="1">
      <c r="A698" s="40"/>
      <c r="B698" s="41"/>
      <c r="C698" s="215" t="s">
        <v>5948</v>
      </c>
      <c r="D698" s="215" t="s">
        <v>187</v>
      </c>
      <c r="E698" s="216" t="s">
        <v>6479</v>
      </c>
      <c r="F698" s="217" t="s">
        <v>6480</v>
      </c>
      <c r="G698" s="218" t="s">
        <v>342</v>
      </c>
      <c r="H698" s="219">
        <v>3</v>
      </c>
      <c r="I698" s="220"/>
      <c r="J698" s="221">
        <f>ROUND(I698*H698,2)</f>
        <v>0</v>
      </c>
      <c r="K698" s="217" t="s">
        <v>19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187</v>
      </c>
      <c r="AU698" s="226" t="s">
        <v>80</v>
      </c>
      <c r="AY698" s="19" t="s">
        <v>185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6653</v>
      </c>
    </row>
    <row r="699" s="2" customFormat="1" ht="16.5" customHeight="1">
      <c r="A699" s="40"/>
      <c r="B699" s="41"/>
      <c r="C699" s="215" t="s">
        <v>6654</v>
      </c>
      <c r="D699" s="215" t="s">
        <v>187</v>
      </c>
      <c r="E699" s="216" t="s">
        <v>6483</v>
      </c>
      <c r="F699" s="217" t="s">
        <v>6484</v>
      </c>
      <c r="G699" s="218" t="s">
        <v>342</v>
      </c>
      <c r="H699" s="219">
        <v>0.10000000000000001</v>
      </c>
      <c r="I699" s="220"/>
      <c r="J699" s="221">
        <f>ROUND(I699*H699,2)</f>
        <v>0</v>
      </c>
      <c r="K699" s="217" t="s">
        <v>19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0</v>
      </c>
      <c r="R699" s="224">
        <f>Q699*H699</f>
        <v>0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135</v>
      </c>
      <c r="AT699" s="226" t="s">
        <v>187</v>
      </c>
      <c r="AU699" s="226" t="s">
        <v>80</v>
      </c>
      <c r="AY699" s="19" t="s">
        <v>185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135</v>
      </c>
      <c r="BM699" s="226" t="s">
        <v>6655</v>
      </c>
    </row>
    <row r="700" s="2" customFormat="1" ht="16.5" customHeight="1">
      <c r="A700" s="40"/>
      <c r="B700" s="41"/>
      <c r="C700" s="215" t="s">
        <v>5949</v>
      </c>
      <c r="D700" s="215" t="s">
        <v>187</v>
      </c>
      <c r="E700" s="216" t="s">
        <v>5512</v>
      </c>
      <c r="F700" s="217" t="s">
        <v>4065</v>
      </c>
      <c r="G700" s="218" t="s">
        <v>448</v>
      </c>
      <c r="H700" s="219">
        <v>8</v>
      </c>
      <c r="I700" s="220"/>
      <c r="J700" s="221">
        <f>ROUND(I700*H700,2)</f>
        <v>0</v>
      </c>
      <c r="K700" s="217" t="s">
        <v>19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187</v>
      </c>
      <c r="AU700" s="226" t="s">
        <v>80</v>
      </c>
      <c r="AY700" s="19" t="s">
        <v>185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6656</v>
      </c>
    </row>
    <row r="701" s="2" customFormat="1" ht="16.5" customHeight="1">
      <c r="A701" s="40"/>
      <c r="B701" s="41"/>
      <c r="C701" s="215" t="s">
        <v>6657</v>
      </c>
      <c r="D701" s="215" t="s">
        <v>187</v>
      </c>
      <c r="E701" s="216" t="s">
        <v>3834</v>
      </c>
      <c r="F701" s="217" t="s">
        <v>6492</v>
      </c>
      <c r="G701" s="218" t="s">
        <v>342</v>
      </c>
      <c r="H701" s="219">
        <v>0.14999999999999999</v>
      </c>
      <c r="I701" s="220"/>
      <c r="J701" s="221">
        <f>ROUND(I701*H701,2)</f>
        <v>0</v>
      </c>
      <c r="K701" s="217" t="s">
        <v>19</v>
      </c>
      <c r="L701" s="46"/>
      <c r="M701" s="222" t="s">
        <v>19</v>
      </c>
      <c r="N701" s="223" t="s">
        <v>44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135</v>
      </c>
      <c r="AT701" s="226" t="s">
        <v>187</v>
      </c>
      <c r="AU701" s="226" t="s">
        <v>80</v>
      </c>
      <c r="AY701" s="19" t="s">
        <v>185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80</v>
      </c>
      <c r="BK701" s="227">
        <f>ROUND(I701*H701,2)</f>
        <v>0</v>
      </c>
      <c r="BL701" s="19" t="s">
        <v>135</v>
      </c>
      <c r="BM701" s="226" t="s">
        <v>6658</v>
      </c>
    </row>
    <row r="702" s="2" customFormat="1" ht="16.5" customHeight="1">
      <c r="A702" s="40"/>
      <c r="B702" s="41"/>
      <c r="C702" s="215" t="s">
        <v>5950</v>
      </c>
      <c r="D702" s="215" t="s">
        <v>187</v>
      </c>
      <c r="E702" s="216" t="s">
        <v>3836</v>
      </c>
      <c r="F702" s="217" t="s">
        <v>3679</v>
      </c>
      <c r="G702" s="218" t="s">
        <v>342</v>
      </c>
      <c r="H702" s="219">
        <v>0.14999999999999999</v>
      </c>
      <c r="I702" s="220"/>
      <c r="J702" s="221">
        <f>ROUND(I702*H702,2)</f>
        <v>0</v>
      </c>
      <c r="K702" s="217" t="s">
        <v>19</v>
      </c>
      <c r="L702" s="46"/>
      <c r="M702" s="222" t="s">
        <v>19</v>
      </c>
      <c r="N702" s="223" t="s">
        <v>44</v>
      </c>
      <c r="O702" s="86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135</v>
      </c>
      <c r="AT702" s="226" t="s">
        <v>187</v>
      </c>
      <c r="AU702" s="226" t="s">
        <v>80</v>
      </c>
      <c r="AY702" s="19" t="s">
        <v>185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135</v>
      </c>
      <c r="BM702" s="226" t="s">
        <v>6659</v>
      </c>
    </row>
    <row r="703" s="2" customFormat="1" ht="16.5" customHeight="1">
      <c r="A703" s="40"/>
      <c r="B703" s="41"/>
      <c r="C703" s="215" t="s">
        <v>6660</v>
      </c>
      <c r="D703" s="215" t="s">
        <v>187</v>
      </c>
      <c r="E703" s="216" t="s">
        <v>5514</v>
      </c>
      <c r="F703" s="217" t="s">
        <v>5515</v>
      </c>
      <c r="G703" s="218" t="s">
        <v>342</v>
      </c>
      <c r="H703" s="219">
        <v>0.5</v>
      </c>
      <c r="I703" s="220"/>
      <c r="J703" s="221">
        <f>ROUND(I703*H703,2)</f>
        <v>0</v>
      </c>
      <c r="K703" s="217" t="s">
        <v>19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0</v>
      </c>
      <c r="R703" s="224">
        <f>Q703*H703</f>
        <v>0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187</v>
      </c>
      <c r="AU703" s="226" t="s">
        <v>80</v>
      </c>
      <c r="AY703" s="19" t="s">
        <v>185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6661</v>
      </c>
    </row>
    <row r="704" s="2" customFormat="1" ht="16.5" customHeight="1">
      <c r="A704" s="40"/>
      <c r="B704" s="41"/>
      <c r="C704" s="215" t="s">
        <v>5951</v>
      </c>
      <c r="D704" s="215" t="s">
        <v>187</v>
      </c>
      <c r="E704" s="216" t="s">
        <v>5516</v>
      </c>
      <c r="F704" s="217" t="s">
        <v>3679</v>
      </c>
      <c r="G704" s="218" t="s">
        <v>342</v>
      </c>
      <c r="H704" s="219">
        <v>0.5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44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135</v>
      </c>
      <c r="AT704" s="226" t="s">
        <v>187</v>
      </c>
      <c r="AU704" s="226" t="s">
        <v>80</v>
      </c>
      <c r="AY704" s="19" t="s">
        <v>185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135</v>
      </c>
      <c r="BM704" s="226" t="s">
        <v>6662</v>
      </c>
    </row>
    <row r="705" s="2" customFormat="1" ht="16.5" customHeight="1">
      <c r="A705" s="40"/>
      <c r="B705" s="41"/>
      <c r="C705" s="215" t="s">
        <v>6663</v>
      </c>
      <c r="D705" s="215" t="s">
        <v>187</v>
      </c>
      <c r="E705" s="216" t="s">
        <v>6664</v>
      </c>
      <c r="F705" s="217" t="s">
        <v>6665</v>
      </c>
      <c r="G705" s="218" t="s">
        <v>1314</v>
      </c>
      <c r="H705" s="219">
        <v>1</v>
      </c>
      <c r="I705" s="220"/>
      <c r="J705" s="221">
        <f>ROUND(I705*H705,2)</f>
        <v>0</v>
      </c>
      <c r="K705" s="217" t="s">
        <v>19</v>
      </c>
      <c r="L705" s="46"/>
      <c r="M705" s="222" t="s">
        <v>19</v>
      </c>
      <c r="N705" s="223" t="s">
        <v>44</v>
      </c>
      <c r="O705" s="86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135</v>
      </c>
      <c r="AT705" s="226" t="s">
        <v>187</v>
      </c>
      <c r="AU705" s="226" t="s">
        <v>80</v>
      </c>
      <c r="AY705" s="19" t="s">
        <v>185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80</v>
      </c>
      <c r="BK705" s="227">
        <f>ROUND(I705*H705,2)</f>
        <v>0</v>
      </c>
      <c r="BL705" s="19" t="s">
        <v>135</v>
      </c>
      <c r="BM705" s="226" t="s">
        <v>6666</v>
      </c>
    </row>
    <row r="706" s="2" customFormat="1" ht="16.5" customHeight="1">
      <c r="A706" s="40"/>
      <c r="B706" s="41"/>
      <c r="C706" s="215" t="s">
        <v>5954</v>
      </c>
      <c r="D706" s="215" t="s">
        <v>187</v>
      </c>
      <c r="E706" s="216" t="s">
        <v>5517</v>
      </c>
      <c r="F706" s="217" t="s">
        <v>5518</v>
      </c>
      <c r="G706" s="218" t="s">
        <v>1314</v>
      </c>
      <c r="H706" s="219">
        <v>1</v>
      </c>
      <c r="I706" s="220"/>
      <c r="J706" s="221">
        <f>ROUND(I706*H706,2)</f>
        <v>0</v>
      </c>
      <c r="K706" s="217" t="s">
        <v>19</v>
      </c>
      <c r="L706" s="46"/>
      <c r="M706" s="222" t="s">
        <v>19</v>
      </c>
      <c r="N706" s="223" t="s">
        <v>44</v>
      </c>
      <c r="O706" s="86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135</v>
      </c>
      <c r="AT706" s="226" t="s">
        <v>187</v>
      </c>
      <c r="AU706" s="226" t="s">
        <v>80</v>
      </c>
      <c r="AY706" s="19" t="s">
        <v>185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80</v>
      </c>
      <c r="BK706" s="227">
        <f>ROUND(I706*H706,2)</f>
        <v>0</v>
      </c>
      <c r="BL706" s="19" t="s">
        <v>135</v>
      </c>
      <c r="BM706" s="226" t="s">
        <v>6667</v>
      </c>
    </row>
    <row r="707" s="12" customFormat="1" ht="25.92" customHeight="1">
      <c r="A707" s="12"/>
      <c r="B707" s="199"/>
      <c r="C707" s="200"/>
      <c r="D707" s="201" t="s">
        <v>72</v>
      </c>
      <c r="E707" s="202" t="s">
        <v>260</v>
      </c>
      <c r="F707" s="202" t="s">
        <v>6668</v>
      </c>
      <c r="G707" s="200"/>
      <c r="H707" s="200"/>
      <c r="I707" s="203"/>
      <c r="J707" s="204">
        <f>BK707</f>
        <v>0</v>
      </c>
      <c r="K707" s="200"/>
      <c r="L707" s="205"/>
      <c r="M707" s="206"/>
      <c r="N707" s="207"/>
      <c r="O707" s="207"/>
      <c r="P707" s="208">
        <f>SUM(P708:P745)</f>
        <v>0</v>
      </c>
      <c r="Q707" s="207"/>
      <c r="R707" s="208">
        <f>SUM(R708:R745)</f>
        <v>0</v>
      </c>
      <c r="S707" s="207"/>
      <c r="T707" s="209">
        <f>SUM(T708:T745)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0" t="s">
        <v>80</v>
      </c>
      <c r="AT707" s="211" t="s">
        <v>72</v>
      </c>
      <c r="AU707" s="211" t="s">
        <v>73</v>
      </c>
      <c r="AY707" s="210" t="s">
        <v>185</v>
      </c>
      <c r="BK707" s="212">
        <f>SUM(BK708:BK745)</f>
        <v>0</v>
      </c>
    </row>
    <row r="708" s="2" customFormat="1" ht="24.15" customHeight="1">
      <c r="A708" s="40"/>
      <c r="B708" s="41"/>
      <c r="C708" s="215" t="s">
        <v>6669</v>
      </c>
      <c r="D708" s="215" t="s">
        <v>187</v>
      </c>
      <c r="E708" s="216" t="s">
        <v>6670</v>
      </c>
      <c r="F708" s="217" t="s">
        <v>6671</v>
      </c>
      <c r="G708" s="218" t="s">
        <v>1314</v>
      </c>
      <c r="H708" s="219">
        <v>1</v>
      </c>
      <c r="I708" s="220"/>
      <c r="J708" s="221">
        <f>ROUND(I708*H708,2)</f>
        <v>0</v>
      </c>
      <c r="K708" s="217" t="s">
        <v>19</v>
      </c>
      <c r="L708" s="46"/>
      <c r="M708" s="222" t="s">
        <v>19</v>
      </c>
      <c r="N708" s="223" t="s">
        <v>44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135</v>
      </c>
      <c r="AT708" s="226" t="s">
        <v>187</v>
      </c>
      <c r="AU708" s="226" t="s">
        <v>80</v>
      </c>
      <c r="AY708" s="19" t="s">
        <v>185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80</v>
      </c>
      <c r="BK708" s="227">
        <f>ROUND(I708*H708,2)</f>
        <v>0</v>
      </c>
      <c r="BL708" s="19" t="s">
        <v>135</v>
      </c>
      <c r="BM708" s="226" t="s">
        <v>6672</v>
      </c>
    </row>
    <row r="709" s="2" customFormat="1" ht="16.5" customHeight="1">
      <c r="A709" s="40"/>
      <c r="B709" s="41"/>
      <c r="C709" s="215" t="s">
        <v>5957</v>
      </c>
      <c r="D709" s="215" t="s">
        <v>187</v>
      </c>
      <c r="E709" s="216" t="s">
        <v>6673</v>
      </c>
      <c r="F709" s="217" t="s">
        <v>6674</v>
      </c>
      <c r="G709" s="218" t="s">
        <v>1314</v>
      </c>
      <c r="H709" s="219">
        <v>1</v>
      </c>
      <c r="I709" s="220"/>
      <c r="J709" s="221">
        <f>ROUND(I709*H709,2)</f>
        <v>0</v>
      </c>
      <c r="K709" s="217" t="s">
        <v>19</v>
      </c>
      <c r="L709" s="46"/>
      <c r="M709" s="222" t="s">
        <v>19</v>
      </c>
      <c r="N709" s="223" t="s">
        <v>44</v>
      </c>
      <c r="O709" s="86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135</v>
      </c>
      <c r="AT709" s="226" t="s">
        <v>187</v>
      </c>
      <c r="AU709" s="226" t="s">
        <v>80</v>
      </c>
      <c r="AY709" s="19" t="s">
        <v>185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80</v>
      </c>
      <c r="BK709" s="227">
        <f>ROUND(I709*H709,2)</f>
        <v>0</v>
      </c>
      <c r="BL709" s="19" t="s">
        <v>135</v>
      </c>
      <c r="BM709" s="226" t="s">
        <v>6675</v>
      </c>
    </row>
    <row r="710" s="2" customFormat="1" ht="16.5" customHeight="1">
      <c r="A710" s="40"/>
      <c r="B710" s="41"/>
      <c r="C710" s="215" t="s">
        <v>6676</v>
      </c>
      <c r="D710" s="215" t="s">
        <v>187</v>
      </c>
      <c r="E710" s="216" t="s">
        <v>6677</v>
      </c>
      <c r="F710" s="217" t="s">
        <v>6678</v>
      </c>
      <c r="G710" s="218" t="s">
        <v>1314</v>
      </c>
      <c r="H710" s="219">
        <v>1</v>
      </c>
      <c r="I710" s="220"/>
      <c r="J710" s="221">
        <f>ROUND(I710*H710,2)</f>
        <v>0</v>
      </c>
      <c r="K710" s="217" t="s">
        <v>19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187</v>
      </c>
      <c r="AU710" s="226" t="s">
        <v>80</v>
      </c>
      <c r="AY710" s="19" t="s">
        <v>185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6679</v>
      </c>
    </row>
    <row r="711" s="2" customFormat="1" ht="16.5" customHeight="1">
      <c r="A711" s="40"/>
      <c r="B711" s="41"/>
      <c r="C711" s="215" t="s">
        <v>5960</v>
      </c>
      <c r="D711" s="215" t="s">
        <v>187</v>
      </c>
      <c r="E711" s="216" t="s">
        <v>6592</v>
      </c>
      <c r="F711" s="217" t="s">
        <v>6593</v>
      </c>
      <c r="G711" s="218" t="s">
        <v>1314</v>
      </c>
      <c r="H711" s="219">
        <v>2</v>
      </c>
      <c r="I711" s="220"/>
      <c r="J711" s="221">
        <f>ROUND(I711*H711,2)</f>
        <v>0</v>
      </c>
      <c r="K711" s="217" t="s">
        <v>19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</v>
      </c>
      <c r="R711" s="224">
        <f>Q711*H711</f>
        <v>0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187</v>
      </c>
      <c r="AU711" s="226" t="s">
        <v>80</v>
      </c>
      <c r="AY711" s="19" t="s">
        <v>185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6680</v>
      </c>
    </row>
    <row r="712" s="2" customFormat="1" ht="16.5" customHeight="1">
      <c r="A712" s="40"/>
      <c r="B712" s="41"/>
      <c r="C712" s="215" t="s">
        <v>6681</v>
      </c>
      <c r="D712" s="215" t="s">
        <v>187</v>
      </c>
      <c r="E712" s="216" t="s">
        <v>6682</v>
      </c>
      <c r="F712" s="217" t="s">
        <v>6683</v>
      </c>
      <c r="G712" s="218" t="s">
        <v>1314</v>
      </c>
      <c r="H712" s="219">
        <v>2</v>
      </c>
      <c r="I712" s="220"/>
      <c r="J712" s="221">
        <f>ROUND(I712*H712,2)</f>
        <v>0</v>
      </c>
      <c r="K712" s="217" t="s">
        <v>19</v>
      </c>
      <c r="L712" s="46"/>
      <c r="M712" s="222" t="s">
        <v>19</v>
      </c>
      <c r="N712" s="223" t="s">
        <v>44</v>
      </c>
      <c r="O712" s="86"/>
      <c r="P712" s="224">
        <f>O712*H712</f>
        <v>0</v>
      </c>
      <c r="Q712" s="224">
        <v>0</v>
      </c>
      <c r="R712" s="224">
        <f>Q712*H712</f>
        <v>0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135</v>
      </c>
      <c r="AT712" s="226" t="s">
        <v>187</v>
      </c>
      <c r="AU712" s="226" t="s">
        <v>80</v>
      </c>
      <c r="AY712" s="19" t="s">
        <v>185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135</v>
      </c>
      <c r="BM712" s="226" t="s">
        <v>6684</v>
      </c>
    </row>
    <row r="713" s="2" customFormat="1" ht="16.5" customHeight="1">
      <c r="A713" s="40"/>
      <c r="B713" s="41"/>
      <c r="C713" s="215" t="s">
        <v>5963</v>
      </c>
      <c r="D713" s="215" t="s">
        <v>187</v>
      </c>
      <c r="E713" s="216" t="s">
        <v>6589</v>
      </c>
      <c r="F713" s="217" t="s">
        <v>6590</v>
      </c>
      <c r="G713" s="218" t="s">
        <v>1314</v>
      </c>
      <c r="H713" s="219">
        <v>2</v>
      </c>
      <c r="I713" s="220"/>
      <c r="J713" s="221">
        <f>ROUND(I713*H713,2)</f>
        <v>0</v>
      </c>
      <c r="K713" s="217" t="s">
        <v>19</v>
      </c>
      <c r="L713" s="46"/>
      <c r="M713" s="222" t="s">
        <v>19</v>
      </c>
      <c r="N713" s="223" t="s">
        <v>44</v>
      </c>
      <c r="O713" s="86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135</v>
      </c>
      <c r="AT713" s="226" t="s">
        <v>187</v>
      </c>
      <c r="AU713" s="226" t="s">
        <v>80</v>
      </c>
      <c r="AY713" s="19" t="s">
        <v>185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135</v>
      </c>
      <c r="BM713" s="226" t="s">
        <v>6685</v>
      </c>
    </row>
    <row r="714" s="2" customFormat="1" ht="16.5" customHeight="1">
      <c r="A714" s="40"/>
      <c r="B714" s="41"/>
      <c r="C714" s="215" t="s">
        <v>6686</v>
      </c>
      <c r="D714" s="215" t="s">
        <v>187</v>
      </c>
      <c r="E714" s="216" t="s">
        <v>6687</v>
      </c>
      <c r="F714" s="217" t="s">
        <v>6688</v>
      </c>
      <c r="G714" s="218" t="s">
        <v>1314</v>
      </c>
      <c r="H714" s="219">
        <v>1</v>
      </c>
      <c r="I714" s="220"/>
      <c r="J714" s="221">
        <f>ROUND(I714*H714,2)</f>
        <v>0</v>
      </c>
      <c r="K714" s="217" t="s">
        <v>19</v>
      </c>
      <c r="L714" s="46"/>
      <c r="M714" s="222" t="s">
        <v>19</v>
      </c>
      <c r="N714" s="223" t="s">
        <v>44</v>
      </c>
      <c r="O714" s="86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135</v>
      </c>
      <c r="AT714" s="226" t="s">
        <v>187</v>
      </c>
      <c r="AU714" s="226" t="s">
        <v>80</v>
      </c>
      <c r="AY714" s="19" t="s">
        <v>185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80</v>
      </c>
      <c r="BK714" s="227">
        <f>ROUND(I714*H714,2)</f>
        <v>0</v>
      </c>
      <c r="BL714" s="19" t="s">
        <v>135</v>
      </c>
      <c r="BM714" s="226" t="s">
        <v>6689</v>
      </c>
    </row>
    <row r="715" s="2" customFormat="1" ht="16.5" customHeight="1">
      <c r="A715" s="40"/>
      <c r="B715" s="41"/>
      <c r="C715" s="215" t="s">
        <v>5966</v>
      </c>
      <c r="D715" s="215" t="s">
        <v>187</v>
      </c>
      <c r="E715" s="216" t="s">
        <v>6396</v>
      </c>
      <c r="F715" s="217" t="s">
        <v>6397</v>
      </c>
      <c r="G715" s="218" t="s">
        <v>1358</v>
      </c>
      <c r="H715" s="219">
        <v>2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44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135</v>
      </c>
      <c r="AT715" s="226" t="s">
        <v>187</v>
      </c>
      <c r="AU715" s="226" t="s">
        <v>80</v>
      </c>
      <c r="AY715" s="19" t="s">
        <v>185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80</v>
      </c>
      <c r="BK715" s="227">
        <f>ROUND(I715*H715,2)</f>
        <v>0</v>
      </c>
      <c r="BL715" s="19" t="s">
        <v>135</v>
      </c>
      <c r="BM715" s="226" t="s">
        <v>6690</v>
      </c>
    </row>
    <row r="716" s="2" customFormat="1" ht="16.5" customHeight="1">
      <c r="A716" s="40"/>
      <c r="B716" s="41"/>
      <c r="C716" s="215" t="s">
        <v>6691</v>
      </c>
      <c r="D716" s="215" t="s">
        <v>187</v>
      </c>
      <c r="E716" s="216" t="s">
        <v>6400</v>
      </c>
      <c r="F716" s="217" t="s">
        <v>6401</v>
      </c>
      <c r="G716" s="218" t="s">
        <v>3739</v>
      </c>
      <c r="H716" s="219">
        <v>1</v>
      </c>
      <c r="I716" s="220"/>
      <c r="J716" s="221">
        <f>ROUND(I716*H716,2)</f>
        <v>0</v>
      </c>
      <c r="K716" s="217" t="s">
        <v>19</v>
      </c>
      <c r="L716" s="46"/>
      <c r="M716" s="222" t="s">
        <v>19</v>
      </c>
      <c r="N716" s="223" t="s">
        <v>44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135</v>
      </c>
      <c r="AT716" s="226" t="s">
        <v>187</v>
      </c>
      <c r="AU716" s="226" t="s">
        <v>80</v>
      </c>
      <c r="AY716" s="19" t="s">
        <v>185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135</v>
      </c>
      <c r="BM716" s="226" t="s">
        <v>6692</v>
      </c>
    </row>
    <row r="717" s="2" customFormat="1" ht="21.75" customHeight="1">
      <c r="A717" s="40"/>
      <c r="B717" s="41"/>
      <c r="C717" s="215" t="s">
        <v>5969</v>
      </c>
      <c r="D717" s="215" t="s">
        <v>187</v>
      </c>
      <c r="E717" s="216" t="s">
        <v>6403</v>
      </c>
      <c r="F717" s="217" t="s">
        <v>6404</v>
      </c>
      <c r="G717" s="218" t="s">
        <v>499</v>
      </c>
      <c r="H717" s="219">
        <v>9.5</v>
      </c>
      <c r="I717" s="220"/>
      <c r="J717" s="221">
        <f>ROUND(I717*H717,2)</f>
        <v>0</v>
      </c>
      <c r="K717" s="217" t="s">
        <v>19</v>
      </c>
      <c r="L717" s="46"/>
      <c r="M717" s="222" t="s">
        <v>19</v>
      </c>
      <c r="N717" s="223" t="s">
        <v>44</v>
      </c>
      <c r="O717" s="86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135</v>
      </c>
      <c r="AT717" s="226" t="s">
        <v>187</v>
      </c>
      <c r="AU717" s="226" t="s">
        <v>80</v>
      </c>
      <c r="AY717" s="19" t="s">
        <v>185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135</v>
      </c>
      <c r="BM717" s="226" t="s">
        <v>6693</v>
      </c>
    </row>
    <row r="718" s="2" customFormat="1" ht="24.15" customHeight="1">
      <c r="A718" s="40"/>
      <c r="B718" s="41"/>
      <c r="C718" s="215" t="s">
        <v>6694</v>
      </c>
      <c r="D718" s="215" t="s">
        <v>187</v>
      </c>
      <c r="E718" s="216" t="s">
        <v>6407</v>
      </c>
      <c r="F718" s="217" t="s">
        <v>6408</v>
      </c>
      <c r="G718" s="218" t="s">
        <v>499</v>
      </c>
      <c r="H718" s="219">
        <v>22</v>
      </c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135</v>
      </c>
      <c r="AT718" s="226" t="s">
        <v>187</v>
      </c>
      <c r="AU718" s="226" t="s">
        <v>80</v>
      </c>
      <c r="AY718" s="19" t="s">
        <v>185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135</v>
      </c>
      <c r="BM718" s="226" t="s">
        <v>6695</v>
      </c>
    </row>
    <row r="719" s="2" customFormat="1" ht="24.15" customHeight="1">
      <c r="A719" s="40"/>
      <c r="B719" s="41"/>
      <c r="C719" s="215" t="s">
        <v>5972</v>
      </c>
      <c r="D719" s="215" t="s">
        <v>187</v>
      </c>
      <c r="E719" s="216" t="s">
        <v>6410</v>
      </c>
      <c r="F719" s="217" t="s">
        <v>6411</v>
      </c>
      <c r="G719" s="218" t="s">
        <v>499</v>
      </c>
      <c r="H719" s="219">
        <v>9.5</v>
      </c>
      <c r="I719" s="220"/>
      <c r="J719" s="221">
        <f>ROUND(I719*H719,2)</f>
        <v>0</v>
      </c>
      <c r="K719" s="217" t="s">
        <v>19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187</v>
      </c>
      <c r="AU719" s="226" t="s">
        <v>80</v>
      </c>
      <c r="AY719" s="19" t="s">
        <v>185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6696</v>
      </c>
    </row>
    <row r="720" s="2" customFormat="1" ht="24.15" customHeight="1">
      <c r="A720" s="40"/>
      <c r="B720" s="41"/>
      <c r="C720" s="215" t="s">
        <v>6697</v>
      </c>
      <c r="D720" s="215" t="s">
        <v>187</v>
      </c>
      <c r="E720" s="216" t="s">
        <v>6414</v>
      </c>
      <c r="F720" s="217" t="s">
        <v>6415</v>
      </c>
      <c r="G720" s="218" t="s">
        <v>499</v>
      </c>
      <c r="H720" s="219">
        <v>21.5</v>
      </c>
      <c r="I720" s="220"/>
      <c r="J720" s="221">
        <f>ROUND(I720*H720,2)</f>
        <v>0</v>
      </c>
      <c r="K720" s="217" t="s">
        <v>19</v>
      </c>
      <c r="L720" s="46"/>
      <c r="M720" s="222" t="s">
        <v>19</v>
      </c>
      <c r="N720" s="223" t="s">
        <v>44</v>
      </c>
      <c r="O720" s="86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135</v>
      </c>
      <c r="AT720" s="226" t="s">
        <v>187</v>
      </c>
      <c r="AU720" s="226" t="s">
        <v>80</v>
      </c>
      <c r="AY720" s="19" t="s">
        <v>185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80</v>
      </c>
      <c r="BK720" s="227">
        <f>ROUND(I720*H720,2)</f>
        <v>0</v>
      </c>
      <c r="BL720" s="19" t="s">
        <v>135</v>
      </c>
      <c r="BM720" s="226" t="s">
        <v>6698</v>
      </c>
    </row>
    <row r="721" s="2" customFormat="1" ht="16.5" customHeight="1">
      <c r="A721" s="40"/>
      <c r="B721" s="41"/>
      <c r="C721" s="215" t="s">
        <v>5975</v>
      </c>
      <c r="D721" s="215" t="s">
        <v>187</v>
      </c>
      <c r="E721" s="216" t="s">
        <v>6421</v>
      </c>
      <c r="F721" s="217" t="s">
        <v>6422</v>
      </c>
      <c r="G721" s="218" t="s">
        <v>1314</v>
      </c>
      <c r="H721" s="219">
        <v>1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135</v>
      </c>
      <c r="AT721" s="226" t="s">
        <v>187</v>
      </c>
      <c r="AU721" s="226" t="s">
        <v>80</v>
      </c>
      <c r="AY721" s="19" t="s">
        <v>185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135</v>
      </c>
      <c r="BM721" s="226" t="s">
        <v>6699</v>
      </c>
    </row>
    <row r="722" s="2" customFormat="1" ht="16.5" customHeight="1">
      <c r="A722" s="40"/>
      <c r="B722" s="41"/>
      <c r="C722" s="215" t="s">
        <v>6700</v>
      </c>
      <c r="D722" s="215" t="s">
        <v>187</v>
      </c>
      <c r="E722" s="216" t="s">
        <v>6701</v>
      </c>
      <c r="F722" s="217" t="s">
        <v>6702</v>
      </c>
      <c r="G722" s="218" t="s">
        <v>1773</v>
      </c>
      <c r="H722" s="219">
        <v>2</v>
      </c>
      <c r="I722" s="220"/>
      <c r="J722" s="221">
        <f>ROUND(I722*H722,2)</f>
        <v>0</v>
      </c>
      <c r="K722" s="217" t="s">
        <v>19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187</v>
      </c>
      <c r="AU722" s="226" t="s">
        <v>80</v>
      </c>
      <c r="AY722" s="19" t="s">
        <v>185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6703</v>
      </c>
    </row>
    <row r="723" s="2" customFormat="1" ht="33" customHeight="1">
      <c r="A723" s="40"/>
      <c r="B723" s="41"/>
      <c r="C723" s="215" t="s">
        <v>5978</v>
      </c>
      <c r="D723" s="215" t="s">
        <v>187</v>
      </c>
      <c r="E723" s="216" t="s">
        <v>6704</v>
      </c>
      <c r="F723" s="217" t="s">
        <v>6705</v>
      </c>
      <c r="G723" s="218" t="s">
        <v>1773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44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135</v>
      </c>
      <c r="AT723" s="226" t="s">
        <v>187</v>
      </c>
      <c r="AU723" s="226" t="s">
        <v>80</v>
      </c>
      <c r="AY723" s="19" t="s">
        <v>185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135</v>
      </c>
      <c r="BM723" s="226" t="s">
        <v>6706</v>
      </c>
    </row>
    <row r="724" s="2" customFormat="1" ht="16.5" customHeight="1">
      <c r="A724" s="40"/>
      <c r="B724" s="41"/>
      <c r="C724" s="215" t="s">
        <v>6707</v>
      </c>
      <c r="D724" s="215" t="s">
        <v>187</v>
      </c>
      <c r="E724" s="216" t="s">
        <v>6708</v>
      </c>
      <c r="F724" s="217" t="s">
        <v>6709</v>
      </c>
      <c r="G724" s="218" t="s">
        <v>1314</v>
      </c>
      <c r="H724" s="219">
        <v>1</v>
      </c>
      <c r="I724" s="220"/>
      <c r="J724" s="221">
        <f>ROUND(I724*H724,2)</f>
        <v>0</v>
      </c>
      <c r="K724" s="217" t="s">
        <v>19</v>
      </c>
      <c r="L724" s="46"/>
      <c r="M724" s="222" t="s">
        <v>19</v>
      </c>
      <c r="N724" s="223" t="s">
        <v>44</v>
      </c>
      <c r="O724" s="86"/>
      <c r="P724" s="224">
        <f>O724*H724</f>
        <v>0</v>
      </c>
      <c r="Q724" s="224">
        <v>0</v>
      </c>
      <c r="R724" s="224">
        <f>Q724*H724</f>
        <v>0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135</v>
      </c>
      <c r="AT724" s="226" t="s">
        <v>187</v>
      </c>
      <c r="AU724" s="226" t="s">
        <v>80</v>
      </c>
      <c r="AY724" s="19" t="s">
        <v>185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135</v>
      </c>
      <c r="BM724" s="226" t="s">
        <v>6710</v>
      </c>
    </row>
    <row r="725" s="2" customFormat="1" ht="16.5" customHeight="1">
      <c r="A725" s="40"/>
      <c r="B725" s="41"/>
      <c r="C725" s="215" t="s">
        <v>5981</v>
      </c>
      <c r="D725" s="215" t="s">
        <v>187</v>
      </c>
      <c r="E725" s="216" t="s">
        <v>5344</v>
      </c>
      <c r="F725" s="217" t="s">
        <v>5345</v>
      </c>
      <c r="G725" s="218" t="s">
        <v>448</v>
      </c>
      <c r="H725" s="219">
        <v>2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187</v>
      </c>
      <c r="AU725" s="226" t="s">
        <v>80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6711</v>
      </c>
    </row>
    <row r="726" s="2" customFormat="1" ht="16.5" customHeight="1">
      <c r="A726" s="40"/>
      <c r="B726" s="41"/>
      <c r="C726" s="215" t="s">
        <v>6712</v>
      </c>
      <c r="D726" s="215" t="s">
        <v>187</v>
      </c>
      <c r="E726" s="216" t="s">
        <v>6713</v>
      </c>
      <c r="F726" s="217" t="s">
        <v>6714</v>
      </c>
      <c r="G726" s="218" t="s">
        <v>3688</v>
      </c>
      <c r="H726" s="219">
        <v>1</v>
      </c>
      <c r="I726" s="220"/>
      <c r="J726" s="221">
        <f>ROUND(I726*H726,2)</f>
        <v>0</v>
      </c>
      <c r="K726" s="217" t="s">
        <v>19</v>
      </c>
      <c r="L726" s="46"/>
      <c r="M726" s="222" t="s">
        <v>19</v>
      </c>
      <c r="N726" s="223" t="s">
        <v>44</v>
      </c>
      <c r="O726" s="86"/>
      <c r="P726" s="224">
        <f>O726*H726</f>
        <v>0</v>
      </c>
      <c r="Q726" s="224">
        <v>0</v>
      </c>
      <c r="R726" s="224">
        <f>Q726*H726</f>
        <v>0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135</v>
      </c>
      <c r="AT726" s="226" t="s">
        <v>187</v>
      </c>
      <c r="AU726" s="226" t="s">
        <v>80</v>
      </c>
      <c r="AY726" s="19" t="s">
        <v>185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80</v>
      </c>
      <c r="BK726" s="227">
        <f>ROUND(I726*H726,2)</f>
        <v>0</v>
      </c>
      <c r="BL726" s="19" t="s">
        <v>135</v>
      </c>
      <c r="BM726" s="226" t="s">
        <v>6715</v>
      </c>
    </row>
    <row r="727" s="2" customFormat="1" ht="16.5" customHeight="1">
      <c r="A727" s="40"/>
      <c r="B727" s="41"/>
      <c r="C727" s="215" t="s">
        <v>5984</v>
      </c>
      <c r="D727" s="215" t="s">
        <v>187</v>
      </c>
      <c r="E727" s="216" t="s">
        <v>3828</v>
      </c>
      <c r="F727" s="217" t="s">
        <v>3829</v>
      </c>
      <c r="G727" s="218" t="s">
        <v>499</v>
      </c>
      <c r="H727" s="219">
        <v>62.5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44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135</v>
      </c>
      <c r="AT727" s="226" t="s">
        <v>187</v>
      </c>
      <c r="AU727" s="226" t="s">
        <v>80</v>
      </c>
      <c r="AY727" s="19" t="s">
        <v>185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135</v>
      </c>
      <c r="BM727" s="226" t="s">
        <v>6716</v>
      </c>
    </row>
    <row r="728" s="2" customFormat="1" ht="16.5" customHeight="1">
      <c r="A728" s="40"/>
      <c r="B728" s="41"/>
      <c r="C728" s="215" t="s">
        <v>6717</v>
      </c>
      <c r="D728" s="215" t="s">
        <v>187</v>
      </c>
      <c r="E728" s="216" t="s">
        <v>3824</v>
      </c>
      <c r="F728" s="217" t="s">
        <v>6438</v>
      </c>
      <c r="G728" s="218" t="s">
        <v>3688</v>
      </c>
      <c r="H728" s="219">
        <v>1</v>
      </c>
      <c r="I728" s="220"/>
      <c r="J728" s="221">
        <f>ROUND(I728*H728,2)</f>
        <v>0</v>
      </c>
      <c r="K728" s="217" t="s">
        <v>19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135</v>
      </c>
      <c r="AT728" s="226" t="s">
        <v>187</v>
      </c>
      <c r="AU728" s="226" t="s">
        <v>80</v>
      </c>
      <c r="AY728" s="19" t="s">
        <v>185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135</v>
      </c>
      <c r="BM728" s="226" t="s">
        <v>6718</v>
      </c>
    </row>
    <row r="729" s="2" customFormat="1" ht="16.5" customHeight="1">
      <c r="A729" s="40"/>
      <c r="B729" s="41"/>
      <c r="C729" s="215" t="s">
        <v>5987</v>
      </c>
      <c r="D729" s="215" t="s">
        <v>187</v>
      </c>
      <c r="E729" s="216" t="s">
        <v>6440</v>
      </c>
      <c r="F729" s="217" t="s">
        <v>6441</v>
      </c>
      <c r="G729" s="218" t="s">
        <v>448</v>
      </c>
      <c r="H729" s="219">
        <v>2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135</v>
      </c>
      <c r="AT729" s="226" t="s">
        <v>187</v>
      </c>
      <c r="AU729" s="226" t="s">
        <v>80</v>
      </c>
      <c r="AY729" s="19" t="s">
        <v>185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135</v>
      </c>
      <c r="BM729" s="226" t="s">
        <v>6719</v>
      </c>
    </row>
    <row r="730" s="2" customFormat="1" ht="16.5" customHeight="1">
      <c r="A730" s="40"/>
      <c r="B730" s="41"/>
      <c r="C730" s="215" t="s">
        <v>6720</v>
      </c>
      <c r="D730" s="215" t="s">
        <v>187</v>
      </c>
      <c r="E730" s="216" t="s">
        <v>3816</v>
      </c>
      <c r="F730" s="217" t="s">
        <v>6444</v>
      </c>
      <c r="G730" s="218" t="s">
        <v>499</v>
      </c>
      <c r="H730" s="219">
        <v>62.5</v>
      </c>
      <c r="I730" s="220"/>
      <c r="J730" s="221">
        <f>ROUND(I730*H730,2)</f>
        <v>0</v>
      </c>
      <c r="K730" s="217" t="s">
        <v>19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135</v>
      </c>
      <c r="AT730" s="226" t="s">
        <v>187</v>
      </c>
      <c r="AU730" s="226" t="s">
        <v>80</v>
      </c>
      <c r="AY730" s="19" t="s">
        <v>185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135</v>
      </c>
      <c r="BM730" s="226" t="s">
        <v>6721</v>
      </c>
    </row>
    <row r="731" s="2" customFormat="1" ht="16.5" customHeight="1">
      <c r="A731" s="40"/>
      <c r="B731" s="41"/>
      <c r="C731" s="215" t="s">
        <v>5988</v>
      </c>
      <c r="D731" s="215" t="s">
        <v>187</v>
      </c>
      <c r="E731" s="216" t="s">
        <v>6446</v>
      </c>
      <c r="F731" s="217" t="s">
        <v>6447</v>
      </c>
      <c r="G731" s="218" t="s">
        <v>499</v>
      </c>
      <c r="H731" s="219">
        <v>30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44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135</v>
      </c>
      <c r="AT731" s="226" t="s">
        <v>187</v>
      </c>
      <c r="AU731" s="226" t="s">
        <v>80</v>
      </c>
      <c r="AY731" s="19" t="s">
        <v>185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135</v>
      </c>
      <c r="BM731" s="226" t="s">
        <v>6722</v>
      </c>
    </row>
    <row r="732" s="2" customFormat="1" ht="16.5" customHeight="1">
      <c r="A732" s="40"/>
      <c r="B732" s="41"/>
      <c r="C732" s="215" t="s">
        <v>6723</v>
      </c>
      <c r="D732" s="215" t="s">
        <v>187</v>
      </c>
      <c r="E732" s="216" t="s">
        <v>6450</v>
      </c>
      <c r="F732" s="217" t="s">
        <v>6451</v>
      </c>
      <c r="G732" s="218" t="s">
        <v>1358</v>
      </c>
      <c r="H732" s="219">
        <v>20</v>
      </c>
      <c r="I732" s="220"/>
      <c r="J732" s="221">
        <f>ROUND(I732*H732,2)</f>
        <v>0</v>
      </c>
      <c r="K732" s="217" t="s">
        <v>19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0</v>
      </c>
      <c r="R732" s="224">
        <f>Q732*H732</f>
        <v>0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187</v>
      </c>
      <c r="AU732" s="226" t="s">
        <v>80</v>
      </c>
      <c r="AY732" s="19" t="s">
        <v>185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6724</v>
      </c>
    </row>
    <row r="733" s="2" customFormat="1" ht="16.5" customHeight="1">
      <c r="A733" s="40"/>
      <c r="B733" s="41"/>
      <c r="C733" s="215" t="s">
        <v>5991</v>
      </c>
      <c r="D733" s="215" t="s">
        <v>187</v>
      </c>
      <c r="E733" s="216" t="s">
        <v>6453</v>
      </c>
      <c r="F733" s="217" t="s">
        <v>3710</v>
      </c>
      <c r="G733" s="218" t="s">
        <v>1358</v>
      </c>
      <c r="H733" s="219">
        <v>20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44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135</v>
      </c>
      <c r="AT733" s="226" t="s">
        <v>187</v>
      </c>
      <c r="AU733" s="226" t="s">
        <v>80</v>
      </c>
      <c r="AY733" s="19" t="s">
        <v>185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135</v>
      </c>
      <c r="BM733" s="226" t="s">
        <v>6725</v>
      </c>
    </row>
    <row r="734" s="2" customFormat="1" ht="16.5" customHeight="1">
      <c r="A734" s="40"/>
      <c r="B734" s="41"/>
      <c r="C734" s="215" t="s">
        <v>6726</v>
      </c>
      <c r="D734" s="215" t="s">
        <v>187</v>
      </c>
      <c r="E734" s="216" t="s">
        <v>6462</v>
      </c>
      <c r="F734" s="217" t="s">
        <v>6463</v>
      </c>
      <c r="G734" s="218" t="s">
        <v>1314</v>
      </c>
      <c r="H734" s="219">
        <v>1</v>
      </c>
      <c r="I734" s="220"/>
      <c r="J734" s="221">
        <f>ROUND(I734*H734,2)</f>
        <v>0</v>
      </c>
      <c r="K734" s="217" t="s">
        <v>19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187</v>
      </c>
      <c r="AU734" s="226" t="s">
        <v>80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6727</v>
      </c>
    </row>
    <row r="735" s="2" customFormat="1" ht="16.5" customHeight="1">
      <c r="A735" s="40"/>
      <c r="B735" s="41"/>
      <c r="C735" s="215" t="s">
        <v>5994</v>
      </c>
      <c r="D735" s="215" t="s">
        <v>187</v>
      </c>
      <c r="E735" s="216" t="s">
        <v>6469</v>
      </c>
      <c r="F735" s="217" t="s">
        <v>6470</v>
      </c>
      <c r="G735" s="218" t="s">
        <v>3739</v>
      </c>
      <c r="H735" s="219">
        <v>1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44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135</v>
      </c>
      <c r="AT735" s="226" t="s">
        <v>187</v>
      </c>
      <c r="AU735" s="226" t="s">
        <v>80</v>
      </c>
      <c r="AY735" s="19" t="s">
        <v>185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135</v>
      </c>
      <c r="BM735" s="226" t="s">
        <v>6728</v>
      </c>
    </row>
    <row r="736" s="2" customFormat="1" ht="21.75" customHeight="1">
      <c r="A736" s="40"/>
      <c r="B736" s="41"/>
      <c r="C736" s="215" t="s">
        <v>6729</v>
      </c>
      <c r="D736" s="215" t="s">
        <v>187</v>
      </c>
      <c r="E736" s="216" t="s">
        <v>6472</v>
      </c>
      <c r="F736" s="217" t="s">
        <v>6473</v>
      </c>
      <c r="G736" s="218" t="s">
        <v>342</v>
      </c>
      <c r="H736" s="219">
        <v>0.050000000000000003</v>
      </c>
      <c r="I736" s="220"/>
      <c r="J736" s="221">
        <f>ROUND(I736*H736,2)</f>
        <v>0</v>
      </c>
      <c r="K736" s="217" t="s">
        <v>19</v>
      </c>
      <c r="L736" s="46"/>
      <c r="M736" s="222" t="s">
        <v>19</v>
      </c>
      <c r="N736" s="223" t="s">
        <v>44</v>
      </c>
      <c r="O736" s="86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135</v>
      </c>
      <c r="AT736" s="226" t="s">
        <v>187</v>
      </c>
      <c r="AU736" s="226" t="s">
        <v>80</v>
      </c>
      <c r="AY736" s="19" t="s">
        <v>185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135</v>
      </c>
      <c r="BM736" s="226" t="s">
        <v>6730</v>
      </c>
    </row>
    <row r="737" s="2" customFormat="1" ht="16.5" customHeight="1">
      <c r="A737" s="40"/>
      <c r="B737" s="41"/>
      <c r="C737" s="215" t="s">
        <v>5995</v>
      </c>
      <c r="D737" s="215" t="s">
        <v>187</v>
      </c>
      <c r="E737" s="216" t="s">
        <v>6476</v>
      </c>
      <c r="F737" s="217" t="s">
        <v>6477</v>
      </c>
      <c r="G737" s="218" t="s">
        <v>342</v>
      </c>
      <c r="H737" s="219">
        <v>0.050000000000000003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44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135</v>
      </c>
      <c r="AT737" s="226" t="s">
        <v>187</v>
      </c>
      <c r="AU737" s="226" t="s">
        <v>80</v>
      </c>
      <c r="AY737" s="19" t="s">
        <v>185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135</v>
      </c>
      <c r="BM737" s="226" t="s">
        <v>6731</v>
      </c>
    </row>
    <row r="738" s="2" customFormat="1" ht="16.5" customHeight="1">
      <c r="A738" s="40"/>
      <c r="B738" s="41"/>
      <c r="C738" s="215" t="s">
        <v>6732</v>
      </c>
      <c r="D738" s="215" t="s">
        <v>187</v>
      </c>
      <c r="E738" s="216" t="s">
        <v>6479</v>
      </c>
      <c r="F738" s="217" t="s">
        <v>6480</v>
      </c>
      <c r="G738" s="218" t="s">
        <v>342</v>
      </c>
      <c r="H738" s="219">
        <v>1.5</v>
      </c>
      <c r="I738" s="220"/>
      <c r="J738" s="221">
        <f>ROUND(I738*H738,2)</f>
        <v>0</v>
      </c>
      <c r="K738" s="217" t="s">
        <v>19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135</v>
      </c>
      <c r="AT738" s="226" t="s">
        <v>187</v>
      </c>
      <c r="AU738" s="226" t="s">
        <v>80</v>
      </c>
      <c r="AY738" s="19" t="s">
        <v>185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135</v>
      </c>
      <c r="BM738" s="226" t="s">
        <v>6733</v>
      </c>
    </row>
    <row r="739" s="2" customFormat="1" ht="16.5" customHeight="1">
      <c r="A739" s="40"/>
      <c r="B739" s="41"/>
      <c r="C739" s="215" t="s">
        <v>5998</v>
      </c>
      <c r="D739" s="215" t="s">
        <v>187</v>
      </c>
      <c r="E739" s="216" t="s">
        <v>6483</v>
      </c>
      <c r="F739" s="217" t="s">
        <v>6484</v>
      </c>
      <c r="G739" s="218" t="s">
        <v>342</v>
      </c>
      <c r="H739" s="219">
        <v>0.050000000000000003</v>
      </c>
      <c r="I739" s="220"/>
      <c r="J739" s="221">
        <f>ROUND(I739*H739,2)</f>
        <v>0</v>
      </c>
      <c r="K739" s="217" t="s">
        <v>19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187</v>
      </c>
      <c r="AU739" s="226" t="s">
        <v>80</v>
      </c>
      <c r="AY739" s="19" t="s">
        <v>185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6734</v>
      </c>
    </row>
    <row r="740" s="2" customFormat="1" ht="16.5" customHeight="1">
      <c r="A740" s="40"/>
      <c r="B740" s="41"/>
      <c r="C740" s="215" t="s">
        <v>6735</v>
      </c>
      <c r="D740" s="215" t="s">
        <v>187</v>
      </c>
      <c r="E740" s="216" t="s">
        <v>5512</v>
      </c>
      <c r="F740" s="217" t="s">
        <v>4065</v>
      </c>
      <c r="G740" s="218" t="s">
        <v>448</v>
      </c>
      <c r="H740" s="219">
        <v>8</v>
      </c>
      <c r="I740" s="220"/>
      <c r="J740" s="221">
        <f>ROUND(I740*H740,2)</f>
        <v>0</v>
      </c>
      <c r="K740" s="217" t="s">
        <v>19</v>
      </c>
      <c r="L740" s="46"/>
      <c r="M740" s="222" t="s">
        <v>19</v>
      </c>
      <c r="N740" s="223" t="s">
        <v>44</v>
      </c>
      <c r="O740" s="86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135</v>
      </c>
      <c r="AT740" s="226" t="s">
        <v>187</v>
      </c>
      <c r="AU740" s="226" t="s">
        <v>80</v>
      </c>
      <c r="AY740" s="19" t="s">
        <v>185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80</v>
      </c>
      <c r="BK740" s="227">
        <f>ROUND(I740*H740,2)</f>
        <v>0</v>
      </c>
      <c r="BL740" s="19" t="s">
        <v>135</v>
      </c>
      <c r="BM740" s="226" t="s">
        <v>6736</v>
      </c>
    </row>
    <row r="741" s="2" customFormat="1" ht="16.5" customHeight="1">
      <c r="A741" s="40"/>
      <c r="B741" s="41"/>
      <c r="C741" s="215" t="s">
        <v>6001</v>
      </c>
      <c r="D741" s="215" t="s">
        <v>187</v>
      </c>
      <c r="E741" s="216" t="s">
        <v>3834</v>
      </c>
      <c r="F741" s="217" t="s">
        <v>6492</v>
      </c>
      <c r="G741" s="218" t="s">
        <v>342</v>
      </c>
      <c r="H741" s="219">
        <v>0.050000000000000003</v>
      </c>
      <c r="I741" s="220"/>
      <c r="J741" s="221">
        <f>ROUND(I741*H741,2)</f>
        <v>0</v>
      </c>
      <c r="K741" s="217" t="s">
        <v>19</v>
      </c>
      <c r="L741" s="46"/>
      <c r="M741" s="222" t="s">
        <v>19</v>
      </c>
      <c r="N741" s="223" t="s">
        <v>44</v>
      </c>
      <c r="O741" s="86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135</v>
      </c>
      <c r="AT741" s="226" t="s">
        <v>187</v>
      </c>
      <c r="AU741" s="226" t="s">
        <v>80</v>
      </c>
      <c r="AY741" s="19" t="s">
        <v>185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135</v>
      </c>
      <c r="BM741" s="226" t="s">
        <v>6737</v>
      </c>
    </row>
    <row r="742" s="2" customFormat="1" ht="16.5" customHeight="1">
      <c r="A742" s="40"/>
      <c r="B742" s="41"/>
      <c r="C742" s="215" t="s">
        <v>6738</v>
      </c>
      <c r="D742" s="215" t="s">
        <v>187</v>
      </c>
      <c r="E742" s="216" t="s">
        <v>3836</v>
      </c>
      <c r="F742" s="217" t="s">
        <v>3679</v>
      </c>
      <c r="G742" s="218" t="s">
        <v>342</v>
      </c>
      <c r="H742" s="219">
        <v>0.050000000000000003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187</v>
      </c>
      <c r="AU742" s="226" t="s">
        <v>80</v>
      </c>
      <c r="AY742" s="19" t="s">
        <v>185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6739</v>
      </c>
    </row>
    <row r="743" s="2" customFormat="1" ht="16.5" customHeight="1">
      <c r="A743" s="40"/>
      <c r="B743" s="41"/>
      <c r="C743" s="215" t="s">
        <v>6004</v>
      </c>
      <c r="D743" s="215" t="s">
        <v>187</v>
      </c>
      <c r="E743" s="216" t="s">
        <v>5514</v>
      </c>
      <c r="F743" s="217" t="s">
        <v>5515</v>
      </c>
      <c r="G743" s="218" t="s">
        <v>342</v>
      </c>
      <c r="H743" s="219">
        <v>0.14999999999999999</v>
      </c>
      <c r="I743" s="220"/>
      <c r="J743" s="221">
        <f>ROUND(I743*H743,2)</f>
        <v>0</v>
      </c>
      <c r="K743" s="217" t="s">
        <v>19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187</v>
      </c>
      <c r="AU743" s="226" t="s">
        <v>80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6740</v>
      </c>
    </row>
    <row r="744" s="2" customFormat="1" ht="16.5" customHeight="1">
      <c r="A744" s="40"/>
      <c r="B744" s="41"/>
      <c r="C744" s="215" t="s">
        <v>6741</v>
      </c>
      <c r="D744" s="215" t="s">
        <v>187</v>
      </c>
      <c r="E744" s="216" t="s">
        <v>5516</v>
      </c>
      <c r="F744" s="217" t="s">
        <v>3679</v>
      </c>
      <c r="G744" s="218" t="s">
        <v>342</v>
      </c>
      <c r="H744" s="219">
        <v>0.14999999999999999</v>
      </c>
      <c r="I744" s="220"/>
      <c r="J744" s="221">
        <f>ROUND(I744*H744,2)</f>
        <v>0</v>
      </c>
      <c r="K744" s="217" t="s">
        <v>19</v>
      </c>
      <c r="L744" s="46"/>
      <c r="M744" s="222" t="s">
        <v>19</v>
      </c>
      <c r="N744" s="223" t="s">
        <v>44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135</v>
      </c>
      <c r="AT744" s="226" t="s">
        <v>187</v>
      </c>
      <c r="AU744" s="226" t="s">
        <v>80</v>
      </c>
      <c r="AY744" s="19" t="s">
        <v>185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6742</v>
      </c>
    </row>
    <row r="745" s="2" customFormat="1" ht="16.5" customHeight="1">
      <c r="A745" s="40"/>
      <c r="B745" s="41"/>
      <c r="C745" s="215" t="s">
        <v>6007</v>
      </c>
      <c r="D745" s="215" t="s">
        <v>187</v>
      </c>
      <c r="E745" s="216" t="s">
        <v>5517</v>
      </c>
      <c r="F745" s="217" t="s">
        <v>5518</v>
      </c>
      <c r="G745" s="218" t="s">
        <v>1314</v>
      </c>
      <c r="H745" s="219">
        <v>1</v>
      </c>
      <c r="I745" s="220"/>
      <c r="J745" s="221">
        <f>ROUND(I745*H745,2)</f>
        <v>0</v>
      </c>
      <c r="K745" s="217" t="s">
        <v>19</v>
      </c>
      <c r="L745" s="46"/>
      <c r="M745" s="222" t="s">
        <v>19</v>
      </c>
      <c r="N745" s="223" t="s">
        <v>44</v>
      </c>
      <c r="O745" s="86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135</v>
      </c>
      <c r="AT745" s="226" t="s">
        <v>187</v>
      </c>
      <c r="AU745" s="226" t="s">
        <v>80</v>
      </c>
      <c r="AY745" s="19" t="s">
        <v>185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80</v>
      </c>
      <c r="BK745" s="227">
        <f>ROUND(I745*H745,2)</f>
        <v>0</v>
      </c>
      <c r="BL745" s="19" t="s">
        <v>135</v>
      </c>
      <c r="BM745" s="226" t="s">
        <v>6743</v>
      </c>
    </row>
    <row r="746" s="12" customFormat="1" ht="25.92" customHeight="1">
      <c r="A746" s="12"/>
      <c r="B746" s="199"/>
      <c r="C746" s="200"/>
      <c r="D746" s="201" t="s">
        <v>72</v>
      </c>
      <c r="E746" s="202" t="s">
        <v>236</v>
      </c>
      <c r="F746" s="202" t="s">
        <v>6744</v>
      </c>
      <c r="G746" s="200"/>
      <c r="H746" s="200"/>
      <c r="I746" s="203"/>
      <c r="J746" s="204">
        <f>BK746</f>
        <v>0</v>
      </c>
      <c r="K746" s="200"/>
      <c r="L746" s="205"/>
      <c r="M746" s="206"/>
      <c r="N746" s="207"/>
      <c r="O746" s="207"/>
      <c r="P746" s="208">
        <f>SUM(P747:P781)</f>
        <v>0</v>
      </c>
      <c r="Q746" s="207"/>
      <c r="R746" s="208">
        <f>SUM(R747:R781)</f>
        <v>0</v>
      </c>
      <c r="S746" s="207"/>
      <c r="T746" s="209">
        <f>SUM(T747:T781)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80</v>
      </c>
      <c r="AT746" s="211" t="s">
        <v>72</v>
      </c>
      <c r="AU746" s="211" t="s">
        <v>73</v>
      </c>
      <c r="AY746" s="210" t="s">
        <v>185</v>
      </c>
      <c r="BK746" s="212">
        <f>SUM(BK747:BK781)</f>
        <v>0</v>
      </c>
    </row>
    <row r="747" s="2" customFormat="1" ht="44.25" customHeight="1">
      <c r="A747" s="40"/>
      <c r="B747" s="41"/>
      <c r="C747" s="215" t="s">
        <v>6745</v>
      </c>
      <c r="D747" s="215" t="s">
        <v>187</v>
      </c>
      <c r="E747" s="216" t="s">
        <v>6746</v>
      </c>
      <c r="F747" s="217" t="s">
        <v>6747</v>
      </c>
      <c r="G747" s="218" t="s">
        <v>1314</v>
      </c>
      <c r="H747" s="219">
        <v>1</v>
      </c>
      <c r="I747" s="220"/>
      <c r="J747" s="221">
        <f>ROUND(I747*H747,2)</f>
        <v>0</v>
      </c>
      <c r="K747" s="217" t="s">
        <v>19</v>
      </c>
      <c r="L747" s="46"/>
      <c r="M747" s="222" t="s">
        <v>19</v>
      </c>
      <c r="N747" s="223" t="s">
        <v>44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135</v>
      </c>
      <c r="AT747" s="226" t="s">
        <v>187</v>
      </c>
      <c r="AU747" s="226" t="s">
        <v>80</v>
      </c>
      <c r="AY747" s="19" t="s">
        <v>185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80</v>
      </c>
      <c r="BK747" s="227">
        <f>ROUND(I747*H747,2)</f>
        <v>0</v>
      </c>
      <c r="BL747" s="19" t="s">
        <v>135</v>
      </c>
      <c r="BM747" s="226" t="s">
        <v>6748</v>
      </c>
    </row>
    <row r="748" s="2" customFormat="1" ht="24.15" customHeight="1">
      <c r="A748" s="40"/>
      <c r="B748" s="41"/>
      <c r="C748" s="215" t="s">
        <v>6010</v>
      </c>
      <c r="D748" s="215" t="s">
        <v>187</v>
      </c>
      <c r="E748" s="216" t="s">
        <v>6749</v>
      </c>
      <c r="F748" s="217" t="s">
        <v>6750</v>
      </c>
      <c r="G748" s="218" t="s">
        <v>1314</v>
      </c>
      <c r="H748" s="219">
        <v>1</v>
      </c>
      <c r="I748" s="220"/>
      <c r="J748" s="221">
        <f>ROUND(I748*H748,2)</f>
        <v>0</v>
      </c>
      <c r="K748" s="217" t="s">
        <v>19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135</v>
      </c>
      <c r="AT748" s="226" t="s">
        <v>187</v>
      </c>
      <c r="AU748" s="226" t="s">
        <v>80</v>
      </c>
      <c r="AY748" s="19" t="s">
        <v>185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135</v>
      </c>
      <c r="BM748" s="226" t="s">
        <v>6751</v>
      </c>
    </row>
    <row r="749" s="2" customFormat="1" ht="16.5" customHeight="1">
      <c r="A749" s="40"/>
      <c r="B749" s="41"/>
      <c r="C749" s="215" t="s">
        <v>6752</v>
      </c>
      <c r="D749" s="215" t="s">
        <v>187</v>
      </c>
      <c r="E749" s="216" t="s">
        <v>6753</v>
      </c>
      <c r="F749" s="217" t="s">
        <v>6754</v>
      </c>
      <c r="G749" s="218" t="s">
        <v>1314</v>
      </c>
      <c r="H749" s="219">
        <v>1</v>
      </c>
      <c r="I749" s="220"/>
      <c r="J749" s="221">
        <f>ROUND(I749*H749,2)</f>
        <v>0</v>
      </c>
      <c r="K749" s="217" t="s">
        <v>19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187</v>
      </c>
      <c r="AU749" s="226" t="s">
        <v>80</v>
      </c>
      <c r="AY749" s="19" t="s">
        <v>185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6755</v>
      </c>
    </row>
    <row r="750" s="2" customFormat="1" ht="16.5" customHeight="1">
      <c r="A750" s="40"/>
      <c r="B750" s="41"/>
      <c r="C750" s="215" t="s">
        <v>6013</v>
      </c>
      <c r="D750" s="215" t="s">
        <v>187</v>
      </c>
      <c r="E750" s="216" t="s">
        <v>6756</v>
      </c>
      <c r="F750" s="217" t="s">
        <v>6757</v>
      </c>
      <c r="G750" s="218" t="s">
        <v>3739</v>
      </c>
      <c r="H750" s="219">
        <v>1</v>
      </c>
      <c r="I750" s="220"/>
      <c r="J750" s="221">
        <f>ROUND(I750*H750,2)</f>
        <v>0</v>
      </c>
      <c r="K750" s="217" t="s">
        <v>19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187</v>
      </c>
      <c r="AU750" s="226" t="s">
        <v>80</v>
      </c>
      <c r="AY750" s="19" t="s">
        <v>185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6758</v>
      </c>
    </row>
    <row r="751" s="2" customFormat="1" ht="24.15" customHeight="1">
      <c r="A751" s="40"/>
      <c r="B751" s="41"/>
      <c r="C751" s="215" t="s">
        <v>6759</v>
      </c>
      <c r="D751" s="215" t="s">
        <v>187</v>
      </c>
      <c r="E751" s="216" t="s">
        <v>6760</v>
      </c>
      <c r="F751" s="217" t="s">
        <v>6761</v>
      </c>
      <c r="G751" s="218" t="s">
        <v>499</v>
      </c>
      <c r="H751" s="219">
        <v>32</v>
      </c>
      <c r="I751" s="220"/>
      <c r="J751" s="221">
        <f>ROUND(I751*H751,2)</f>
        <v>0</v>
      </c>
      <c r="K751" s="217" t="s">
        <v>19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135</v>
      </c>
      <c r="AT751" s="226" t="s">
        <v>187</v>
      </c>
      <c r="AU751" s="226" t="s">
        <v>80</v>
      </c>
      <c r="AY751" s="19" t="s">
        <v>185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135</v>
      </c>
      <c r="BM751" s="226" t="s">
        <v>6762</v>
      </c>
    </row>
    <row r="752" s="2" customFormat="1" ht="16.5" customHeight="1">
      <c r="A752" s="40"/>
      <c r="B752" s="41"/>
      <c r="C752" s="215" t="s">
        <v>6016</v>
      </c>
      <c r="D752" s="215" t="s">
        <v>187</v>
      </c>
      <c r="E752" s="216" t="s">
        <v>6763</v>
      </c>
      <c r="F752" s="217" t="s">
        <v>6764</v>
      </c>
      <c r="G752" s="218" t="s">
        <v>1358</v>
      </c>
      <c r="H752" s="219">
        <v>1</v>
      </c>
      <c r="I752" s="220"/>
      <c r="J752" s="221">
        <f>ROUND(I752*H752,2)</f>
        <v>0</v>
      </c>
      <c r="K752" s="217" t="s">
        <v>19</v>
      </c>
      <c r="L752" s="46"/>
      <c r="M752" s="222" t="s">
        <v>19</v>
      </c>
      <c r="N752" s="223" t="s">
        <v>44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135</v>
      </c>
      <c r="AT752" s="226" t="s">
        <v>187</v>
      </c>
      <c r="AU752" s="226" t="s">
        <v>80</v>
      </c>
      <c r="AY752" s="19" t="s">
        <v>185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135</v>
      </c>
      <c r="BM752" s="226" t="s">
        <v>6765</v>
      </c>
    </row>
    <row r="753" s="2" customFormat="1" ht="16.5" customHeight="1">
      <c r="A753" s="40"/>
      <c r="B753" s="41"/>
      <c r="C753" s="215" t="s">
        <v>6766</v>
      </c>
      <c r="D753" s="215" t="s">
        <v>187</v>
      </c>
      <c r="E753" s="216" t="s">
        <v>6421</v>
      </c>
      <c r="F753" s="217" t="s">
        <v>6422</v>
      </c>
      <c r="G753" s="218" t="s">
        <v>1314</v>
      </c>
      <c r="H753" s="219">
        <v>1</v>
      </c>
      <c r="I753" s="220"/>
      <c r="J753" s="221">
        <f>ROUND(I753*H753,2)</f>
        <v>0</v>
      </c>
      <c r="K753" s="217" t="s">
        <v>19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135</v>
      </c>
      <c r="AT753" s="226" t="s">
        <v>187</v>
      </c>
      <c r="AU753" s="226" t="s">
        <v>80</v>
      </c>
      <c r="AY753" s="19" t="s">
        <v>185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135</v>
      </c>
      <c r="BM753" s="226" t="s">
        <v>6767</v>
      </c>
    </row>
    <row r="754" s="2" customFormat="1" ht="16.5" customHeight="1">
      <c r="A754" s="40"/>
      <c r="B754" s="41"/>
      <c r="C754" s="215" t="s">
        <v>6017</v>
      </c>
      <c r="D754" s="215" t="s">
        <v>187</v>
      </c>
      <c r="E754" s="216" t="s">
        <v>6768</v>
      </c>
      <c r="F754" s="217" t="s">
        <v>6769</v>
      </c>
      <c r="G754" s="218" t="s">
        <v>1314</v>
      </c>
      <c r="H754" s="219">
        <v>1</v>
      </c>
      <c r="I754" s="220"/>
      <c r="J754" s="221">
        <f>ROUND(I754*H754,2)</f>
        <v>0</v>
      </c>
      <c r="K754" s="217" t="s">
        <v>19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135</v>
      </c>
      <c r="AT754" s="226" t="s">
        <v>187</v>
      </c>
      <c r="AU754" s="226" t="s">
        <v>80</v>
      </c>
      <c r="AY754" s="19" t="s">
        <v>185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135</v>
      </c>
      <c r="BM754" s="226" t="s">
        <v>6770</v>
      </c>
    </row>
    <row r="755" s="2" customFormat="1" ht="16.5" customHeight="1">
      <c r="A755" s="40"/>
      <c r="B755" s="41"/>
      <c r="C755" s="215" t="s">
        <v>6771</v>
      </c>
      <c r="D755" s="215" t="s">
        <v>187</v>
      </c>
      <c r="E755" s="216" t="s">
        <v>6772</v>
      </c>
      <c r="F755" s="217" t="s">
        <v>6773</v>
      </c>
      <c r="G755" s="218" t="s">
        <v>1314</v>
      </c>
      <c r="H755" s="219">
        <v>1</v>
      </c>
      <c r="I755" s="220"/>
      <c r="J755" s="221">
        <f>ROUND(I755*H755,2)</f>
        <v>0</v>
      </c>
      <c r="K755" s="217" t="s">
        <v>19</v>
      </c>
      <c r="L755" s="46"/>
      <c r="M755" s="222" t="s">
        <v>19</v>
      </c>
      <c r="N755" s="223" t="s">
        <v>44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135</v>
      </c>
      <c r="AT755" s="226" t="s">
        <v>187</v>
      </c>
      <c r="AU755" s="226" t="s">
        <v>80</v>
      </c>
      <c r="AY755" s="19" t="s">
        <v>185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135</v>
      </c>
      <c r="BM755" s="226" t="s">
        <v>6774</v>
      </c>
    </row>
    <row r="756" s="2" customFormat="1" ht="24.15" customHeight="1">
      <c r="A756" s="40"/>
      <c r="B756" s="41"/>
      <c r="C756" s="215" t="s">
        <v>6018</v>
      </c>
      <c r="D756" s="215" t="s">
        <v>187</v>
      </c>
      <c r="E756" s="216" t="s">
        <v>6775</v>
      </c>
      <c r="F756" s="217" t="s">
        <v>6776</v>
      </c>
      <c r="G756" s="218" t="s">
        <v>1314</v>
      </c>
      <c r="H756" s="219">
        <v>1</v>
      </c>
      <c r="I756" s="220"/>
      <c r="J756" s="221">
        <f>ROUND(I756*H756,2)</f>
        <v>0</v>
      </c>
      <c r="K756" s="217" t="s">
        <v>19</v>
      </c>
      <c r="L756" s="46"/>
      <c r="M756" s="222" t="s">
        <v>19</v>
      </c>
      <c r="N756" s="223" t="s">
        <v>44</v>
      </c>
      <c r="O756" s="86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6" t="s">
        <v>135</v>
      </c>
      <c r="AT756" s="226" t="s">
        <v>187</v>
      </c>
      <c r="AU756" s="226" t="s">
        <v>80</v>
      </c>
      <c r="AY756" s="19" t="s">
        <v>185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9" t="s">
        <v>80</v>
      </c>
      <c r="BK756" s="227">
        <f>ROUND(I756*H756,2)</f>
        <v>0</v>
      </c>
      <c r="BL756" s="19" t="s">
        <v>135</v>
      </c>
      <c r="BM756" s="226" t="s">
        <v>6777</v>
      </c>
    </row>
    <row r="757" s="2" customFormat="1" ht="16.5" customHeight="1">
      <c r="A757" s="40"/>
      <c r="B757" s="41"/>
      <c r="C757" s="215" t="s">
        <v>6778</v>
      </c>
      <c r="D757" s="215" t="s">
        <v>187</v>
      </c>
      <c r="E757" s="216" t="s">
        <v>6779</v>
      </c>
      <c r="F757" s="217" t="s">
        <v>6780</v>
      </c>
      <c r="G757" s="218" t="s">
        <v>1314</v>
      </c>
      <c r="H757" s="219">
        <v>1</v>
      </c>
      <c r="I757" s="220"/>
      <c r="J757" s="221">
        <f>ROUND(I757*H757,2)</f>
        <v>0</v>
      </c>
      <c r="K757" s="217" t="s">
        <v>19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135</v>
      </c>
      <c r="AT757" s="226" t="s">
        <v>187</v>
      </c>
      <c r="AU757" s="226" t="s">
        <v>80</v>
      </c>
      <c r="AY757" s="19" t="s">
        <v>185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135</v>
      </c>
      <c r="BM757" s="226" t="s">
        <v>6781</v>
      </c>
    </row>
    <row r="758" s="2" customFormat="1" ht="16.5" customHeight="1">
      <c r="A758" s="40"/>
      <c r="B758" s="41"/>
      <c r="C758" s="215" t="s">
        <v>6019</v>
      </c>
      <c r="D758" s="215" t="s">
        <v>187</v>
      </c>
      <c r="E758" s="216" t="s">
        <v>6782</v>
      </c>
      <c r="F758" s="217" t="s">
        <v>6783</v>
      </c>
      <c r="G758" s="218" t="s">
        <v>1314</v>
      </c>
      <c r="H758" s="219">
        <v>1</v>
      </c>
      <c r="I758" s="220"/>
      <c r="J758" s="221">
        <f>ROUND(I758*H758,2)</f>
        <v>0</v>
      </c>
      <c r="K758" s="217" t="s">
        <v>19</v>
      </c>
      <c r="L758" s="46"/>
      <c r="M758" s="222" t="s">
        <v>19</v>
      </c>
      <c r="N758" s="223" t="s">
        <v>44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135</v>
      </c>
      <c r="AT758" s="226" t="s">
        <v>187</v>
      </c>
      <c r="AU758" s="226" t="s">
        <v>80</v>
      </c>
      <c r="AY758" s="19" t="s">
        <v>185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6784</v>
      </c>
    </row>
    <row r="759" s="2" customFormat="1" ht="16.5" customHeight="1">
      <c r="A759" s="40"/>
      <c r="B759" s="41"/>
      <c r="C759" s="215" t="s">
        <v>6785</v>
      </c>
      <c r="D759" s="215" t="s">
        <v>187</v>
      </c>
      <c r="E759" s="216" t="s">
        <v>5344</v>
      </c>
      <c r="F759" s="217" t="s">
        <v>5345</v>
      </c>
      <c r="G759" s="218" t="s">
        <v>448</v>
      </c>
      <c r="H759" s="219">
        <v>2</v>
      </c>
      <c r="I759" s="220"/>
      <c r="J759" s="221">
        <f>ROUND(I759*H759,2)</f>
        <v>0</v>
      </c>
      <c r="K759" s="217" t="s">
        <v>19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187</v>
      </c>
      <c r="AU759" s="226" t="s">
        <v>80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6786</v>
      </c>
    </row>
    <row r="760" s="2" customFormat="1" ht="16.5" customHeight="1">
      <c r="A760" s="40"/>
      <c r="B760" s="41"/>
      <c r="C760" s="215" t="s">
        <v>6022</v>
      </c>
      <c r="D760" s="215" t="s">
        <v>187</v>
      </c>
      <c r="E760" s="216" t="s">
        <v>6713</v>
      </c>
      <c r="F760" s="217" t="s">
        <v>6714</v>
      </c>
      <c r="G760" s="218" t="s">
        <v>3688</v>
      </c>
      <c r="H760" s="219">
        <v>1</v>
      </c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44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135</v>
      </c>
      <c r="AT760" s="226" t="s">
        <v>187</v>
      </c>
      <c r="AU760" s="226" t="s">
        <v>80</v>
      </c>
      <c r="AY760" s="19" t="s">
        <v>185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135</v>
      </c>
      <c r="BM760" s="226" t="s">
        <v>6787</v>
      </c>
    </row>
    <row r="761" s="2" customFormat="1" ht="16.5" customHeight="1">
      <c r="A761" s="40"/>
      <c r="B761" s="41"/>
      <c r="C761" s="215" t="s">
        <v>6788</v>
      </c>
      <c r="D761" s="215" t="s">
        <v>187</v>
      </c>
      <c r="E761" s="216" t="s">
        <v>3828</v>
      </c>
      <c r="F761" s="217" t="s">
        <v>3829</v>
      </c>
      <c r="G761" s="218" t="s">
        <v>499</v>
      </c>
      <c r="H761" s="219">
        <v>32</v>
      </c>
      <c r="I761" s="220"/>
      <c r="J761" s="221">
        <f>ROUND(I761*H761,2)</f>
        <v>0</v>
      </c>
      <c r="K761" s="217" t="s">
        <v>19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</v>
      </c>
      <c r="R761" s="224">
        <f>Q761*H761</f>
        <v>0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135</v>
      </c>
      <c r="AT761" s="226" t="s">
        <v>187</v>
      </c>
      <c r="AU761" s="226" t="s">
        <v>80</v>
      </c>
      <c r="AY761" s="19" t="s">
        <v>185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135</v>
      </c>
      <c r="BM761" s="226" t="s">
        <v>6789</v>
      </c>
    </row>
    <row r="762" s="2" customFormat="1" ht="16.5" customHeight="1">
      <c r="A762" s="40"/>
      <c r="B762" s="41"/>
      <c r="C762" s="215" t="s">
        <v>6023</v>
      </c>
      <c r="D762" s="215" t="s">
        <v>187</v>
      </c>
      <c r="E762" s="216" t="s">
        <v>3824</v>
      </c>
      <c r="F762" s="217" t="s">
        <v>6438</v>
      </c>
      <c r="G762" s="218" t="s">
        <v>3688</v>
      </c>
      <c r="H762" s="219">
        <v>1</v>
      </c>
      <c r="I762" s="220"/>
      <c r="J762" s="221">
        <f>ROUND(I762*H762,2)</f>
        <v>0</v>
      </c>
      <c r="K762" s="217" t="s">
        <v>19</v>
      </c>
      <c r="L762" s="46"/>
      <c r="M762" s="222" t="s">
        <v>19</v>
      </c>
      <c r="N762" s="223" t="s">
        <v>44</v>
      </c>
      <c r="O762" s="86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135</v>
      </c>
      <c r="AT762" s="226" t="s">
        <v>187</v>
      </c>
      <c r="AU762" s="226" t="s">
        <v>80</v>
      </c>
      <c r="AY762" s="19" t="s">
        <v>185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80</v>
      </c>
      <c r="BK762" s="227">
        <f>ROUND(I762*H762,2)</f>
        <v>0</v>
      </c>
      <c r="BL762" s="19" t="s">
        <v>135</v>
      </c>
      <c r="BM762" s="226" t="s">
        <v>6790</v>
      </c>
    </row>
    <row r="763" s="2" customFormat="1" ht="16.5" customHeight="1">
      <c r="A763" s="40"/>
      <c r="B763" s="41"/>
      <c r="C763" s="215" t="s">
        <v>6791</v>
      </c>
      <c r="D763" s="215" t="s">
        <v>187</v>
      </c>
      <c r="E763" s="216" t="s">
        <v>6440</v>
      </c>
      <c r="F763" s="217" t="s">
        <v>6441</v>
      </c>
      <c r="G763" s="218" t="s">
        <v>448</v>
      </c>
      <c r="H763" s="219">
        <v>2</v>
      </c>
      <c r="I763" s="220"/>
      <c r="J763" s="221">
        <f>ROUND(I763*H763,2)</f>
        <v>0</v>
      </c>
      <c r="K763" s="217" t="s">
        <v>19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135</v>
      </c>
      <c r="AT763" s="226" t="s">
        <v>187</v>
      </c>
      <c r="AU763" s="226" t="s">
        <v>80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6792</v>
      </c>
    </row>
    <row r="764" s="2" customFormat="1" ht="16.5" customHeight="1">
      <c r="A764" s="40"/>
      <c r="B764" s="41"/>
      <c r="C764" s="215" t="s">
        <v>6025</v>
      </c>
      <c r="D764" s="215" t="s">
        <v>187</v>
      </c>
      <c r="E764" s="216" t="s">
        <v>3816</v>
      </c>
      <c r="F764" s="217" t="s">
        <v>6444</v>
      </c>
      <c r="G764" s="218" t="s">
        <v>499</v>
      </c>
      <c r="H764" s="219">
        <v>64</v>
      </c>
      <c r="I764" s="220"/>
      <c r="J764" s="221">
        <f>ROUND(I764*H764,2)</f>
        <v>0</v>
      </c>
      <c r="K764" s="217" t="s">
        <v>19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</v>
      </c>
      <c r="R764" s="224">
        <f>Q764*H764</f>
        <v>0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135</v>
      </c>
      <c r="AT764" s="226" t="s">
        <v>187</v>
      </c>
      <c r="AU764" s="226" t="s">
        <v>80</v>
      </c>
      <c r="AY764" s="19" t="s">
        <v>185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135</v>
      </c>
      <c r="BM764" s="226" t="s">
        <v>6793</v>
      </c>
    </row>
    <row r="765" s="2" customFormat="1" ht="16.5" customHeight="1">
      <c r="A765" s="40"/>
      <c r="B765" s="41"/>
      <c r="C765" s="215" t="s">
        <v>6794</v>
      </c>
      <c r="D765" s="215" t="s">
        <v>187</v>
      </c>
      <c r="E765" s="216" t="s">
        <v>6795</v>
      </c>
      <c r="F765" s="217" t="s">
        <v>6796</v>
      </c>
      <c r="G765" s="218" t="s">
        <v>1358</v>
      </c>
      <c r="H765" s="219">
        <v>20</v>
      </c>
      <c r="I765" s="220"/>
      <c r="J765" s="221">
        <f>ROUND(I765*H765,2)</f>
        <v>0</v>
      </c>
      <c r="K765" s="217" t="s">
        <v>19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135</v>
      </c>
      <c r="AT765" s="226" t="s">
        <v>187</v>
      </c>
      <c r="AU765" s="226" t="s">
        <v>80</v>
      </c>
      <c r="AY765" s="19" t="s">
        <v>185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135</v>
      </c>
      <c r="BM765" s="226" t="s">
        <v>6797</v>
      </c>
    </row>
    <row r="766" s="2" customFormat="1" ht="16.5" customHeight="1">
      <c r="A766" s="40"/>
      <c r="B766" s="41"/>
      <c r="C766" s="215" t="s">
        <v>6026</v>
      </c>
      <c r="D766" s="215" t="s">
        <v>187</v>
      </c>
      <c r="E766" s="216" t="s">
        <v>6453</v>
      </c>
      <c r="F766" s="217" t="s">
        <v>3710</v>
      </c>
      <c r="G766" s="218" t="s">
        <v>1358</v>
      </c>
      <c r="H766" s="219">
        <v>20</v>
      </c>
      <c r="I766" s="220"/>
      <c r="J766" s="221">
        <f>ROUND(I766*H766,2)</f>
        <v>0</v>
      </c>
      <c r="K766" s="217" t="s">
        <v>19</v>
      </c>
      <c r="L766" s="46"/>
      <c r="M766" s="222" t="s">
        <v>19</v>
      </c>
      <c r="N766" s="223" t="s">
        <v>44</v>
      </c>
      <c r="O766" s="86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6" t="s">
        <v>135</v>
      </c>
      <c r="AT766" s="226" t="s">
        <v>187</v>
      </c>
      <c r="AU766" s="226" t="s">
        <v>80</v>
      </c>
      <c r="AY766" s="19" t="s">
        <v>185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9" t="s">
        <v>80</v>
      </c>
      <c r="BK766" s="227">
        <f>ROUND(I766*H766,2)</f>
        <v>0</v>
      </c>
      <c r="BL766" s="19" t="s">
        <v>135</v>
      </c>
      <c r="BM766" s="226" t="s">
        <v>6798</v>
      </c>
    </row>
    <row r="767" s="2" customFormat="1" ht="16.5" customHeight="1">
      <c r="A767" s="40"/>
      <c r="B767" s="41"/>
      <c r="C767" s="215" t="s">
        <v>6799</v>
      </c>
      <c r="D767" s="215" t="s">
        <v>187</v>
      </c>
      <c r="E767" s="216" t="s">
        <v>6462</v>
      </c>
      <c r="F767" s="217" t="s">
        <v>6463</v>
      </c>
      <c r="G767" s="218" t="s">
        <v>1314</v>
      </c>
      <c r="H767" s="219">
        <v>4</v>
      </c>
      <c r="I767" s="220"/>
      <c r="J767" s="221">
        <f>ROUND(I767*H767,2)</f>
        <v>0</v>
      </c>
      <c r="K767" s="217" t="s">
        <v>19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</v>
      </c>
      <c r="R767" s="224">
        <f>Q767*H767</f>
        <v>0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187</v>
      </c>
      <c r="AU767" s="226" t="s">
        <v>80</v>
      </c>
      <c r="AY767" s="19" t="s">
        <v>185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6800</v>
      </c>
    </row>
    <row r="768" s="2" customFormat="1" ht="21.75" customHeight="1">
      <c r="A768" s="40"/>
      <c r="B768" s="41"/>
      <c r="C768" s="215" t="s">
        <v>6027</v>
      </c>
      <c r="D768" s="215" t="s">
        <v>187</v>
      </c>
      <c r="E768" s="216" t="s">
        <v>6472</v>
      </c>
      <c r="F768" s="217" t="s">
        <v>6473</v>
      </c>
      <c r="G768" s="218" t="s">
        <v>342</v>
      </c>
      <c r="H768" s="219">
        <v>0.050000000000000003</v>
      </c>
      <c r="I768" s="220"/>
      <c r="J768" s="221">
        <f>ROUND(I768*H768,2)</f>
        <v>0</v>
      </c>
      <c r="K768" s="217" t="s">
        <v>19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135</v>
      </c>
      <c r="AT768" s="226" t="s">
        <v>187</v>
      </c>
      <c r="AU768" s="226" t="s">
        <v>80</v>
      </c>
      <c r="AY768" s="19" t="s">
        <v>185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135</v>
      </c>
      <c r="BM768" s="226" t="s">
        <v>6801</v>
      </c>
    </row>
    <row r="769" s="2" customFormat="1" ht="16.5" customHeight="1">
      <c r="A769" s="40"/>
      <c r="B769" s="41"/>
      <c r="C769" s="215" t="s">
        <v>6802</v>
      </c>
      <c r="D769" s="215" t="s">
        <v>187</v>
      </c>
      <c r="E769" s="216" t="s">
        <v>6476</v>
      </c>
      <c r="F769" s="217" t="s">
        <v>6477</v>
      </c>
      <c r="G769" s="218" t="s">
        <v>342</v>
      </c>
      <c r="H769" s="219">
        <v>0.050000000000000003</v>
      </c>
      <c r="I769" s="220"/>
      <c r="J769" s="221">
        <f>ROUND(I769*H769,2)</f>
        <v>0</v>
      </c>
      <c r="K769" s="217" t="s">
        <v>19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</v>
      </c>
      <c r="R769" s="224">
        <f>Q769*H769</f>
        <v>0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135</v>
      </c>
      <c r="AT769" s="226" t="s">
        <v>187</v>
      </c>
      <c r="AU769" s="226" t="s">
        <v>80</v>
      </c>
      <c r="AY769" s="19" t="s">
        <v>185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135</v>
      </c>
      <c r="BM769" s="226" t="s">
        <v>6803</v>
      </c>
    </row>
    <row r="770" s="2" customFormat="1" ht="16.5" customHeight="1">
      <c r="A770" s="40"/>
      <c r="B770" s="41"/>
      <c r="C770" s="215" t="s">
        <v>6028</v>
      </c>
      <c r="D770" s="215" t="s">
        <v>187</v>
      </c>
      <c r="E770" s="216" t="s">
        <v>6479</v>
      </c>
      <c r="F770" s="217" t="s">
        <v>6480</v>
      </c>
      <c r="G770" s="218" t="s">
        <v>342</v>
      </c>
      <c r="H770" s="219">
        <v>1.5</v>
      </c>
      <c r="I770" s="220"/>
      <c r="J770" s="221">
        <f>ROUND(I770*H770,2)</f>
        <v>0</v>
      </c>
      <c r="K770" s="217" t="s">
        <v>19</v>
      </c>
      <c r="L770" s="46"/>
      <c r="M770" s="222" t="s">
        <v>19</v>
      </c>
      <c r="N770" s="223" t="s">
        <v>44</v>
      </c>
      <c r="O770" s="86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6" t="s">
        <v>135</v>
      </c>
      <c r="AT770" s="226" t="s">
        <v>187</v>
      </c>
      <c r="AU770" s="226" t="s">
        <v>80</v>
      </c>
      <c r="AY770" s="19" t="s">
        <v>185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9" t="s">
        <v>80</v>
      </c>
      <c r="BK770" s="227">
        <f>ROUND(I770*H770,2)</f>
        <v>0</v>
      </c>
      <c r="BL770" s="19" t="s">
        <v>135</v>
      </c>
      <c r="BM770" s="226" t="s">
        <v>6804</v>
      </c>
    </row>
    <row r="771" s="2" customFormat="1" ht="16.5" customHeight="1">
      <c r="A771" s="40"/>
      <c r="B771" s="41"/>
      <c r="C771" s="215" t="s">
        <v>6805</v>
      </c>
      <c r="D771" s="215" t="s">
        <v>187</v>
      </c>
      <c r="E771" s="216" t="s">
        <v>6483</v>
      </c>
      <c r="F771" s="217" t="s">
        <v>6484</v>
      </c>
      <c r="G771" s="218" t="s">
        <v>342</v>
      </c>
      <c r="H771" s="219">
        <v>0.050000000000000003</v>
      </c>
      <c r="I771" s="220"/>
      <c r="J771" s="221">
        <f>ROUND(I771*H771,2)</f>
        <v>0</v>
      </c>
      <c r="K771" s="217" t="s">
        <v>19</v>
      </c>
      <c r="L771" s="46"/>
      <c r="M771" s="222" t="s">
        <v>19</v>
      </c>
      <c r="N771" s="223" t="s">
        <v>44</v>
      </c>
      <c r="O771" s="86"/>
      <c r="P771" s="224">
        <f>O771*H771</f>
        <v>0</v>
      </c>
      <c r="Q771" s="224">
        <v>0</v>
      </c>
      <c r="R771" s="224">
        <f>Q771*H771</f>
        <v>0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135</v>
      </c>
      <c r="AT771" s="226" t="s">
        <v>187</v>
      </c>
      <c r="AU771" s="226" t="s">
        <v>80</v>
      </c>
      <c r="AY771" s="19" t="s">
        <v>185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135</v>
      </c>
      <c r="BM771" s="226" t="s">
        <v>6806</v>
      </c>
    </row>
    <row r="772" s="2" customFormat="1" ht="16.5" customHeight="1">
      <c r="A772" s="40"/>
      <c r="B772" s="41"/>
      <c r="C772" s="215" t="s">
        <v>6029</v>
      </c>
      <c r="D772" s="215" t="s">
        <v>187</v>
      </c>
      <c r="E772" s="216" t="s">
        <v>3830</v>
      </c>
      <c r="F772" s="217" t="s">
        <v>6456</v>
      </c>
      <c r="G772" s="218" t="s">
        <v>1314</v>
      </c>
      <c r="H772" s="219">
        <v>2</v>
      </c>
      <c r="I772" s="220"/>
      <c r="J772" s="221">
        <f>ROUND(I772*H772,2)</f>
        <v>0</v>
      </c>
      <c r="K772" s="217" t="s">
        <v>19</v>
      </c>
      <c r="L772" s="46"/>
      <c r="M772" s="222" t="s">
        <v>19</v>
      </c>
      <c r="N772" s="223" t="s">
        <v>44</v>
      </c>
      <c r="O772" s="86"/>
      <c r="P772" s="224">
        <f>O772*H772</f>
        <v>0</v>
      </c>
      <c r="Q772" s="224">
        <v>0</v>
      </c>
      <c r="R772" s="224">
        <f>Q772*H772</f>
        <v>0</v>
      </c>
      <c r="S772" s="224">
        <v>0</v>
      </c>
      <c r="T772" s="225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6" t="s">
        <v>135</v>
      </c>
      <c r="AT772" s="226" t="s">
        <v>187</v>
      </c>
      <c r="AU772" s="226" t="s">
        <v>80</v>
      </c>
      <c r="AY772" s="19" t="s">
        <v>185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9" t="s">
        <v>80</v>
      </c>
      <c r="BK772" s="227">
        <f>ROUND(I772*H772,2)</f>
        <v>0</v>
      </c>
      <c r="BL772" s="19" t="s">
        <v>135</v>
      </c>
      <c r="BM772" s="226" t="s">
        <v>6807</v>
      </c>
    </row>
    <row r="773" s="2" customFormat="1" ht="16.5" customHeight="1">
      <c r="A773" s="40"/>
      <c r="B773" s="41"/>
      <c r="C773" s="215" t="s">
        <v>6808</v>
      </c>
      <c r="D773" s="215" t="s">
        <v>187</v>
      </c>
      <c r="E773" s="216" t="s">
        <v>6809</v>
      </c>
      <c r="F773" s="217" t="s">
        <v>6470</v>
      </c>
      <c r="G773" s="218" t="s">
        <v>3739</v>
      </c>
      <c r="H773" s="219">
        <v>1</v>
      </c>
      <c r="I773" s="220"/>
      <c r="J773" s="221">
        <f>ROUND(I773*H773,2)</f>
        <v>0</v>
      </c>
      <c r="K773" s="217" t="s">
        <v>19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187</v>
      </c>
      <c r="AU773" s="226" t="s">
        <v>80</v>
      </c>
      <c r="AY773" s="19" t="s">
        <v>185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6810</v>
      </c>
    </row>
    <row r="774" s="2" customFormat="1" ht="16.5" customHeight="1">
      <c r="A774" s="40"/>
      <c r="B774" s="41"/>
      <c r="C774" s="215" t="s">
        <v>6030</v>
      </c>
      <c r="D774" s="215" t="s">
        <v>187</v>
      </c>
      <c r="E774" s="216" t="s">
        <v>6811</v>
      </c>
      <c r="F774" s="217" t="s">
        <v>6812</v>
      </c>
      <c r="G774" s="218" t="s">
        <v>499</v>
      </c>
      <c r="H774" s="219">
        <v>20</v>
      </c>
      <c r="I774" s="220"/>
      <c r="J774" s="221">
        <f>ROUND(I774*H774,2)</f>
        <v>0</v>
      </c>
      <c r="K774" s="217" t="s">
        <v>19</v>
      </c>
      <c r="L774" s="46"/>
      <c r="M774" s="222" t="s">
        <v>19</v>
      </c>
      <c r="N774" s="223" t="s">
        <v>44</v>
      </c>
      <c r="O774" s="86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135</v>
      </c>
      <c r="AT774" s="226" t="s">
        <v>187</v>
      </c>
      <c r="AU774" s="226" t="s">
        <v>80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6813</v>
      </c>
    </row>
    <row r="775" s="2" customFormat="1" ht="16.5" customHeight="1">
      <c r="A775" s="40"/>
      <c r="B775" s="41"/>
      <c r="C775" s="215" t="s">
        <v>6814</v>
      </c>
      <c r="D775" s="215" t="s">
        <v>187</v>
      </c>
      <c r="E775" s="216" t="s">
        <v>6815</v>
      </c>
      <c r="F775" s="217" t="s">
        <v>6816</v>
      </c>
      <c r="G775" s="218" t="s">
        <v>499</v>
      </c>
      <c r="H775" s="219">
        <v>20</v>
      </c>
      <c r="I775" s="220"/>
      <c r="J775" s="221">
        <f>ROUND(I775*H775,2)</f>
        <v>0</v>
      </c>
      <c r="K775" s="217" t="s">
        <v>19</v>
      </c>
      <c r="L775" s="46"/>
      <c r="M775" s="222" t="s">
        <v>19</v>
      </c>
      <c r="N775" s="223" t="s">
        <v>44</v>
      </c>
      <c r="O775" s="86"/>
      <c r="P775" s="224">
        <f>O775*H775</f>
        <v>0</v>
      </c>
      <c r="Q775" s="224">
        <v>0</v>
      </c>
      <c r="R775" s="224">
        <f>Q775*H775</f>
        <v>0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135</v>
      </c>
      <c r="AT775" s="226" t="s">
        <v>187</v>
      </c>
      <c r="AU775" s="226" t="s">
        <v>80</v>
      </c>
      <c r="AY775" s="19" t="s">
        <v>185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80</v>
      </c>
      <c r="BK775" s="227">
        <f>ROUND(I775*H775,2)</f>
        <v>0</v>
      </c>
      <c r="BL775" s="19" t="s">
        <v>135</v>
      </c>
      <c r="BM775" s="226" t="s">
        <v>6817</v>
      </c>
    </row>
    <row r="776" s="2" customFormat="1" ht="16.5" customHeight="1">
      <c r="A776" s="40"/>
      <c r="B776" s="41"/>
      <c r="C776" s="215" t="s">
        <v>6031</v>
      </c>
      <c r="D776" s="215" t="s">
        <v>187</v>
      </c>
      <c r="E776" s="216" t="s">
        <v>5512</v>
      </c>
      <c r="F776" s="217" t="s">
        <v>4065</v>
      </c>
      <c r="G776" s="218" t="s">
        <v>448</v>
      </c>
      <c r="H776" s="219">
        <v>8</v>
      </c>
      <c r="I776" s="220"/>
      <c r="J776" s="221">
        <f>ROUND(I776*H776,2)</f>
        <v>0</v>
      </c>
      <c r="K776" s="217" t="s">
        <v>19</v>
      </c>
      <c r="L776" s="46"/>
      <c r="M776" s="222" t="s">
        <v>19</v>
      </c>
      <c r="N776" s="223" t="s">
        <v>44</v>
      </c>
      <c r="O776" s="86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135</v>
      </c>
      <c r="AT776" s="226" t="s">
        <v>187</v>
      </c>
      <c r="AU776" s="226" t="s">
        <v>80</v>
      </c>
      <c r="AY776" s="19" t="s">
        <v>185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80</v>
      </c>
      <c r="BK776" s="227">
        <f>ROUND(I776*H776,2)</f>
        <v>0</v>
      </c>
      <c r="BL776" s="19" t="s">
        <v>135</v>
      </c>
      <c r="BM776" s="226" t="s">
        <v>6818</v>
      </c>
    </row>
    <row r="777" s="2" customFormat="1" ht="16.5" customHeight="1">
      <c r="A777" s="40"/>
      <c r="B777" s="41"/>
      <c r="C777" s="215" t="s">
        <v>6819</v>
      </c>
      <c r="D777" s="215" t="s">
        <v>187</v>
      </c>
      <c r="E777" s="216" t="s">
        <v>3834</v>
      </c>
      <c r="F777" s="217" t="s">
        <v>6492</v>
      </c>
      <c r="G777" s="218" t="s">
        <v>342</v>
      </c>
      <c r="H777" s="219">
        <v>0.050000000000000003</v>
      </c>
      <c r="I777" s="220"/>
      <c r="J777" s="221">
        <f>ROUND(I777*H777,2)</f>
        <v>0</v>
      </c>
      <c r="K777" s="217" t="s">
        <v>19</v>
      </c>
      <c r="L777" s="46"/>
      <c r="M777" s="222" t="s">
        <v>19</v>
      </c>
      <c r="N777" s="223" t="s">
        <v>44</v>
      </c>
      <c r="O777" s="86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135</v>
      </c>
      <c r="AT777" s="226" t="s">
        <v>187</v>
      </c>
      <c r="AU777" s="226" t="s">
        <v>80</v>
      </c>
      <c r="AY777" s="19" t="s">
        <v>185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80</v>
      </c>
      <c r="BK777" s="227">
        <f>ROUND(I777*H777,2)</f>
        <v>0</v>
      </c>
      <c r="BL777" s="19" t="s">
        <v>135</v>
      </c>
      <c r="BM777" s="226" t="s">
        <v>6820</v>
      </c>
    </row>
    <row r="778" s="2" customFormat="1" ht="16.5" customHeight="1">
      <c r="A778" s="40"/>
      <c r="B778" s="41"/>
      <c r="C778" s="215" t="s">
        <v>6032</v>
      </c>
      <c r="D778" s="215" t="s">
        <v>187</v>
      </c>
      <c r="E778" s="216" t="s">
        <v>3836</v>
      </c>
      <c r="F778" s="217" t="s">
        <v>3679</v>
      </c>
      <c r="G778" s="218" t="s">
        <v>342</v>
      </c>
      <c r="H778" s="219">
        <v>0.050000000000000003</v>
      </c>
      <c r="I778" s="220"/>
      <c r="J778" s="221">
        <f>ROUND(I778*H778,2)</f>
        <v>0</v>
      </c>
      <c r="K778" s="217" t="s">
        <v>19</v>
      </c>
      <c r="L778" s="46"/>
      <c r="M778" s="222" t="s">
        <v>19</v>
      </c>
      <c r="N778" s="223" t="s">
        <v>44</v>
      </c>
      <c r="O778" s="86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135</v>
      </c>
      <c r="AT778" s="226" t="s">
        <v>187</v>
      </c>
      <c r="AU778" s="226" t="s">
        <v>80</v>
      </c>
      <c r="AY778" s="19" t="s">
        <v>185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6821</v>
      </c>
    </row>
    <row r="779" s="2" customFormat="1" ht="16.5" customHeight="1">
      <c r="A779" s="40"/>
      <c r="B779" s="41"/>
      <c r="C779" s="215" t="s">
        <v>6822</v>
      </c>
      <c r="D779" s="215" t="s">
        <v>187</v>
      </c>
      <c r="E779" s="216" t="s">
        <v>5514</v>
      </c>
      <c r="F779" s="217" t="s">
        <v>5515</v>
      </c>
      <c r="G779" s="218" t="s">
        <v>342</v>
      </c>
      <c r="H779" s="219">
        <v>0.10000000000000001</v>
      </c>
      <c r="I779" s="220"/>
      <c r="J779" s="221">
        <f>ROUND(I779*H779,2)</f>
        <v>0</v>
      </c>
      <c r="K779" s="217" t="s">
        <v>19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135</v>
      </c>
      <c r="AT779" s="226" t="s">
        <v>187</v>
      </c>
      <c r="AU779" s="226" t="s">
        <v>80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6823</v>
      </c>
    </row>
    <row r="780" s="2" customFormat="1" ht="16.5" customHeight="1">
      <c r="A780" s="40"/>
      <c r="B780" s="41"/>
      <c r="C780" s="215" t="s">
        <v>6033</v>
      </c>
      <c r="D780" s="215" t="s">
        <v>187</v>
      </c>
      <c r="E780" s="216" t="s">
        <v>5516</v>
      </c>
      <c r="F780" s="217" t="s">
        <v>3679</v>
      </c>
      <c r="G780" s="218" t="s">
        <v>342</v>
      </c>
      <c r="H780" s="219">
        <v>0.10000000000000001</v>
      </c>
      <c r="I780" s="220"/>
      <c r="J780" s="221">
        <f>ROUND(I780*H780,2)</f>
        <v>0</v>
      </c>
      <c r="K780" s="217" t="s">
        <v>19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135</v>
      </c>
      <c r="AT780" s="226" t="s">
        <v>187</v>
      </c>
      <c r="AU780" s="226" t="s">
        <v>80</v>
      </c>
      <c r="AY780" s="19" t="s">
        <v>185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135</v>
      </c>
      <c r="BM780" s="226" t="s">
        <v>6824</v>
      </c>
    </row>
    <row r="781" s="2" customFormat="1" ht="16.5" customHeight="1">
      <c r="A781" s="40"/>
      <c r="B781" s="41"/>
      <c r="C781" s="215" t="s">
        <v>6825</v>
      </c>
      <c r="D781" s="215" t="s">
        <v>187</v>
      </c>
      <c r="E781" s="216" t="s">
        <v>5517</v>
      </c>
      <c r="F781" s="217" t="s">
        <v>5518</v>
      </c>
      <c r="G781" s="218" t="s">
        <v>1314</v>
      </c>
      <c r="H781" s="219">
        <v>1</v>
      </c>
      <c r="I781" s="220"/>
      <c r="J781" s="221">
        <f>ROUND(I781*H781,2)</f>
        <v>0</v>
      </c>
      <c r="K781" s="217" t="s">
        <v>19</v>
      </c>
      <c r="L781" s="46"/>
      <c r="M781" s="222" t="s">
        <v>19</v>
      </c>
      <c r="N781" s="223" t="s">
        <v>44</v>
      </c>
      <c r="O781" s="86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135</v>
      </c>
      <c r="AT781" s="226" t="s">
        <v>187</v>
      </c>
      <c r="AU781" s="226" t="s">
        <v>80</v>
      </c>
      <c r="AY781" s="19" t="s">
        <v>185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80</v>
      </c>
      <c r="BK781" s="227">
        <f>ROUND(I781*H781,2)</f>
        <v>0</v>
      </c>
      <c r="BL781" s="19" t="s">
        <v>135</v>
      </c>
      <c r="BM781" s="226" t="s">
        <v>6826</v>
      </c>
    </row>
    <row r="782" s="12" customFormat="1" ht="25.92" customHeight="1">
      <c r="A782" s="12"/>
      <c r="B782" s="199"/>
      <c r="C782" s="200"/>
      <c r="D782" s="201" t="s">
        <v>72</v>
      </c>
      <c r="E782" s="202" t="s">
        <v>283</v>
      </c>
      <c r="F782" s="202" t="s">
        <v>6827</v>
      </c>
      <c r="G782" s="200"/>
      <c r="H782" s="200"/>
      <c r="I782" s="203"/>
      <c r="J782" s="204">
        <f>BK782</f>
        <v>0</v>
      </c>
      <c r="K782" s="200"/>
      <c r="L782" s="205"/>
      <c r="M782" s="206"/>
      <c r="N782" s="207"/>
      <c r="O782" s="207"/>
      <c r="P782" s="208">
        <f>SUM(P783:P791)</f>
        <v>0</v>
      </c>
      <c r="Q782" s="207"/>
      <c r="R782" s="208">
        <f>SUM(R783:R791)</f>
        <v>0</v>
      </c>
      <c r="S782" s="207"/>
      <c r="T782" s="209">
        <f>SUM(T783:T791)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10" t="s">
        <v>80</v>
      </c>
      <c r="AT782" s="211" t="s">
        <v>72</v>
      </c>
      <c r="AU782" s="211" t="s">
        <v>73</v>
      </c>
      <c r="AY782" s="210" t="s">
        <v>185</v>
      </c>
      <c r="BK782" s="212">
        <f>SUM(BK783:BK791)</f>
        <v>0</v>
      </c>
    </row>
    <row r="783" s="2" customFormat="1" ht="21.75" customHeight="1">
      <c r="A783" s="40"/>
      <c r="B783" s="41"/>
      <c r="C783" s="215" t="s">
        <v>6034</v>
      </c>
      <c r="D783" s="215" t="s">
        <v>187</v>
      </c>
      <c r="E783" s="216" t="s">
        <v>6828</v>
      </c>
      <c r="F783" s="217" t="s">
        <v>4069</v>
      </c>
      <c r="G783" s="218" t="s">
        <v>1773</v>
      </c>
      <c r="H783" s="219">
        <v>1</v>
      </c>
      <c r="I783" s="220"/>
      <c r="J783" s="221">
        <f>ROUND(I783*H783,2)</f>
        <v>0</v>
      </c>
      <c r="K783" s="217" t="s">
        <v>19</v>
      </c>
      <c r="L783" s="46"/>
      <c r="M783" s="222" t="s">
        <v>19</v>
      </c>
      <c r="N783" s="223" t="s">
        <v>44</v>
      </c>
      <c r="O783" s="86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135</v>
      </c>
      <c r="AT783" s="226" t="s">
        <v>187</v>
      </c>
      <c r="AU783" s="226" t="s">
        <v>80</v>
      </c>
      <c r="AY783" s="19" t="s">
        <v>185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80</v>
      </c>
      <c r="BK783" s="227">
        <f>ROUND(I783*H783,2)</f>
        <v>0</v>
      </c>
      <c r="BL783" s="19" t="s">
        <v>135</v>
      </c>
      <c r="BM783" s="226" t="s">
        <v>6829</v>
      </c>
    </row>
    <row r="784" s="2" customFormat="1" ht="16.5" customHeight="1">
      <c r="A784" s="40"/>
      <c r="B784" s="41"/>
      <c r="C784" s="215" t="s">
        <v>6830</v>
      </c>
      <c r="D784" s="215" t="s">
        <v>187</v>
      </c>
      <c r="E784" s="216" t="s">
        <v>6831</v>
      </c>
      <c r="F784" s="217" t="s">
        <v>4072</v>
      </c>
      <c r="G784" s="218" t="s">
        <v>1773</v>
      </c>
      <c r="H784" s="219">
        <v>1</v>
      </c>
      <c r="I784" s="220"/>
      <c r="J784" s="221">
        <f>ROUND(I784*H784,2)</f>
        <v>0</v>
      </c>
      <c r="K784" s="217" t="s">
        <v>19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</v>
      </c>
      <c r="R784" s="224">
        <f>Q784*H784</f>
        <v>0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187</v>
      </c>
      <c r="AU784" s="226" t="s">
        <v>80</v>
      </c>
      <c r="AY784" s="19" t="s">
        <v>185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6832</v>
      </c>
    </row>
    <row r="785" s="2" customFormat="1" ht="16.5" customHeight="1">
      <c r="A785" s="40"/>
      <c r="B785" s="41"/>
      <c r="C785" s="215" t="s">
        <v>6035</v>
      </c>
      <c r="D785" s="215" t="s">
        <v>187</v>
      </c>
      <c r="E785" s="216" t="s">
        <v>6833</v>
      </c>
      <c r="F785" s="217" t="s">
        <v>4075</v>
      </c>
      <c r="G785" s="218" t="s">
        <v>448</v>
      </c>
      <c r="H785" s="219">
        <v>3</v>
      </c>
      <c r="I785" s="220"/>
      <c r="J785" s="221">
        <f>ROUND(I785*H785,2)</f>
        <v>0</v>
      </c>
      <c r="K785" s="217" t="s">
        <v>19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187</v>
      </c>
      <c r="AU785" s="226" t="s">
        <v>80</v>
      </c>
      <c r="AY785" s="19" t="s">
        <v>185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6834</v>
      </c>
    </row>
    <row r="786" s="2" customFormat="1" ht="24.15" customHeight="1">
      <c r="A786" s="40"/>
      <c r="B786" s="41"/>
      <c r="C786" s="215" t="s">
        <v>6835</v>
      </c>
      <c r="D786" s="215" t="s">
        <v>187</v>
      </c>
      <c r="E786" s="216" t="s">
        <v>6836</v>
      </c>
      <c r="F786" s="217" t="s">
        <v>4078</v>
      </c>
      <c r="G786" s="218" t="s">
        <v>1773</v>
      </c>
      <c r="H786" s="219">
        <v>1</v>
      </c>
      <c r="I786" s="220"/>
      <c r="J786" s="221">
        <f>ROUND(I786*H786,2)</f>
        <v>0</v>
      </c>
      <c r="K786" s="217" t="s">
        <v>19</v>
      </c>
      <c r="L786" s="46"/>
      <c r="M786" s="222" t="s">
        <v>19</v>
      </c>
      <c r="N786" s="223" t="s">
        <v>44</v>
      </c>
      <c r="O786" s="86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6" t="s">
        <v>135</v>
      </c>
      <c r="AT786" s="226" t="s">
        <v>187</v>
      </c>
      <c r="AU786" s="226" t="s">
        <v>80</v>
      </c>
      <c r="AY786" s="19" t="s">
        <v>185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9" t="s">
        <v>80</v>
      </c>
      <c r="BK786" s="227">
        <f>ROUND(I786*H786,2)</f>
        <v>0</v>
      </c>
      <c r="BL786" s="19" t="s">
        <v>135</v>
      </c>
      <c r="BM786" s="226" t="s">
        <v>6837</v>
      </c>
    </row>
    <row r="787" s="2" customFormat="1" ht="16.5" customHeight="1">
      <c r="A787" s="40"/>
      <c r="B787" s="41"/>
      <c r="C787" s="215" t="s">
        <v>6838</v>
      </c>
      <c r="D787" s="215" t="s">
        <v>187</v>
      </c>
      <c r="E787" s="216" t="s">
        <v>6839</v>
      </c>
      <c r="F787" s="217" t="s">
        <v>4081</v>
      </c>
      <c r="G787" s="218" t="s">
        <v>1773</v>
      </c>
      <c r="H787" s="219">
        <v>1</v>
      </c>
      <c r="I787" s="220"/>
      <c r="J787" s="221">
        <f>ROUND(I787*H787,2)</f>
        <v>0</v>
      </c>
      <c r="K787" s="217" t="s">
        <v>19</v>
      </c>
      <c r="L787" s="46"/>
      <c r="M787" s="222" t="s">
        <v>19</v>
      </c>
      <c r="N787" s="223" t="s">
        <v>44</v>
      </c>
      <c r="O787" s="86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135</v>
      </c>
      <c r="AT787" s="226" t="s">
        <v>187</v>
      </c>
      <c r="AU787" s="226" t="s">
        <v>80</v>
      </c>
      <c r="AY787" s="19" t="s">
        <v>185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80</v>
      </c>
      <c r="BK787" s="227">
        <f>ROUND(I787*H787,2)</f>
        <v>0</v>
      </c>
      <c r="BL787" s="19" t="s">
        <v>135</v>
      </c>
      <c r="BM787" s="226" t="s">
        <v>6840</v>
      </c>
    </row>
    <row r="788" s="2" customFormat="1" ht="16.5" customHeight="1">
      <c r="A788" s="40"/>
      <c r="B788" s="41"/>
      <c r="C788" s="215" t="s">
        <v>6841</v>
      </c>
      <c r="D788" s="215" t="s">
        <v>187</v>
      </c>
      <c r="E788" s="216" t="s">
        <v>6842</v>
      </c>
      <c r="F788" s="217" t="s">
        <v>4084</v>
      </c>
      <c r="G788" s="218" t="s">
        <v>1773</v>
      </c>
      <c r="H788" s="219">
        <v>1</v>
      </c>
      <c r="I788" s="220"/>
      <c r="J788" s="221">
        <f>ROUND(I788*H788,2)</f>
        <v>0</v>
      </c>
      <c r="K788" s="217" t="s">
        <v>19</v>
      </c>
      <c r="L788" s="46"/>
      <c r="M788" s="222" t="s">
        <v>19</v>
      </c>
      <c r="N788" s="223" t="s">
        <v>44</v>
      </c>
      <c r="O788" s="86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135</v>
      </c>
      <c r="AT788" s="226" t="s">
        <v>187</v>
      </c>
      <c r="AU788" s="226" t="s">
        <v>80</v>
      </c>
      <c r="AY788" s="19" t="s">
        <v>185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80</v>
      </c>
      <c r="BK788" s="227">
        <f>ROUND(I788*H788,2)</f>
        <v>0</v>
      </c>
      <c r="BL788" s="19" t="s">
        <v>135</v>
      </c>
      <c r="BM788" s="226" t="s">
        <v>6843</v>
      </c>
    </row>
    <row r="789" s="2" customFormat="1" ht="62.7" customHeight="1">
      <c r="A789" s="40"/>
      <c r="B789" s="41"/>
      <c r="C789" s="215" t="s">
        <v>6844</v>
      </c>
      <c r="D789" s="215" t="s">
        <v>187</v>
      </c>
      <c r="E789" s="216" t="s">
        <v>6845</v>
      </c>
      <c r="F789" s="217" t="s">
        <v>6846</v>
      </c>
      <c r="G789" s="218" t="s">
        <v>1773</v>
      </c>
      <c r="H789" s="219">
        <v>1</v>
      </c>
      <c r="I789" s="220"/>
      <c r="J789" s="221">
        <f>ROUND(I789*H789,2)</f>
        <v>0</v>
      </c>
      <c r="K789" s="217" t="s">
        <v>19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187</v>
      </c>
      <c r="AU789" s="226" t="s">
        <v>80</v>
      </c>
      <c r="AY789" s="19" t="s">
        <v>185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6847</v>
      </c>
    </row>
    <row r="790" s="2" customFormat="1" ht="37.8" customHeight="1">
      <c r="A790" s="40"/>
      <c r="B790" s="41"/>
      <c r="C790" s="215" t="s">
        <v>6848</v>
      </c>
      <c r="D790" s="215" t="s">
        <v>187</v>
      </c>
      <c r="E790" s="216" t="s">
        <v>6849</v>
      </c>
      <c r="F790" s="217" t="s">
        <v>4090</v>
      </c>
      <c r="G790" s="218" t="s">
        <v>1773</v>
      </c>
      <c r="H790" s="219">
        <v>1</v>
      </c>
      <c r="I790" s="220"/>
      <c r="J790" s="221">
        <f>ROUND(I790*H790,2)</f>
        <v>0</v>
      </c>
      <c r="K790" s="217" t="s">
        <v>19</v>
      </c>
      <c r="L790" s="46"/>
      <c r="M790" s="222" t="s">
        <v>19</v>
      </c>
      <c r="N790" s="223" t="s">
        <v>44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135</v>
      </c>
      <c r="AT790" s="226" t="s">
        <v>187</v>
      </c>
      <c r="AU790" s="226" t="s">
        <v>80</v>
      </c>
      <c r="AY790" s="19" t="s">
        <v>185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135</v>
      </c>
      <c r="BM790" s="226" t="s">
        <v>6850</v>
      </c>
    </row>
    <row r="791" s="2" customFormat="1" ht="16.5" customHeight="1">
      <c r="A791" s="40"/>
      <c r="B791" s="41"/>
      <c r="C791" s="215" t="s">
        <v>6851</v>
      </c>
      <c r="D791" s="215" t="s">
        <v>187</v>
      </c>
      <c r="E791" s="216" t="s">
        <v>6852</v>
      </c>
      <c r="F791" s="217" t="s">
        <v>4095</v>
      </c>
      <c r="G791" s="218" t="s">
        <v>3739</v>
      </c>
      <c r="H791" s="219">
        <v>1</v>
      </c>
      <c r="I791" s="220"/>
      <c r="J791" s="221">
        <f>ROUND(I791*H791,2)</f>
        <v>0</v>
      </c>
      <c r="K791" s="217" t="s">
        <v>19</v>
      </c>
      <c r="L791" s="46"/>
      <c r="M791" s="267" t="s">
        <v>19</v>
      </c>
      <c r="N791" s="268" t="s">
        <v>44</v>
      </c>
      <c r="O791" s="269"/>
      <c r="P791" s="270">
        <f>O791*H791</f>
        <v>0</v>
      </c>
      <c r="Q791" s="270">
        <v>0</v>
      </c>
      <c r="R791" s="270">
        <f>Q791*H791</f>
        <v>0</v>
      </c>
      <c r="S791" s="270">
        <v>0</v>
      </c>
      <c r="T791" s="271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135</v>
      </c>
      <c r="AT791" s="226" t="s">
        <v>187</v>
      </c>
      <c r="AU791" s="226" t="s">
        <v>80</v>
      </c>
      <c r="AY791" s="19" t="s">
        <v>185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135</v>
      </c>
      <c r="BM791" s="226" t="s">
        <v>6853</v>
      </c>
    </row>
    <row r="792" s="2" customFormat="1" ht="6.96" customHeight="1">
      <c r="A792" s="40"/>
      <c r="B792" s="61"/>
      <c r="C792" s="62"/>
      <c r="D792" s="62"/>
      <c r="E792" s="62"/>
      <c r="F792" s="62"/>
      <c r="G792" s="62"/>
      <c r="H792" s="62"/>
      <c r="I792" s="62"/>
      <c r="J792" s="62"/>
      <c r="K792" s="62"/>
      <c r="L792" s="46"/>
      <c r="M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</sheetData>
  <sheetProtection sheet="1" autoFilter="0" formatColumns="0" formatRows="0" objects="1" scenarios="1" spinCount="100000" saltValue="pCKA9OnQj4rJuSqm7vwM2HLxMDFtUjBKoZ7RXpK7lcKb5+zi51GYX3bJKuk2SF950Ao9cHWW6rvSCGJQdxSe8A==" hashValue="swSiprSLN2lD4A6nEVHrHweOXy0kJ8btGNOilJKD+uoOcXp41RZwBSdYaQyhN1J0L9cXv/my1TtDV9GFTkUC9Q==" algorithmName="SHA-512" password="CC35"/>
  <autoFilter ref="C92:K7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6854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6855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ROUND((SUM(BE106:BE1647)),  2)</f>
        <v>0</v>
      </c>
      <c r="G35" s="40"/>
      <c r="H35" s="40"/>
      <c r="I35" s="160">
        <v>0.20999999999999999</v>
      </c>
      <c r="J35" s="159">
        <f>ROUND(((SUM(BE106:BE1647))*I35),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ROUND((SUM(BF106:BF1647)),  2)</f>
        <v>0</v>
      </c>
      <c r="G36" s="40"/>
      <c r="H36" s="40"/>
      <c r="I36" s="160">
        <v>0.14999999999999999</v>
      </c>
      <c r="J36" s="159">
        <f>ROUND(((SUM(BF106:BF1647))*I36),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ROUND((SUM(BG106:BG1647)),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ROUND((SUM(BH106:BH1647)),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ROUND((SUM(BI106:BI1647)),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6854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021 -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461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161</v>
      </c>
      <c r="E66" s="185"/>
      <c r="F66" s="185"/>
      <c r="G66" s="185"/>
      <c r="H66" s="185"/>
      <c r="I66" s="185"/>
      <c r="J66" s="186">
        <f>J570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163</v>
      </c>
      <c r="E67" s="185"/>
      <c r="F67" s="185"/>
      <c r="G67" s="185"/>
      <c r="H67" s="185"/>
      <c r="I67" s="185"/>
      <c r="J67" s="186">
        <f>J576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J579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462</v>
      </c>
      <c r="E69" s="185"/>
      <c r="F69" s="185"/>
      <c r="G69" s="185"/>
      <c r="H69" s="185"/>
      <c r="I69" s="185"/>
      <c r="J69" s="186">
        <f>J580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J619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1476</v>
      </c>
      <c r="E71" s="185"/>
      <c r="F71" s="185"/>
      <c r="G71" s="185"/>
      <c r="H71" s="185"/>
      <c r="I71" s="185"/>
      <c r="J71" s="186">
        <f>J632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1036</v>
      </c>
      <c r="E72" s="185"/>
      <c r="F72" s="185"/>
      <c r="G72" s="185"/>
      <c r="H72" s="185"/>
      <c r="I72" s="185"/>
      <c r="J72" s="186">
        <f>J670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1037</v>
      </c>
      <c r="E73" s="185"/>
      <c r="F73" s="185"/>
      <c r="G73" s="185"/>
      <c r="H73" s="185"/>
      <c r="I73" s="185"/>
      <c r="J73" s="186">
        <f>J808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167</v>
      </c>
      <c r="E74" s="185"/>
      <c r="F74" s="185"/>
      <c r="G74" s="185"/>
      <c r="H74" s="185"/>
      <c r="I74" s="185"/>
      <c r="J74" s="186">
        <f>J822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1038</v>
      </c>
      <c r="E75" s="185"/>
      <c r="F75" s="185"/>
      <c r="G75" s="185"/>
      <c r="H75" s="185"/>
      <c r="I75" s="185"/>
      <c r="J75" s="186">
        <f>J1005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1477</v>
      </c>
      <c r="E76" s="185"/>
      <c r="F76" s="185"/>
      <c r="G76" s="185"/>
      <c r="H76" s="185"/>
      <c r="I76" s="185"/>
      <c r="J76" s="186">
        <f>J1174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1478</v>
      </c>
      <c r="E77" s="185"/>
      <c r="F77" s="185"/>
      <c r="G77" s="185"/>
      <c r="H77" s="185"/>
      <c r="I77" s="185"/>
      <c r="J77" s="186">
        <f>J1197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1039</v>
      </c>
      <c r="E78" s="185"/>
      <c r="F78" s="185"/>
      <c r="G78" s="185"/>
      <c r="H78" s="185"/>
      <c r="I78" s="185"/>
      <c r="J78" s="186">
        <f>J1300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1479</v>
      </c>
      <c r="E79" s="185"/>
      <c r="F79" s="185"/>
      <c r="G79" s="185"/>
      <c r="H79" s="185"/>
      <c r="I79" s="185"/>
      <c r="J79" s="186">
        <f>J1357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1040</v>
      </c>
      <c r="E80" s="185"/>
      <c r="F80" s="185"/>
      <c r="G80" s="185"/>
      <c r="H80" s="185"/>
      <c r="I80" s="185"/>
      <c r="J80" s="186">
        <f>J1469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1480</v>
      </c>
      <c r="E81" s="185"/>
      <c r="F81" s="185"/>
      <c r="G81" s="185"/>
      <c r="H81" s="185"/>
      <c r="I81" s="185"/>
      <c r="J81" s="186">
        <f>J1590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7"/>
      <c r="C82" s="178"/>
      <c r="D82" s="179" t="s">
        <v>6856</v>
      </c>
      <c r="E82" s="180"/>
      <c r="F82" s="180"/>
      <c r="G82" s="180"/>
      <c r="H82" s="180"/>
      <c r="I82" s="180"/>
      <c r="J82" s="181">
        <f>J1623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3"/>
      <c r="C83" s="127"/>
      <c r="D83" s="184" t="s">
        <v>6857</v>
      </c>
      <c r="E83" s="185"/>
      <c r="F83" s="185"/>
      <c r="G83" s="185"/>
      <c r="H83" s="185"/>
      <c r="I83" s="185"/>
      <c r="J83" s="186">
        <f>J1624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169</v>
      </c>
      <c r="E84" s="180"/>
      <c r="F84" s="180"/>
      <c r="G84" s="180"/>
      <c r="H84" s="180"/>
      <c r="I84" s="180"/>
      <c r="J84" s="181">
        <f>J1646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170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150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6854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152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021 - Architektonicko - stavební řešení 1. 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171</v>
      </c>
      <c r="D105" s="191" t="s">
        <v>58</v>
      </c>
      <c r="E105" s="191" t="s">
        <v>54</v>
      </c>
      <c r="F105" s="191" t="s">
        <v>55</v>
      </c>
      <c r="G105" s="191" t="s">
        <v>172</v>
      </c>
      <c r="H105" s="191" t="s">
        <v>173</v>
      </c>
      <c r="I105" s="191" t="s">
        <v>174</v>
      </c>
      <c r="J105" s="191" t="s">
        <v>156</v>
      </c>
      <c r="K105" s="192" t="s">
        <v>175</v>
      </c>
      <c r="L105" s="193"/>
      <c r="M105" s="94" t="s">
        <v>19</v>
      </c>
      <c r="N105" s="95" t="s">
        <v>43</v>
      </c>
      <c r="O105" s="95" t="s">
        <v>176</v>
      </c>
      <c r="P105" s="95" t="s">
        <v>177</v>
      </c>
      <c r="Q105" s="95" t="s">
        <v>178</v>
      </c>
      <c r="R105" s="95" t="s">
        <v>179</v>
      </c>
      <c r="S105" s="95" t="s">
        <v>180</v>
      </c>
      <c r="T105" s="96" t="s">
        <v>181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182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P107+P579+P1623+P1646</f>
        <v>0</v>
      </c>
      <c r="Q106" s="98"/>
      <c r="R106" s="196">
        <f>R107+R579+R1623+R1646</f>
        <v>80.805197410000005</v>
      </c>
      <c r="S106" s="98"/>
      <c r="T106" s="197">
        <f>T107+T579+T1623+T1646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157</v>
      </c>
      <c r="BK106" s="198">
        <f>BK107+BK579+BK1623+BK1646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183</v>
      </c>
      <c r="F107" s="202" t="s">
        <v>184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P108+P570+P576</f>
        <v>0</v>
      </c>
      <c r="Q107" s="207"/>
      <c r="R107" s="208">
        <f>R108+R570+R576</f>
        <v>62.216966339999999</v>
      </c>
      <c r="S107" s="207"/>
      <c r="T107" s="209">
        <f>T108+T570+T576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185</v>
      </c>
      <c r="BK107" s="212">
        <f>BK108+BK570+BK576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255</v>
      </c>
      <c r="F108" s="213" t="s">
        <v>593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SUM(P109:P569)</f>
        <v>0</v>
      </c>
      <c r="Q108" s="207"/>
      <c r="R108" s="208">
        <f>SUM(R109:R569)</f>
        <v>62.118077339999999</v>
      </c>
      <c r="S108" s="207"/>
      <c r="T108" s="209">
        <f>SUM(T109:T569)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SUM(BK109:BK569)</f>
        <v>0</v>
      </c>
    </row>
    <row r="109" s="2" customFormat="1" ht="16.5" customHeight="1">
      <c r="A109" s="40"/>
      <c r="B109" s="41"/>
      <c r="C109" s="215" t="s">
        <v>80</v>
      </c>
      <c r="D109" s="215" t="s">
        <v>187</v>
      </c>
      <c r="E109" s="216" t="s">
        <v>1583</v>
      </c>
      <c r="F109" s="217" t="s">
        <v>1584</v>
      </c>
      <c r="G109" s="218" t="s">
        <v>240</v>
      </c>
      <c r="H109" s="219">
        <v>25.489999999999998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0.00025999999999999998</v>
      </c>
      <c r="R109" s="224">
        <f>Q109*H109</f>
        <v>0.0066273999999999994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6858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1586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3" customFormat="1">
      <c r="A111" s="13"/>
      <c r="B111" s="233"/>
      <c r="C111" s="234"/>
      <c r="D111" s="235" t="s">
        <v>195</v>
      </c>
      <c r="E111" s="236" t="s">
        <v>19</v>
      </c>
      <c r="F111" s="237" t="s">
        <v>6859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195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6860</v>
      </c>
      <c r="G112" s="245"/>
      <c r="H112" s="248">
        <v>0.65000000000000002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732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6861</v>
      </c>
      <c r="G114" s="245"/>
      <c r="H114" s="248">
        <v>3.8599999999999999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6862</v>
      </c>
      <c r="G115" s="245"/>
      <c r="H115" s="248">
        <v>5.75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6863</v>
      </c>
      <c r="G116" s="245"/>
      <c r="H116" s="248">
        <v>1.52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6862</v>
      </c>
      <c r="G117" s="245"/>
      <c r="H117" s="248">
        <v>5.75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6864</v>
      </c>
      <c r="G118" s="245"/>
      <c r="H118" s="248">
        <v>1.5600000000000001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6862</v>
      </c>
      <c r="G119" s="245"/>
      <c r="H119" s="248">
        <v>5.75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3" customFormat="1">
      <c r="A120" s="13"/>
      <c r="B120" s="233"/>
      <c r="C120" s="234"/>
      <c r="D120" s="235" t="s">
        <v>195</v>
      </c>
      <c r="E120" s="236" t="s">
        <v>19</v>
      </c>
      <c r="F120" s="237" t="s">
        <v>6865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195</v>
      </c>
      <c r="AU120" s="243" t="s">
        <v>82</v>
      </c>
      <c r="AV120" s="13" t="s">
        <v>80</v>
      </c>
      <c r="AW120" s="13" t="s">
        <v>35</v>
      </c>
      <c r="AX120" s="13" t="s">
        <v>73</v>
      </c>
      <c r="AY120" s="243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2355</v>
      </c>
      <c r="G121" s="245"/>
      <c r="H121" s="248">
        <v>0.16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6866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6867</v>
      </c>
      <c r="G123" s="245"/>
      <c r="H123" s="248">
        <v>0.48999999999999999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5" customFormat="1">
      <c r="A124" s="15"/>
      <c r="B124" s="255"/>
      <c r="C124" s="256"/>
      <c r="D124" s="235" t="s">
        <v>195</v>
      </c>
      <c r="E124" s="257" t="s">
        <v>19</v>
      </c>
      <c r="F124" s="258" t="s">
        <v>226</v>
      </c>
      <c r="G124" s="256"/>
      <c r="H124" s="259">
        <v>25.489999999999998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195</v>
      </c>
      <c r="AU124" s="265" t="s">
        <v>82</v>
      </c>
      <c r="AV124" s="15" t="s">
        <v>135</v>
      </c>
      <c r="AW124" s="15" t="s">
        <v>35</v>
      </c>
      <c r="AX124" s="15" t="s">
        <v>80</v>
      </c>
      <c r="AY124" s="265" t="s">
        <v>185</v>
      </c>
    </row>
    <row r="125" s="2" customFormat="1" ht="24.15" customHeight="1">
      <c r="A125" s="40"/>
      <c r="B125" s="41"/>
      <c r="C125" s="215" t="s">
        <v>82</v>
      </c>
      <c r="D125" s="215" t="s">
        <v>187</v>
      </c>
      <c r="E125" s="216" t="s">
        <v>1133</v>
      </c>
      <c r="F125" s="217" t="s">
        <v>1134</v>
      </c>
      <c r="G125" s="218" t="s">
        <v>240</v>
      </c>
      <c r="H125" s="219">
        <v>60.174999999999997</v>
      </c>
      <c r="I125" s="220"/>
      <c r="J125" s="221">
        <f>ROUND(I125*H125,2)</f>
        <v>0</v>
      </c>
      <c r="K125" s="217" t="s">
        <v>191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0.00025999999999999998</v>
      </c>
      <c r="R125" s="224">
        <f>Q125*H125</f>
        <v>0.015645499999999996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82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6868</v>
      </c>
    </row>
    <row r="126" s="2" customFormat="1">
      <c r="A126" s="40"/>
      <c r="B126" s="41"/>
      <c r="C126" s="42"/>
      <c r="D126" s="228" t="s">
        <v>193</v>
      </c>
      <c r="E126" s="42"/>
      <c r="F126" s="229" t="s">
        <v>1136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193</v>
      </c>
      <c r="AU126" s="19" t="s">
        <v>82</v>
      </c>
    </row>
    <row r="127" s="13" customFormat="1">
      <c r="A127" s="13"/>
      <c r="B127" s="233"/>
      <c r="C127" s="234"/>
      <c r="D127" s="235" t="s">
        <v>195</v>
      </c>
      <c r="E127" s="236" t="s">
        <v>19</v>
      </c>
      <c r="F127" s="237" t="s">
        <v>909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195</v>
      </c>
      <c r="AU127" s="243" t="s">
        <v>82</v>
      </c>
      <c r="AV127" s="13" t="s">
        <v>80</v>
      </c>
      <c r="AW127" s="13" t="s">
        <v>35</v>
      </c>
      <c r="AX127" s="13" t="s">
        <v>73</v>
      </c>
      <c r="AY127" s="243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6869</v>
      </c>
      <c r="G128" s="245"/>
      <c r="H128" s="248">
        <v>51.100000000000001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745</v>
      </c>
      <c r="G129" s="245"/>
      <c r="H129" s="248">
        <v>-2.79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744</v>
      </c>
      <c r="G130" s="245"/>
      <c r="H130" s="248">
        <v>1.1479999999999999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6870</v>
      </c>
      <c r="G131" s="245"/>
      <c r="H131" s="248">
        <v>0.52500000000000002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909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941</v>
      </c>
      <c r="G133" s="245"/>
      <c r="H133" s="248">
        <v>3.6579999999999999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942</v>
      </c>
      <c r="G134" s="245"/>
      <c r="H134" s="248">
        <v>2.6400000000000001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943</v>
      </c>
      <c r="G135" s="245"/>
      <c r="H135" s="248">
        <v>3.8940000000000001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5" customFormat="1">
      <c r="A136" s="15"/>
      <c r="B136" s="255"/>
      <c r="C136" s="256"/>
      <c r="D136" s="235" t="s">
        <v>195</v>
      </c>
      <c r="E136" s="257" t="s">
        <v>19</v>
      </c>
      <c r="F136" s="258" t="s">
        <v>226</v>
      </c>
      <c r="G136" s="256"/>
      <c r="H136" s="259">
        <v>60.175000000000004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195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185</v>
      </c>
    </row>
    <row r="137" s="2" customFormat="1" ht="24.15" customHeight="1">
      <c r="A137" s="40"/>
      <c r="B137" s="41"/>
      <c r="C137" s="215" t="s">
        <v>129</v>
      </c>
      <c r="D137" s="215" t="s">
        <v>187</v>
      </c>
      <c r="E137" s="216" t="s">
        <v>1598</v>
      </c>
      <c r="F137" s="217" t="s">
        <v>1599</v>
      </c>
      <c r="G137" s="218" t="s">
        <v>240</v>
      </c>
      <c r="H137" s="219">
        <v>35.627000000000002</v>
      </c>
      <c r="I137" s="220"/>
      <c r="J137" s="221">
        <f>ROUND(I137*H137,2)</f>
        <v>0</v>
      </c>
      <c r="K137" s="217" t="s">
        <v>191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0.0043800000000000002</v>
      </c>
      <c r="R137" s="224">
        <f>Q137*H137</f>
        <v>0.15604626000000002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6871</v>
      </c>
    </row>
    <row r="138" s="2" customFormat="1">
      <c r="A138" s="40"/>
      <c r="B138" s="41"/>
      <c r="C138" s="42"/>
      <c r="D138" s="228" t="s">
        <v>193</v>
      </c>
      <c r="E138" s="42"/>
      <c r="F138" s="229" t="s">
        <v>1601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82</v>
      </c>
    </row>
    <row r="139" s="13" customFormat="1">
      <c r="A139" s="13"/>
      <c r="B139" s="233"/>
      <c r="C139" s="234"/>
      <c r="D139" s="235" t="s">
        <v>195</v>
      </c>
      <c r="E139" s="236" t="s">
        <v>19</v>
      </c>
      <c r="F139" s="237" t="s">
        <v>6859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195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6860</v>
      </c>
      <c r="G140" s="245"/>
      <c r="H140" s="248">
        <v>0.65000000000000002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732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4" customFormat="1">
      <c r="A142" s="14"/>
      <c r="B142" s="244"/>
      <c r="C142" s="245"/>
      <c r="D142" s="235" t="s">
        <v>195</v>
      </c>
      <c r="E142" s="246" t="s">
        <v>19</v>
      </c>
      <c r="F142" s="247" t="s">
        <v>6861</v>
      </c>
      <c r="G142" s="245"/>
      <c r="H142" s="248">
        <v>3.8599999999999999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195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6862</v>
      </c>
      <c r="G143" s="245"/>
      <c r="H143" s="248">
        <v>5.75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6863</v>
      </c>
      <c r="G144" s="245"/>
      <c r="H144" s="248">
        <v>1.52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6862</v>
      </c>
      <c r="G145" s="245"/>
      <c r="H145" s="248">
        <v>5.75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6864</v>
      </c>
      <c r="G146" s="245"/>
      <c r="H146" s="248">
        <v>1.5600000000000001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6862</v>
      </c>
      <c r="G147" s="245"/>
      <c r="H147" s="248">
        <v>5.75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3" customFormat="1">
      <c r="A148" s="13"/>
      <c r="B148" s="233"/>
      <c r="C148" s="234"/>
      <c r="D148" s="235" t="s">
        <v>195</v>
      </c>
      <c r="E148" s="236" t="s">
        <v>19</v>
      </c>
      <c r="F148" s="237" t="s">
        <v>909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195</v>
      </c>
      <c r="AU148" s="243" t="s">
        <v>82</v>
      </c>
      <c r="AV148" s="13" t="s">
        <v>80</v>
      </c>
      <c r="AW148" s="13" t="s">
        <v>35</v>
      </c>
      <c r="AX148" s="13" t="s">
        <v>73</v>
      </c>
      <c r="AY148" s="243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941</v>
      </c>
      <c r="G149" s="245"/>
      <c r="H149" s="248">
        <v>3.6579999999999999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1596</v>
      </c>
      <c r="G150" s="245"/>
      <c r="H150" s="248">
        <v>2.585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943</v>
      </c>
      <c r="G151" s="245"/>
      <c r="H151" s="248">
        <v>3.8940000000000001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3" customFormat="1">
      <c r="A152" s="13"/>
      <c r="B152" s="233"/>
      <c r="C152" s="234"/>
      <c r="D152" s="235" t="s">
        <v>195</v>
      </c>
      <c r="E152" s="236" t="s">
        <v>19</v>
      </c>
      <c r="F152" s="237" t="s">
        <v>6865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195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2355</v>
      </c>
      <c r="G153" s="245"/>
      <c r="H153" s="248">
        <v>0.16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6866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6867</v>
      </c>
      <c r="G155" s="245"/>
      <c r="H155" s="248">
        <v>0.48999999999999999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5" customFormat="1">
      <c r="A156" s="15"/>
      <c r="B156" s="255"/>
      <c r="C156" s="256"/>
      <c r="D156" s="235" t="s">
        <v>195</v>
      </c>
      <c r="E156" s="257" t="s">
        <v>19</v>
      </c>
      <c r="F156" s="258" t="s">
        <v>226</v>
      </c>
      <c r="G156" s="256"/>
      <c r="H156" s="259">
        <v>35.627000000000002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195</v>
      </c>
      <c r="AU156" s="265" t="s">
        <v>82</v>
      </c>
      <c r="AV156" s="15" t="s">
        <v>135</v>
      </c>
      <c r="AW156" s="15" t="s">
        <v>35</v>
      </c>
      <c r="AX156" s="15" t="s">
        <v>80</v>
      </c>
      <c r="AY156" s="265" t="s">
        <v>185</v>
      </c>
    </row>
    <row r="157" s="2" customFormat="1" ht="21.75" customHeight="1">
      <c r="A157" s="40"/>
      <c r="B157" s="41"/>
      <c r="C157" s="215" t="s">
        <v>135</v>
      </c>
      <c r="D157" s="215" t="s">
        <v>187</v>
      </c>
      <c r="E157" s="216" t="s">
        <v>1602</v>
      </c>
      <c r="F157" s="217" t="s">
        <v>1603</v>
      </c>
      <c r="G157" s="218" t="s">
        <v>240</v>
      </c>
      <c r="H157" s="219">
        <v>25.489999999999998</v>
      </c>
      <c r="I157" s="220"/>
      <c r="J157" s="221">
        <f>ROUND(I157*H157,2)</f>
        <v>0</v>
      </c>
      <c r="K157" s="217" t="s">
        <v>191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0.0040000000000000001</v>
      </c>
      <c r="R157" s="224">
        <f>Q157*H157</f>
        <v>0.10196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82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6872</v>
      </c>
    </row>
    <row r="158" s="2" customFormat="1">
      <c r="A158" s="40"/>
      <c r="B158" s="41"/>
      <c r="C158" s="42"/>
      <c r="D158" s="228" t="s">
        <v>193</v>
      </c>
      <c r="E158" s="42"/>
      <c r="F158" s="229" t="s">
        <v>1604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193</v>
      </c>
      <c r="AU158" s="19" t="s">
        <v>82</v>
      </c>
    </row>
    <row r="159" s="13" customFormat="1">
      <c r="A159" s="13"/>
      <c r="B159" s="233"/>
      <c r="C159" s="234"/>
      <c r="D159" s="235" t="s">
        <v>195</v>
      </c>
      <c r="E159" s="236" t="s">
        <v>19</v>
      </c>
      <c r="F159" s="237" t="s">
        <v>6859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195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6860</v>
      </c>
      <c r="G160" s="245"/>
      <c r="H160" s="248">
        <v>0.65000000000000002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3" customFormat="1">
      <c r="A161" s="13"/>
      <c r="B161" s="233"/>
      <c r="C161" s="234"/>
      <c r="D161" s="235" t="s">
        <v>195</v>
      </c>
      <c r="E161" s="236" t="s">
        <v>19</v>
      </c>
      <c r="F161" s="237" t="s">
        <v>732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195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6861</v>
      </c>
      <c r="G162" s="245"/>
      <c r="H162" s="248">
        <v>3.8599999999999999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6862</v>
      </c>
      <c r="G163" s="245"/>
      <c r="H163" s="248">
        <v>5.75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6863</v>
      </c>
      <c r="G164" s="245"/>
      <c r="H164" s="248">
        <v>1.52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6862</v>
      </c>
      <c r="G165" s="245"/>
      <c r="H165" s="248">
        <v>5.75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6864</v>
      </c>
      <c r="G166" s="245"/>
      <c r="H166" s="248">
        <v>1.5600000000000001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6862</v>
      </c>
      <c r="G167" s="245"/>
      <c r="H167" s="248">
        <v>5.75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6865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2355</v>
      </c>
      <c r="G169" s="245"/>
      <c r="H169" s="248">
        <v>0.16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3" customFormat="1">
      <c r="A170" s="13"/>
      <c r="B170" s="233"/>
      <c r="C170" s="234"/>
      <c r="D170" s="235" t="s">
        <v>195</v>
      </c>
      <c r="E170" s="236" t="s">
        <v>19</v>
      </c>
      <c r="F170" s="237" t="s">
        <v>6866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195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6867</v>
      </c>
      <c r="G171" s="245"/>
      <c r="H171" s="248">
        <v>0.48999999999999999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5" customFormat="1">
      <c r="A172" s="15"/>
      <c r="B172" s="255"/>
      <c r="C172" s="256"/>
      <c r="D172" s="235" t="s">
        <v>195</v>
      </c>
      <c r="E172" s="257" t="s">
        <v>19</v>
      </c>
      <c r="F172" s="258" t="s">
        <v>226</v>
      </c>
      <c r="G172" s="256"/>
      <c r="H172" s="259">
        <v>25.489999999999998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195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185</v>
      </c>
    </row>
    <row r="173" s="2" customFormat="1" ht="24.15" customHeight="1">
      <c r="A173" s="40"/>
      <c r="B173" s="41"/>
      <c r="C173" s="215" t="s">
        <v>250</v>
      </c>
      <c r="D173" s="215" t="s">
        <v>187</v>
      </c>
      <c r="E173" s="216" t="s">
        <v>1141</v>
      </c>
      <c r="F173" s="217" t="s">
        <v>1142</v>
      </c>
      <c r="G173" s="218" t="s">
        <v>240</v>
      </c>
      <c r="H173" s="219">
        <v>60.174999999999997</v>
      </c>
      <c r="I173" s="220"/>
      <c r="J173" s="221">
        <f>ROUND(I173*H173,2)</f>
        <v>0</v>
      </c>
      <c r="K173" s="217" t="s">
        <v>191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0.0040000000000000001</v>
      </c>
      <c r="R173" s="224">
        <f>Q173*H173</f>
        <v>0.2407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6873</v>
      </c>
    </row>
    <row r="174" s="2" customFormat="1">
      <c r="A174" s="40"/>
      <c r="B174" s="41"/>
      <c r="C174" s="42"/>
      <c r="D174" s="228" t="s">
        <v>193</v>
      </c>
      <c r="E174" s="42"/>
      <c r="F174" s="229" t="s">
        <v>1144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193</v>
      </c>
      <c r="AU174" s="19" t="s">
        <v>82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909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6869</v>
      </c>
      <c r="G176" s="245"/>
      <c r="H176" s="248">
        <v>51.100000000000001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745</v>
      </c>
      <c r="G177" s="245"/>
      <c r="H177" s="248">
        <v>-2.79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744</v>
      </c>
      <c r="G178" s="245"/>
      <c r="H178" s="248">
        <v>1.1479999999999999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6870</v>
      </c>
      <c r="G179" s="245"/>
      <c r="H179" s="248">
        <v>0.52500000000000002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6874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941</v>
      </c>
      <c r="G181" s="245"/>
      <c r="H181" s="248">
        <v>3.6579999999999999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942</v>
      </c>
      <c r="G182" s="245"/>
      <c r="H182" s="248">
        <v>2.6400000000000001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943</v>
      </c>
      <c r="G183" s="245"/>
      <c r="H183" s="248">
        <v>3.8940000000000001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5" customFormat="1">
      <c r="A184" s="15"/>
      <c r="B184" s="255"/>
      <c r="C184" s="256"/>
      <c r="D184" s="235" t="s">
        <v>195</v>
      </c>
      <c r="E184" s="257" t="s">
        <v>19</v>
      </c>
      <c r="F184" s="258" t="s">
        <v>226</v>
      </c>
      <c r="G184" s="256"/>
      <c r="H184" s="259">
        <v>60.175000000000004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195</v>
      </c>
      <c r="AU184" s="265" t="s">
        <v>82</v>
      </c>
      <c r="AV184" s="15" t="s">
        <v>135</v>
      </c>
      <c r="AW184" s="15" t="s">
        <v>35</v>
      </c>
      <c r="AX184" s="15" t="s">
        <v>80</v>
      </c>
      <c r="AY184" s="265" t="s">
        <v>185</v>
      </c>
    </row>
    <row r="185" s="2" customFormat="1" ht="16.5" customHeight="1">
      <c r="A185" s="40"/>
      <c r="B185" s="41"/>
      <c r="C185" s="215" t="s">
        <v>255</v>
      </c>
      <c r="D185" s="215" t="s">
        <v>187</v>
      </c>
      <c r="E185" s="216" t="s">
        <v>1145</v>
      </c>
      <c r="F185" s="217" t="s">
        <v>1146</v>
      </c>
      <c r="G185" s="218" t="s">
        <v>240</v>
      </c>
      <c r="H185" s="219">
        <v>668.11900000000003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0.00025999999999999998</v>
      </c>
      <c r="R185" s="224">
        <f>Q185*H185</f>
        <v>0.17371093999999998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6875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1148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652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3" customFormat="1">
      <c r="A188" s="13"/>
      <c r="B188" s="233"/>
      <c r="C188" s="234"/>
      <c r="D188" s="235" t="s">
        <v>195</v>
      </c>
      <c r="E188" s="236" t="s">
        <v>19</v>
      </c>
      <c r="F188" s="237" t="s">
        <v>6859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195</v>
      </c>
      <c r="AU188" s="243" t="s">
        <v>82</v>
      </c>
      <c r="AV188" s="13" t="s">
        <v>80</v>
      </c>
      <c r="AW188" s="13" t="s">
        <v>35</v>
      </c>
      <c r="AX188" s="13" t="s">
        <v>73</v>
      </c>
      <c r="AY188" s="243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6876</v>
      </c>
      <c r="G189" s="245"/>
      <c r="H189" s="248">
        <v>257.27999999999997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6877</v>
      </c>
      <c r="G190" s="245"/>
      <c r="H190" s="248">
        <v>-80.831000000000003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6878</v>
      </c>
      <c r="G191" s="245"/>
      <c r="H191" s="248">
        <v>3.3999999999999999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6879</v>
      </c>
      <c r="G192" s="245"/>
      <c r="H192" s="248">
        <v>1.02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3" customFormat="1">
      <c r="A193" s="13"/>
      <c r="B193" s="233"/>
      <c r="C193" s="234"/>
      <c r="D193" s="235" t="s">
        <v>195</v>
      </c>
      <c r="E193" s="236" t="s">
        <v>19</v>
      </c>
      <c r="F193" s="237" t="s">
        <v>767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195</v>
      </c>
      <c r="AU193" s="243" t="s">
        <v>82</v>
      </c>
      <c r="AV193" s="13" t="s">
        <v>80</v>
      </c>
      <c r="AW193" s="13" t="s">
        <v>35</v>
      </c>
      <c r="AX193" s="13" t="s">
        <v>73</v>
      </c>
      <c r="AY193" s="243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768</v>
      </c>
      <c r="G194" s="245"/>
      <c r="H194" s="248">
        <v>1.21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769</v>
      </c>
      <c r="G195" s="245"/>
      <c r="H195" s="248">
        <v>0.44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770</v>
      </c>
      <c r="G196" s="245"/>
      <c r="H196" s="248">
        <v>0.90000000000000002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4" customFormat="1">
      <c r="A197" s="14"/>
      <c r="B197" s="244"/>
      <c r="C197" s="245"/>
      <c r="D197" s="235" t="s">
        <v>195</v>
      </c>
      <c r="E197" s="246" t="s">
        <v>19</v>
      </c>
      <c r="F197" s="247" t="s">
        <v>771</v>
      </c>
      <c r="G197" s="245"/>
      <c r="H197" s="248">
        <v>0.56000000000000005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195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772</v>
      </c>
      <c r="G198" s="245"/>
      <c r="H198" s="248">
        <v>0.77000000000000002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6880</v>
      </c>
      <c r="G199" s="245"/>
      <c r="H199" s="248">
        <v>1.0780000000000001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6881</v>
      </c>
      <c r="G200" s="245"/>
      <c r="H200" s="248">
        <v>0.308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770</v>
      </c>
      <c r="G201" s="245"/>
      <c r="H201" s="248">
        <v>0.90000000000000002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6882</v>
      </c>
      <c r="G202" s="245"/>
      <c r="H202" s="248">
        <v>0.47599999999999998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6883</v>
      </c>
      <c r="G203" s="245"/>
      <c r="H203" s="248">
        <v>0.68600000000000005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6884</v>
      </c>
      <c r="G204" s="245"/>
      <c r="H204" s="248">
        <v>0.44400000000000001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3" customFormat="1">
      <c r="A205" s="13"/>
      <c r="B205" s="233"/>
      <c r="C205" s="234"/>
      <c r="D205" s="235" t="s">
        <v>195</v>
      </c>
      <c r="E205" s="236" t="s">
        <v>19</v>
      </c>
      <c r="F205" s="237" t="s">
        <v>728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195</v>
      </c>
      <c r="AU205" s="243" t="s">
        <v>82</v>
      </c>
      <c r="AV205" s="13" t="s">
        <v>80</v>
      </c>
      <c r="AW205" s="13" t="s">
        <v>35</v>
      </c>
      <c r="AX205" s="13" t="s">
        <v>73</v>
      </c>
      <c r="AY205" s="243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6885</v>
      </c>
      <c r="G206" s="245"/>
      <c r="H206" s="248">
        <v>5.0129999999999999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6886</v>
      </c>
      <c r="G207" s="245"/>
      <c r="H207" s="248">
        <v>2.1379999999999999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6887</v>
      </c>
      <c r="G208" s="245"/>
      <c r="H208" s="248">
        <v>2.25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6888</v>
      </c>
      <c r="G209" s="245"/>
      <c r="H209" s="248">
        <v>1.3500000000000001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6889</v>
      </c>
      <c r="G210" s="245"/>
      <c r="H210" s="248">
        <v>0.62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3" customFormat="1">
      <c r="A211" s="13"/>
      <c r="B211" s="233"/>
      <c r="C211" s="234"/>
      <c r="D211" s="235" t="s">
        <v>195</v>
      </c>
      <c r="E211" s="236" t="s">
        <v>19</v>
      </c>
      <c r="F211" s="237" t="s">
        <v>732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195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6890</v>
      </c>
      <c r="G212" s="245"/>
      <c r="H212" s="248">
        <v>123.52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6891</v>
      </c>
      <c r="G213" s="245"/>
      <c r="H213" s="248">
        <v>4.0599999999999996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6892</v>
      </c>
      <c r="G214" s="245"/>
      <c r="H214" s="248">
        <v>2.3199999999999998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6893</v>
      </c>
      <c r="G215" s="245"/>
      <c r="H215" s="248">
        <v>3.48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4" customFormat="1">
      <c r="A216" s="14"/>
      <c r="B216" s="244"/>
      <c r="C216" s="245"/>
      <c r="D216" s="235" t="s">
        <v>195</v>
      </c>
      <c r="E216" s="246" t="s">
        <v>19</v>
      </c>
      <c r="F216" s="247" t="s">
        <v>6892</v>
      </c>
      <c r="G216" s="245"/>
      <c r="H216" s="248">
        <v>2.3199999999999998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195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6894</v>
      </c>
      <c r="G217" s="245"/>
      <c r="H217" s="248">
        <v>4.0599999999999996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6895</v>
      </c>
      <c r="G218" s="245"/>
      <c r="H218" s="248">
        <v>6.9000000000000004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6896</v>
      </c>
      <c r="G219" s="245"/>
      <c r="H219" s="248">
        <v>23.559999999999999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6896</v>
      </c>
      <c r="G220" s="245"/>
      <c r="H220" s="248">
        <v>23.559999999999999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6897</v>
      </c>
      <c r="G221" s="245"/>
      <c r="H221" s="248">
        <v>3.71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6898</v>
      </c>
      <c r="G222" s="245"/>
      <c r="H222" s="248">
        <v>1.1599999999999999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6898</v>
      </c>
      <c r="G223" s="245"/>
      <c r="H223" s="248">
        <v>1.1599999999999999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6899</v>
      </c>
      <c r="G224" s="245"/>
      <c r="H224" s="248">
        <v>3.71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6900</v>
      </c>
      <c r="G225" s="245"/>
      <c r="H225" s="248">
        <v>13.800000000000001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6901</v>
      </c>
      <c r="G226" s="245"/>
      <c r="H226" s="248">
        <v>21.449999999999999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6901</v>
      </c>
      <c r="G227" s="245"/>
      <c r="H227" s="248">
        <v>21.449999999999999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6902</v>
      </c>
      <c r="G228" s="245"/>
      <c r="H228" s="248">
        <v>3.2200000000000002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6903</v>
      </c>
      <c r="G229" s="245"/>
      <c r="H229" s="248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6903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6902</v>
      </c>
      <c r="G231" s="245"/>
      <c r="H231" s="248">
        <v>3.2200000000000002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6900</v>
      </c>
      <c r="G232" s="245"/>
      <c r="H232" s="248">
        <v>13.800000000000001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6904</v>
      </c>
      <c r="G233" s="245"/>
      <c r="H233" s="248">
        <v>14.6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6904</v>
      </c>
      <c r="G234" s="245"/>
      <c r="H234" s="248">
        <v>14.6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6905</v>
      </c>
      <c r="G235" s="245"/>
      <c r="H235" s="248">
        <v>36.890000000000001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6906</v>
      </c>
      <c r="G236" s="245"/>
      <c r="H236" s="248">
        <v>0.83999999999999997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6906</v>
      </c>
      <c r="G237" s="245"/>
      <c r="H237" s="248">
        <v>0.83999999999999997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658</v>
      </c>
      <c r="G238" s="245"/>
      <c r="H238" s="248">
        <v>-7.3319999999999999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659</v>
      </c>
      <c r="G239" s="245"/>
      <c r="H239" s="248">
        <v>-3.391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660</v>
      </c>
      <c r="G240" s="245"/>
      <c r="H240" s="248">
        <v>-5.0869999999999997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661</v>
      </c>
      <c r="G241" s="245"/>
      <c r="H241" s="248">
        <v>-1.5700000000000001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3" customFormat="1">
      <c r="A242" s="13"/>
      <c r="B242" s="233"/>
      <c r="C242" s="234"/>
      <c r="D242" s="235" t="s">
        <v>195</v>
      </c>
      <c r="E242" s="236" t="s">
        <v>19</v>
      </c>
      <c r="F242" s="237" t="s">
        <v>6907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195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6908</v>
      </c>
      <c r="G243" s="245"/>
      <c r="H243" s="248">
        <v>9.8599999999999994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6909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6910</v>
      </c>
      <c r="G245" s="245"/>
      <c r="H245" s="248">
        <v>9.452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3" customFormat="1">
      <c r="A246" s="13"/>
      <c r="B246" s="233"/>
      <c r="C246" s="234"/>
      <c r="D246" s="235" t="s">
        <v>195</v>
      </c>
      <c r="E246" s="236" t="s">
        <v>19</v>
      </c>
      <c r="F246" s="237" t="s">
        <v>6911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195</v>
      </c>
      <c r="AU246" s="243" t="s">
        <v>82</v>
      </c>
      <c r="AV246" s="13" t="s">
        <v>80</v>
      </c>
      <c r="AW246" s="13" t="s">
        <v>35</v>
      </c>
      <c r="AX246" s="13" t="s">
        <v>73</v>
      </c>
      <c r="AY246" s="243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6912</v>
      </c>
      <c r="G247" s="245"/>
      <c r="H247" s="248">
        <v>3.1280000000000001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3" customFormat="1">
      <c r="A248" s="13"/>
      <c r="B248" s="233"/>
      <c r="C248" s="234"/>
      <c r="D248" s="235" t="s">
        <v>195</v>
      </c>
      <c r="E248" s="236" t="s">
        <v>19</v>
      </c>
      <c r="F248" s="237" t="s">
        <v>6865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195</v>
      </c>
      <c r="AU248" s="243" t="s">
        <v>82</v>
      </c>
      <c r="AV248" s="13" t="s">
        <v>80</v>
      </c>
      <c r="AW248" s="13" t="s">
        <v>35</v>
      </c>
      <c r="AX248" s="13" t="s">
        <v>73</v>
      </c>
      <c r="AY248" s="243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6913</v>
      </c>
      <c r="G249" s="245"/>
      <c r="H249" s="248">
        <v>6.7320000000000002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3" customFormat="1">
      <c r="A250" s="13"/>
      <c r="B250" s="233"/>
      <c r="C250" s="234"/>
      <c r="D250" s="235" t="s">
        <v>195</v>
      </c>
      <c r="E250" s="236" t="s">
        <v>19</v>
      </c>
      <c r="F250" s="237" t="s">
        <v>6866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195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6914</v>
      </c>
      <c r="G251" s="245"/>
      <c r="H251" s="248">
        <v>16.66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3" customFormat="1">
      <c r="A252" s="13"/>
      <c r="B252" s="233"/>
      <c r="C252" s="234"/>
      <c r="D252" s="235" t="s">
        <v>195</v>
      </c>
      <c r="E252" s="236" t="s">
        <v>19</v>
      </c>
      <c r="F252" s="237" t="s">
        <v>6915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195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6916</v>
      </c>
      <c r="G253" s="245"/>
      <c r="H253" s="248">
        <v>11.205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6917</v>
      </c>
      <c r="G254" s="245"/>
      <c r="H254" s="248">
        <v>1.8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6918</v>
      </c>
      <c r="G255" s="245"/>
      <c r="H255" s="248">
        <v>-4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3" customFormat="1">
      <c r="A256" s="13"/>
      <c r="B256" s="233"/>
      <c r="C256" s="234"/>
      <c r="D256" s="235" t="s">
        <v>195</v>
      </c>
      <c r="E256" s="236" t="s">
        <v>19</v>
      </c>
      <c r="F256" s="237" t="s">
        <v>6919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195</v>
      </c>
      <c r="AU256" s="243" t="s">
        <v>82</v>
      </c>
      <c r="AV256" s="13" t="s">
        <v>80</v>
      </c>
      <c r="AW256" s="13" t="s">
        <v>35</v>
      </c>
      <c r="AX256" s="13" t="s">
        <v>73</v>
      </c>
      <c r="AY256" s="243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6920</v>
      </c>
      <c r="G257" s="245"/>
      <c r="H257" s="248">
        <v>21.899999999999999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6921</v>
      </c>
      <c r="G258" s="245"/>
      <c r="H258" s="248">
        <v>3.1800000000000002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6922</v>
      </c>
      <c r="G259" s="245"/>
      <c r="H259" s="248">
        <v>-6.4000000000000004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6923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6924</v>
      </c>
      <c r="G261" s="245"/>
      <c r="H261" s="248">
        <v>39.600000000000001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6925</v>
      </c>
      <c r="G262" s="245"/>
      <c r="H262" s="248">
        <v>4.4400000000000004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6926</v>
      </c>
      <c r="G263" s="245"/>
      <c r="H263" s="248">
        <v>-8.8000000000000007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6927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6928</v>
      </c>
      <c r="G265" s="245"/>
      <c r="H265" s="248">
        <v>12.779999999999999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6929</v>
      </c>
      <c r="G266" s="245"/>
      <c r="H266" s="248">
        <v>1.5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6930</v>
      </c>
      <c r="G267" s="245"/>
      <c r="H267" s="248">
        <v>-2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3" customFormat="1">
      <c r="A268" s="13"/>
      <c r="B268" s="233"/>
      <c r="C268" s="234"/>
      <c r="D268" s="235" t="s">
        <v>195</v>
      </c>
      <c r="E268" s="236" t="s">
        <v>19</v>
      </c>
      <c r="F268" s="237" t="s">
        <v>6931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195</v>
      </c>
      <c r="AU268" s="243" t="s">
        <v>82</v>
      </c>
      <c r="AV268" s="13" t="s">
        <v>80</v>
      </c>
      <c r="AW268" s="13" t="s">
        <v>35</v>
      </c>
      <c r="AX268" s="13" t="s">
        <v>73</v>
      </c>
      <c r="AY268" s="243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6932</v>
      </c>
      <c r="G269" s="245"/>
      <c r="H269" s="248">
        <v>1.5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3" customFormat="1">
      <c r="A270" s="13"/>
      <c r="B270" s="233"/>
      <c r="C270" s="234"/>
      <c r="D270" s="235" t="s">
        <v>195</v>
      </c>
      <c r="E270" s="236" t="s">
        <v>19</v>
      </c>
      <c r="F270" s="237" t="s">
        <v>6933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195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6934</v>
      </c>
      <c r="G271" s="245"/>
      <c r="H271" s="248">
        <v>12.720000000000001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5" customFormat="1">
      <c r="A272" s="15"/>
      <c r="B272" s="255"/>
      <c r="C272" s="256"/>
      <c r="D272" s="235" t="s">
        <v>195</v>
      </c>
      <c r="E272" s="257" t="s">
        <v>19</v>
      </c>
      <c r="F272" s="258" t="s">
        <v>226</v>
      </c>
      <c r="G272" s="256"/>
      <c r="H272" s="259">
        <v>668.11900000000026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5" t="s">
        <v>195</v>
      </c>
      <c r="AU272" s="265" t="s">
        <v>82</v>
      </c>
      <c r="AV272" s="15" t="s">
        <v>135</v>
      </c>
      <c r="AW272" s="15" t="s">
        <v>35</v>
      </c>
      <c r="AX272" s="15" t="s">
        <v>80</v>
      </c>
      <c r="AY272" s="265" t="s">
        <v>185</v>
      </c>
    </row>
    <row r="273" s="2" customFormat="1" ht="24.15" customHeight="1">
      <c r="A273" s="40"/>
      <c r="B273" s="41"/>
      <c r="C273" s="215" t="s">
        <v>260</v>
      </c>
      <c r="D273" s="215" t="s">
        <v>187</v>
      </c>
      <c r="E273" s="216" t="s">
        <v>1176</v>
      </c>
      <c r="F273" s="217" t="s">
        <v>1177</v>
      </c>
      <c r="G273" s="218" t="s">
        <v>240</v>
      </c>
      <c r="H273" s="219">
        <v>728.29399999999998</v>
      </c>
      <c r="I273" s="220"/>
      <c r="J273" s="221">
        <f>ROUND(I273*H273,2)</f>
        <v>0</v>
      </c>
      <c r="K273" s="217" t="s">
        <v>191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0.0043800000000000002</v>
      </c>
      <c r="R273" s="224">
        <f>Q273*H273</f>
        <v>3.18992772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82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6935</v>
      </c>
    </row>
    <row r="274" s="2" customFormat="1">
      <c r="A274" s="40"/>
      <c r="B274" s="41"/>
      <c r="C274" s="42"/>
      <c r="D274" s="228" t="s">
        <v>193</v>
      </c>
      <c r="E274" s="42"/>
      <c r="F274" s="229" t="s">
        <v>1179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193</v>
      </c>
      <c r="AU274" s="19" t="s">
        <v>82</v>
      </c>
    </row>
    <row r="275" s="13" customFormat="1">
      <c r="A275" s="13"/>
      <c r="B275" s="233"/>
      <c r="C275" s="234"/>
      <c r="D275" s="235" t="s">
        <v>195</v>
      </c>
      <c r="E275" s="236" t="s">
        <v>19</v>
      </c>
      <c r="F275" s="237" t="s">
        <v>652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195</v>
      </c>
      <c r="AU275" s="243" t="s">
        <v>82</v>
      </c>
      <c r="AV275" s="13" t="s">
        <v>80</v>
      </c>
      <c r="AW275" s="13" t="s">
        <v>35</v>
      </c>
      <c r="AX275" s="13" t="s">
        <v>73</v>
      </c>
      <c r="AY275" s="243" t="s">
        <v>185</v>
      </c>
    </row>
    <row r="276" s="13" customFormat="1">
      <c r="A276" s="13"/>
      <c r="B276" s="233"/>
      <c r="C276" s="234"/>
      <c r="D276" s="235" t="s">
        <v>195</v>
      </c>
      <c r="E276" s="236" t="s">
        <v>19</v>
      </c>
      <c r="F276" s="237" t="s">
        <v>6859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195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6876</v>
      </c>
      <c r="G277" s="245"/>
      <c r="H277" s="248">
        <v>257.27999999999997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6877</v>
      </c>
      <c r="G278" s="245"/>
      <c r="H278" s="248">
        <v>-80.831000000000003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6878</v>
      </c>
      <c r="G279" s="245"/>
      <c r="H279" s="248">
        <v>3.3999999999999999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6879</v>
      </c>
      <c r="G280" s="245"/>
      <c r="H280" s="248">
        <v>1.02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3" customFormat="1">
      <c r="A281" s="13"/>
      <c r="B281" s="233"/>
      <c r="C281" s="234"/>
      <c r="D281" s="235" t="s">
        <v>195</v>
      </c>
      <c r="E281" s="236" t="s">
        <v>19</v>
      </c>
      <c r="F281" s="237" t="s">
        <v>767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195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768</v>
      </c>
      <c r="G282" s="245"/>
      <c r="H282" s="248">
        <v>1.21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769</v>
      </c>
      <c r="G283" s="245"/>
      <c r="H283" s="248">
        <v>0.44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770</v>
      </c>
      <c r="G284" s="245"/>
      <c r="H284" s="248">
        <v>0.90000000000000002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771</v>
      </c>
      <c r="G285" s="245"/>
      <c r="H285" s="248">
        <v>0.56000000000000005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772</v>
      </c>
      <c r="G286" s="245"/>
      <c r="H286" s="248">
        <v>0.77000000000000002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6880</v>
      </c>
      <c r="G287" s="245"/>
      <c r="H287" s="248">
        <v>1.0780000000000001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6881</v>
      </c>
      <c r="G288" s="245"/>
      <c r="H288" s="248">
        <v>0.308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770</v>
      </c>
      <c r="G289" s="245"/>
      <c r="H289" s="248">
        <v>0.90000000000000002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6882</v>
      </c>
      <c r="G290" s="245"/>
      <c r="H290" s="248">
        <v>0.47599999999999998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6883</v>
      </c>
      <c r="G291" s="245"/>
      <c r="H291" s="248">
        <v>0.68600000000000005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6884</v>
      </c>
      <c r="G292" s="245"/>
      <c r="H292" s="248">
        <v>0.44400000000000001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728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6885</v>
      </c>
      <c r="G294" s="245"/>
      <c r="H294" s="248">
        <v>5.0129999999999999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6886</v>
      </c>
      <c r="G295" s="245"/>
      <c r="H295" s="248">
        <v>2.1379999999999999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6887</v>
      </c>
      <c r="G296" s="245"/>
      <c r="H296" s="248">
        <v>2.25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6888</v>
      </c>
      <c r="G297" s="245"/>
      <c r="H297" s="248">
        <v>1.3500000000000001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6889</v>
      </c>
      <c r="G298" s="245"/>
      <c r="H298" s="248">
        <v>0.62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3" customFormat="1">
      <c r="A299" s="13"/>
      <c r="B299" s="233"/>
      <c r="C299" s="234"/>
      <c r="D299" s="235" t="s">
        <v>195</v>
      </c>
      <c r="E299" s="236" t="s">
        <v>19</v>
      </c>
      <c r="F299" s="237" t="s">
        <v>732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195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6890</v>
      </c>
      <c r="G300" s="245"/>
      <c r="H300" s="248">
        <v>123.52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6891</v>
      </c>
      <c r="G301" s="245"/>
      <c r="H301" s="248">
        <v>4.0599999999999996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6892</v>
      </c>
      <c r="G302" s="245"/>
      <c r="H302" s="248">
        <v>2.3199999999999998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6893</v>
      </c>
      <c r="G303" s="245"/>
      <c r="H303" s="248">
        <v>3.48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6892</v>
      </c>
      <c r="G304" s="245"/>
      <c r="H304" s="248">
        <v>2.3199999999999998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6894</v>
      </c>
      <c r="G305" s="245"/>
      <c r="H305" s="248">
        <v>4.0599999999999996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6895</v>
      </c>
      <c r="G306" s="245"/>
      <c r="H306" s="248">
        <v>6.9000000000000004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4" customFormat="1">
      <c r="A307" s="14"/>
      <c r="B307" s="244"/>
      <c r="C307" s="245"/>
      <c r="D307" s="235" t="s">
        <v>195</v>
      </c>
      <c r="E307" s="246" t="s">
        <v>19</v>
      </c>
      <c r="F307" s="247" t="s">
        <v>6896</v>
      </c>
      <c r="G307" s="245"/>
      <c r="H307" s="248">
        <v>23.559999999999999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195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6896</v>
      </c>
      <c r="G308" s="245"/>
      <c r="H308" s="248">
        <v>23.559999999999999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6897</v>
      </c>
      <c r="G309" s="245"/>
      <c r="H309" s="248">
        <v>3.71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4" customFormat="1">
      <c r="A310" s="14"/>
      <c r="B310" s="244"/>
      <c r="C310" s="245"/>
      <c r="D310" s="235" t="s">
        <v>195</v>
      </c>
      <c r="E310" s="246" t="s">
        <v>19</v>
      </c>
      <c r="F310" s="247" t="s">
        <v>6898</v>
      </c>
      <c r="G310" s="245"/>
      <c r="H310" s="248">
        <v>1.1599999999999999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195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6898</v>
      </c>
      <c r="G311" s="245"/>
      <c r="H311" s="248">
        <v>1.1599999999999999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6899</v>
      </c>
      <c r="G312" s="245"/>
      <c r="H312" s="248">
        <v>3.71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4" customFormat="1">
      <c r="A313" s="14"/>
      <c r="B313" s="244"/>
      <c r="C313" s="245"/>
      <c r="D313" s="235" t="s">
        <v>195</v>
      </c>
      <c r="E313" s="246" t="s">
        <v>19</v>
      </c>
      <c r="F313" s="247" t="s">
        <v>6900</v>
      </c>
      <c r="G313" s="245"/>
      <c r="H313" s="248">
        <v>13.800000000000001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195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6901</v>
      </c>
      <c r="G314" s="245"/>
      <c r="H314" s="248">
        <v>21.449999999999999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6901</v>
      </c>
      <c r="G315" s="245"/>
      <c r="H315" s="248">
        <v>21.449999999999999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6902</v>
      </c>
      <c r="G316" s="245"/>
      <c r="H316" s="248">
        <v>3.2200000000000002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6903</v>
      </c>
      <c r="G317" s="245"/>
      <c r="H317" s="248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4" customFormat="1">
      <c r="A318" s="14"/>
      <c r="B318" s="244"/>
      <c r="C318" s="245"/>
      <c r="D318" s="235" t="s">
        <v>195</v>
      </c>
      <c r="E318" s="246" t="s">
        <v>19</v>
      </c>
      <c r="F318" s="247" t="s">
        <v>6903</v>
      </c>
      <c r="G318" s="245"/>
      <c r="H318" s="248">
        <v>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195</v>
      </c>
      <c r="AU318" s="254" t="s">
        <v>82</v>
      </c>
      <c r="AV318" s="14" t="s">
        <v>82</v>
      </c>
      <c r="AW318" s="14" t="s">
        <v>35</v>
      </c>
      <c r="AX318" s="14" t="s">
        <v>73</v>
      </c>
      <c r="AY318" s="254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6902</v>
      </c>
      <c r="G319" s="245"/>
      <c r="H319" s="248">
        <v>3.2200000000000002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4" customFormat="1">
      <c r="A320" s="14"/>
      <c r="B320" s="244"/>
      <c r="C320" s="245"/>
      <c r="D320" s="235" t="s">
        <v>195</v>
      </c>
      <c r="E320" s="246" t="s">
        <v>19</v>
      </c>
      <c r="F320" s="247" t="s">
        <v>6900</v>
      </c>
      <c r="G320" s="245"/>
      <c r="H320" s="248">
        <v>13.800000000000001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195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6904</v>
      </c>
      <c r="G321" s="245"/>
      <c r="H321" s="248">
        <v>14.6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6904</v>
      </c>
      <c r="G322" s="245"/>
      <c r="H322" s="248">
        <v>14.6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6905</v>
      </c>
      <c r="G323" s="245"/>
      <c r="H323" s="248">
        <v>36.890000000000001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6906</v>
      </c>
      <c r="G324" s="245"/>
      <c r="H324" s="248">
        <v>0.83999999999999997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6906</v>
      </c>
      <c r="G325" s="245"/>
      <c r="H325" s="248">
        <v>0.83999999999999997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658</v>
      </c>
      <c r="G326" s="245"/>
      <c r="H326" s="248">
        <v>-7.3319999999999999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659</v>
      </c>
      <c r="G327" s="245"/>
      <c r="H327" s="248">
        <v>-3.391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660</v>
      </c>
      <c r="G328" s="245"/>
      <c r="H328" s="248">
        <v>-5.0869999999999997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661</v>
      </c>
      <c r="G329" s="245"/>
      <c r="H329" s="248">
        <v>-1.5700000000000001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909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6869</v>
      </c>
      <c r="G331" s="245"/>
      <c r="H331" s="248">
        <v>51.100000000000001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4" customFormat="1">
      <c r="A332" s="14"/>
      <c r="B332" s="244"/>
      <c r="C332" s="245"/>
      <c r="D332" s="235" t="s">
        <v>195</v>
      </c>
      <c r="E332" s="246" t="s">
        <v>19</v>
      </c>
      <c r="F332" s="247" t="s">
        <v>745</v>
      </c>
      <c r="G332" s="245"/>
      <c r="H332" s="248">
        <v>-2.79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195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744</v>
      </c>
      <c r="G333" s="245"/>
      <c r="H333" s="248">
        <v>1.1479999999999999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6870</v>
      </c>
      <c r="G334" s="245"/>
      <c r="H334" s="248">
        <v>0.52500000000000002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6874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941</v>
      </c>
      <c r="G336" s="245"/>
      <c r="H336" s="248">
        <v>3.6579999999999999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942</v>
      </c>
      <c r="G337" s="245"/>
      <c r="H337" s="248">
        <v>2.6400000000000001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943</v>
      </c>
      <c r="G338" s="245"/>
      <c r="H338" s="248">
        <v>3.8940000000000001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6907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6908</v>
      </c>
      <c r="G340" s="245"/>
      <c r="H340" s="248">
        <v>9.8599999999999994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3" customFormat="1">
      <c r="A341" s="13"/>
      <c r="B341" s="233"/>
      <c r="C341" s="234"/>
      <c r="D341" s="235" t="s">
        <v>195</v>
      </c>
      <c r="E341" s="236" t="s">
        <v>19</v>
      </c>
      <c r="F341" s="237" t="s">
        <v>6909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195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6910</v>
      </c>
      <c r="G342" s="245"/>
      <c r="H342" s="248">
        <v>9.452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3" customFormat="1">
      <c r="A343" s="13"/>
      <c r="B343" s="233"/>
      <c r="C343" s="234"/>
      <c r="D343" s="235" t="s">
        <v>195</v>
      </c>
      <c r="E343" s="236" t="s">
        <v>19</v>
      </c>
      <c r="F343" s="237" t="s">
        <v>6911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195</v>
      </c>
      <c r="AU343" s="243" t="s">
        <v>82</v>
      </c>
      <c r="AV343" s="13" t="s">
        <v>80</v>
      </c>
      <c r="AW343" s="13" t="s">
        <v>35</v>
      </c>
      <c r="AX343" s="13" t="s">
        <v>73</v>
      </c>
      <c r="AY343" s="243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6912</v>
      </c>
      <c r="G344" s="245"/>
      <c r="H344" s="248">
        <v>3.1280000000000001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6865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6913</v>
      </c>
      <c r="G346" s="245"/>
      <c r="H346" s="248">
        <v>6.7320000000000002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3" customFormat="1">
      <c r="A347" s="13"/>
      <c r="B347" s="233"/>
      <c r="C347" s="234"/>
      <c r="D347" s="235" t="s">
        <v>195</v>
      </c>
      <c r="E347" s="236" t="s">
        <v>19</v>
      </c>
      <c r="F347" s="237" t="s">
        <v>6866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195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6914</v>
      </c>
      <c r="G348" s="245"/>
      <c r="H348" s="248">
        <v>16.66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3" customFormat="1">
      <c r="A349" s="13"/>
      <c r="B349" s="233"/>
      <c r="C349" s="234"/>
      <c r="D349" s="235" t="s">
        <v>195</v>
      </c>
      <c r="E349" s="236" t="s">
        <v>19</v>
      </c>
      <c r="F349" s="237" t="s">
        <v>6915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195</v>
      </c>
      <c r="AU349" s="243" t="s">
        <v>82</v>
      </c>
      <c r="AV349" s="13" t="s">
        <v>80</v>
      </c>
      <c r="AW349" s="13" t="s">
        <v>35</v>
      </c>
      <c r="AX349" s="13" t="s">
        <v>73</v>
      </c>
      <c r="AY349" s="243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6916</v>
      </c>
      <c r="G350" s="245"/>
      <c r="H350" s="248">
        <v>11.205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6917</v>
      </c>
      <c r="G351" s="245"/>
      <c r="H351" s="248">
        <v>1.8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6918</v>
      </c>
      <c r="G352" s="245"/>
      <c r="H352" s="248">
        <v>-4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3" customFormat="1">
      <c r="A353" s="13"/>
      <c r="B353" s="233"/>
      <c r="C353" s="234"/>
      <c r="D353" s="235" t="s">
        <v>195</v>
      </c>
      <c r="E353" s="236" t="s">
        <v>19</v>
      </c>
      <c r="F353" s="237" t="s">
        <v>6919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195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6920</v>
      </c>
      <c r="G354" s="245"/>
      <c r="H354" s="248">
        <v>21.899999999999999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6921</v>
      </c>
      <c r="G355" s="245"/>
      <c r="H355" s="248">
        <v>3.1800000000000002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6922</v>
      </c>
      <c r="G356" s="245"/>
      <c r="H356" s="248">
        <v>-6.4000000000000004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3" customFormat="1">
      <c r="A357" s="13"/>
      <c r="B357" s="233"/>
      <c r="C357" s="234"/>
      <c r="D357" s="235" t="s">
        <v>195</v>
      </c>
      <c r="E357" s="236" t="s">
        <v>19</v>
      </c>
      <c r="F357" s="237" t="s">
        <v>6923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195</v>
      </c>
      <c r="AU357" s="243" t="s">
        <v>82</v>
      </c>
      <c r="AV357" s="13" t="s">
        <v>80</v>
      </c>
      <c r="AW357" s="13" t="s">
        <v>35</v>
      </c>
      <c r="AX357" s="13" t="s">
        <v>73</v>
      </c>
      <c r="AY357" s="243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6924</v>
      </c>
      <c r="G358" s="245"/>
      <c r="H358" s="248">
        <v>39.600000000000001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6925</v>
      </c>
      <c r="G359" s="245"/>
      <c r="H359" s="248">
        <v>4.4400000000000004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6926</v>
      </c>
      <c r="G360" s="245"/>
      <c r="H360" s="248">
        <v>-8.8000000000000007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3" customFormat="1">
      <c r="A361" s="13"/>
      <c r="B361" s="233"/>
      <c r="C361" s="234"/>
      <c r="D361" s="235" t="s">
        <v>195</v>
      </c>
      <c r="E361" s="236" t="s">
        <v>19</v>
      </c>
      <c r="F361" s="237" t="s">
        <v>6927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195</v>
      </c>
      <c r="AU361" s="243" t="s">
        <v>82</v>
      </c>
      <c r="AV361" s="13" t="s">
        <v>80</v>
      </c>
      <c r="AW361" s="13" t="s">
        <v>35</v>
      </c>
      <c r="AX361" s="13" t="s">
        <v>73</v>
      </c>
      <c r="AY361" s="243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6928</v>
      </c>
      <c r="G362" s="245"/>
      <c r="H362" s="248">
        <v>12.779999999999999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6929</v>
      </c>
      <c r="G363" s="245"/>
      <c r="H363" s="248">
        <v>1.5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6930</v>
      </c>
      <c r="G364" s="245"/>
      <c r="H364" s="248">
        <v>-2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3" customFormat="1">
      <c r="A365" s="13"/>
      <c r="B365" s="233"/>
      <c r="C365" s="234"/>
      <c r="D365" s="235" t="s">
        <v>195</v>
      </c>
      <c r="E365" s="236" t="s">
        <v>19</v>
      </c>
      <c r="F365" s="237" t="s">
        <v>6931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195</v>
      </c>
      <c r="AU365" s="243" t="s">
        <v>82</v>
      </c>
      <c r="AV365" s="13" t="s">
        <v>80</v>
      </c>
      <c r="AW365" s="13" t="s">
        <v>35</v>
      </c>
      <c r="AX365" s="13" t="s">
        <v>73</v>
      </c>
      <c r="AY365" s="243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6932</v>
      </c>
      <c r="G366" s="245"/>
      <c r="H366" s="248">
        <v>1.5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3" customFormat="1">
      <c r="A367" s="13"/>
      <c r="B367" s="233"/>
      <c r="C367" s="234"/>
      <c r="D367" s="235" t="s">
        <v>195</v>
      </c>
      <c r="E367" s="236" t="s">
        <v>19</v>
      </c>
      <c r="F367" s="237" t="s">
        <v>6933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195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6934</v>
      </c>
      <c r="G368" s="245"/>
      <c r="H368" s="248">
        <v>12.720000000000001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5" customFormat="1">
      <c r="A369" s="15"/>
      <c r="B369" s="255"/>
      <c r="C369" s="256"/>
      <c r="D369" s="235" t="s">
        <v>195</v>
      </c>
      <c r="E369" s="257" t="s">
        <v>19</v>
      </c>
      <c r="F369" s="258" t="s">
        <v>226</v>
      </c>
      <c r="G369" s="256"/>
      <c r="H369" s="259">
        <v>728.29400000000032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195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185</v>
      </c>
    </row>
    <row r="370" s="2" customFormat="1" ht="16.5" customHeight="1">
      <c r="A370" s="40"/>
      <c r="B370" s="41"/>
      <c r="C370" s="215" t="s">
        <v>265</v>
      </c>
      <c r="D370" s="215" t="s">
        <v>187</v>
      </c>
      <c r="E370" s="216" t="s">
        <v>1180</v>
      </c>
      <c r="F370" s="217" t="s">
        <v>1181</v>
      </c>
      <c r="G370" s="218" t="s">
        <v>240</v>
      </c>
      <c r="H370" s="219">
        <v>642.95500000000004</v>
      </c>
      <c r="I370" s="220"/>
      <c r="J370" s="221">
        <f>ROUND(I370*H370,2)</f>
        <v>0</v>
      </c>
      <c r="K370" s="217" t="s">
        <v>191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0.0040000000000000001</v>
      </c>
      <c r="R370" s="224">
        <f>Q370*H370</f>
        <v>2.5718200000000002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82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6936</v>
      </c>
    </row>
    <row r="371" s="2" customFormat="1">
      <c r="A371" s="40"/>
      <c r="B371" s="41"/>
      <c r="C371" s="42"/>
      <c r="D371" s="228" t="s">
        <v>193</v>
      </c>
      <c r="E371" s="42"/>
      <c r="F371" s="229" t="s">
        <v>1183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193</v>
      </c>
      <c r="AU371" s="19" t="s">
        <v>82</v>
      </c>
    </row>
    <row r="372" s="13" customFormat="1">
      <c r="A372" s="13"/>
      <c r="B372" s="233"/>
      <c r="C372" s="234"/>
      <c r="D372" s="235" t="s">
        <v>195</v>
      </c>
      <c r="E372" s="236" t="s">
        <v>19</v>
      </c>
      <c r="F372" s="237" t="s">
        <v>652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195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185</v>
      </c>
    </row>
    <row r="373" s="13" customFormat="1">
      <c r="A373" s="13"/>
      <c r="B373" s="233"/>
      <c r="C373" s="234"/>
      <c r="D373" s="235" t="s">
        <v>195</v>
      </c>
      <c r="E373" s="236" t="s">
        <v>19</v>
      </c>
      <c r="F373" s="237" t="s">
        <v>6859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195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6876</v>
      </c>
      <c r="G374" s="245"/>
      <c r="H374" s="248">
        <v>257.27999999999997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6877</v>
      </c>
      <c r="G375" s="245"/>
      <c r="H375" s="248">
        <v>-80.831000000000003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6878</v>
      </c>
      <c r="G376" s="245"/>
      <c r="H376" s="248">
        <v>3.3999999999999999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6879</v>
      </c>
      <c r="G377" s="245"/>
      <c r="H377" s="248">
        <v>1.02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3" customFormat="1">
      <c r="A378" s="13"/>
      <c r="B378" s="233"/>
      <c r="C378" s="234"/>
      <c r="D378" s="235" t="s">
        <v>195</v>
      </c>
      <c r="E378" s="236" t="s">
        <v>19</v>
      </c>
      <c r="F378" s="237" t="s">
        <v>767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195</v>
      </c>
      <c r="AU378" s="243" t="s">
        <v>82</v>
      </c>
      <c r="AV378" s="13" t="s">
        <v>80</v>
      </c>
      <c r="AW378" s="13" t="s">
        <v>35</v>
      </c>
      <c r="AX378" s="13" t="s">
        <v>73</v>
      </c>
      <c r="AY378" s="243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768</v>
      </c>
      <c r="G379" s="245"/>
      <c r="H379" s="248">
        <v>1.21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769</v>
      </c>
      <c r="G380" s="245"/>
      <c r="H380" s="248">
        <v>0.44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770</v>
      </c>
      <c r="G381" s="245"/>
      <c r="H381" s="248">
        <v>0.90000000000000002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771</v>
      </c>
      <c r="G382" s="245"/>
      <c r="H382" s="248">
        <v>0.56000000000000005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772</v>
      </c>
      <c r="G383" s="245"/>
      <c r="H383" s="248">
        <v>0.77000000000000002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6880</v>
      </c>
      <c r="G384" s="245"/>
      <c r="H384" s="248">
        <v>1.0780000000000001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6881</v>
      </c>
      <c r="G385" s="245"/>
      <c r="H385" s="248">
        <v>0.308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770</v>
      </c>
      <c r="G386" s="245"/>
      <c r="H386" s="248">
        <v>0.90000000000000002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6882</v>
      </c>
      <c r="G387" s="245"/>
      <c r="H387" s="248">
        <v>0.47599999999999998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6883</v>
      </c>
      <c r="G388" s="245"/>
      <c r="H388" s="248">
        <v>0.68600000000000005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6884</v>
      </c>
      <c r="G389" s="245"/>
      <c r="H389" s="248">
        <v>0.44400000000000001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3" customFormat="1">
      <c r="A390" s="13"/>
      <c r="B390" s="233"/>
      <c r="C390" s="234"/>
      <c r="D390" s="235" t="s">
        <v>195</v>
      </c>
      <c r="E390" s="236" t="s">
        <v>19</v>
      </c>
      <c r="F390" s="237" t="s">
        <v>728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195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6885</v>
      </c>
      <c r="G391" s="245"/>
      <c r="H391" s="248">
        <v>5.0129999999999999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6886</v>
      </c>
      <c r="G392" s="245"/>
      <c r="H392" s="248">
        <v>2.1379999999999999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6887</v>
      </c>
      <c r="G393" s="245"/>
      <c r="H393" s="248">
        <v>2.25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6888</v>
      </c>
      <c r="G394" s="245"/>
      <c r="H394" s="248">
        <v>1.3500000000000001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6889</v>
      </c>
      <c r="G395" s="245"/>
      <c r="H395" s="248">
        <v>0.62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3" customFormat="1">
      <c r="A396" s="13"/>
      <c r="B396" s="233"/>
      <c r="C396" s="234"/>
      <c r="D396" s="235" t="s">
        <v>195</v>
      </c>
      <c r="E396" s="236" t="s">
        <v>19</v>
      </c>
      <c r="F396" s="237" t="s">
        <v>732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195</v>
      </c>
      <c r="AU396" s="243" t="s">
        <v>82</v>
      </c>
      <c r="AV396" s="13" t="s">
        <v>80</v>
      </c>
      <c r="AW396" s="13" t="s">
        <v>35</v>
      </c>
      <c r="AX396" s="13" t="s">
        <v>73</v>
      </c>
      <c r="AY396" s="243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6890</v>
      </c>
      <c r="G397" s="245"/>
      <c r="H397" s="248">
        <v>123.52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6891</v>
      </c>
      <c r="G398" s="245"/>
      <c r="H398" s="248">
        <v>4.0599999999999996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6892</v>
      </c>
      <c r="G399" s="245"/>
      <c r="H399" s="248">
        <v>2.3199999999999998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6893</v>
      </c>
      <c r="G400" s="245"/>
      <c r="H400" s="248">
        <v>3.48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6892</v>
      </c>
      <c r="G401" s="245"/>
      <c r="H401" s="248">
        <v>2.3199999999999998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6894</v>
      </c>
      <c r="G402" s="245"/>
      <c r="H402" s="248">
        <v>4.0599999999999996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6895</v>
      </c>
      <c r="G403" s="245"/>
      <c r="H403" s="248">
        <v>6.9000000000000004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4" customFormat="1">
      <c r="A404" s="14"/>
      <c r="B404" s="244"/>
      <c r="C404" s="245"/>
      <c r="D404" s="235" t="s">
        <v>195</v>
      </c>
      <c r="E404" s="246" t="s">
        <v>19</v>
      </c>
      <c r="F404" s="247" t="s">
        <v>6896</v>
      </c>
      <c r="G404" s="245"/>
      <c r="H404" s="248">
        <v>23.559999999999999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195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6896</v>
      </c>
      <c r="G405" s="245"/>
      <c r="H405" s="248">
        <v>23.559999999999999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6897</v>
      </c>
      <c r="G406" s="245"/>
      <c r="H406" s="248">
        <v>3.71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6898</v>
      </c>
      <c r="G407" s="245"/>
      <c r="H407" s="248">
        <v>1.1599999999999999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6898</v>
      </c>
      <c r="G408" s="245"/>
      <c r="H408" s="248">
        <v>1.1599999999999999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6899</v>
      </c>
      <c r="G409" s="245"/>
      <c r="H409" s="248">
        <v>3.71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6900</v>
      </c>
      <c r="G410" s="245"/>
      <c r="H410" s="248">
        <v>13.800000000000001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6901</v>
      </c>
      <c r="G411" s="245"/>
      <c r="H411" s="248">
        <v>21.449999999999999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6901</v>
      </c>
      <c r="G412" s="245"/>
      <c r="H412" s="248">
        <v>21.449999999999999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6902</v>
      </c>
      <c r="G413" s="245"/>
      <c r="H413" s="248">
        <v>3.2200000000000002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6903</v>
      </c>
      <c r="G414" s="245"/>
      <c r="H414" s="248">
        <v>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6903</v>
      </c>
      <c r="G415" s="245"/>
      <c r="H415" s="248">
        <v>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6902</v>
      </c>
      <c r="G416" s="245"/>
      <c r="H416" s="248">
        <v>3.2200000000000002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6900</v>
      </c>
      <c r="G417" s="245"/>
      <c r="H417" s="248">
        <v>13.800000000000001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6904</v>
      </c>
      <c r="G418" s="245"/>
      <c r="H418" s="248">
        <v>14.6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4" customFormat="1">
      <c r="A419" s="14"/>
      <c r="B419" s="244"/>
      <c r="C419" s="245"/>
      <c r="D419" s="235" t="s">
        <v>195</v>
      </c>
      <c r="E419" s="246" t="s">
        <v>19</v>
      </c>
      <c r="F419" s="247" t="s">
        <v>6904</v>
      </c>
      <c r="G419" s="245"/>
      <c r="H419" s="248">
        <v>14.6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195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6905</v>
      </c>
      <c r="G420" s="245"/>
      <c r="H420" s="248">
        <v>36.890000000000001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6906</v>
      </c>
      <c r="G421" s="245"/>
      <c r="H421" s="248">
        <v>0.83999999999999997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6906</v>
      </c>
      <c r="G422" s="245"/>
      <c r="H422" s="248">
        <v>0.83999999999999997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658</v>
      </c>
      <c r="G423" s="245"/>
      <c r="H423" s="248">
        <v>-7.3319999999999999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659</v>
      </c>
      <c r="G424" s="245"/>
      <c r="H424" s="248">
        <v>-3.391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660</v>
      </c>
      <c r="G425" s="245"/>
      <c r="H425" s="248">
        <v>-5.0869999999999997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661</v>
      </c>
      <c r="G426" s="245"/>
      <c r="H426" s="248">
        <v>-1.5700000000000001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3" customFormat="1">
      <c r="A427" s="13"/>
      <c r="B427" s="233"/>
      <c r="C427" s="234"/>
      <c r="D427" s="235" t="s">
        <v>195</v>
      </c>
      <c r="E427" s="236" t="s">
        <v>19</v>
      </c>
      <c r="F427" s="237" t="s">
        <v>6907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195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6908</v>
      </c>
      <c r="G428" s="245"/>
      <c r="H428" s="248">
        <v>9.8599999999999994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2410</v>
      </c>
      <c r="G429" s="245"/>
      <c r="H429" s="248">
        <v>-5.2199999999999998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3" customFormat="1">
      <c r="A430" s="13"/>
      <c r="B430" s="233"/>
      <c r="C430" s="234"/>
      <c r="D430" s="235" t="s">
        <v>195</v>
      </c>
      <c r="E430" s="236" t="s">
        <v>19</v>
      </c>
      <c r="F430" s="237" t="s">
        <v>6909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195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6910</v>
      </c>
      <c r="G431" s="245"/>
      <c r="H431" s="248">
        <v>9.452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6937</v>
      </c>
      <c r="G432" s="245"/>
      <c r="H432" s="248">
        <v>-5.0039999999999996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3" customFormat="1">
      <c r="A433" s="13"/>
      <c r="B433" s="233"/>
      <c r="C433" s="234"/>
      <c r="D433" s="235" t="s">
        <v>195</v>
      </c>
      <c r="E433" s="236" t="s">
        <v>19</v>
      </c>
      <c r="F433" s="237" t="s">
        <v>6911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195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6912</v>
      </c>
      <c r="G434" s="245"/>
      <c r="H434" s="248">
        <v>3.1280000000000001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6938</v>
      </c>
      <c r="G435" s="245"/>
      <c r="H435" s="248">
        <v>-1.6559999999999999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3" customFormat="1">
      <c r="A436" s="13"/>
      <c r="B436" s="233"/>
      <c r="C436" s="234"/>
      <c r="D436" s="235" t="s">
        <v>195</v>
      </c>
      <c r="E436" s="236" t="s">
        <v>19</v>
      </c>
      <c r="F436" s="237" t="s">
        <v>6865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195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185</v>
      </c>
    </row>
    <row r="437" s="14" customFormat="1">
      <c r="A437" s="14"/>
      <c r="B437" s="244"/>
      <c r="C437" s="245"/>
      <c r="D437" s="235" t="s">
        <v>195</v>
      </c>
      <c r="E437" s="246" t="s">
        <v>19</v>
      </c>
      <c r="F437" s="247" t="s">
        <v>6913</v>
      </c>
      <c r="G437" s="245"/>
      <c r="H437" s="248">
        <v>6.7320000000000002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195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1663</v>
      </c>
      <c r="G438" s="245"/>
      <c r="H438" s="248">
        <v>-3.5640000000000001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3" customFormat="1">
      <c r="A439" s="13"/>
      <c r="B439" s="233"/>
      <c r="C439" s="234"/>
      <c r="D439" s="235" t="s">
        <v>195</v>
      </c>
      <c r="E439" s="236" t="s">
        <v>19</v>
      </c>
      <c r="F439" s="237" t="s">
        <v>6866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195</v>
      </c>
      <c r="AU439" s="243" t="s">
        <v>82</v>
      </c>
      <c r="AV439" s="13" t="s">
        <v>80</v>
      </c>
      <c r="AW439" s="13" t="s">
        <v>35</v>
      </c>
      <c r="AX439" s="13" t="s">
        <v>73</v>
      </c>
      <c r="AY439" s="243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6914</v>
      </c>
      <c r="G440" s="245"/>
      <c r="H440" s="248">
        <v>16.66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6939</v>
      </c>
      <c r="G441" s="245"/>
      <c r="H441" s="248">
        <v>-8.8200000000000003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3" customFormat="1">
      <c r="A442" s="13"/>
      <c r="B442" s="233"/>
      <c r="C442" s="234"/>
      <c r="D442" s="235" t="s">
        <v>195</v>
      </c>
      <c r="E442" s="236" t="s">
        <v>19</v>
      </c>
      <c r="F442" s="237" t="s">
        <v>6915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195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6916</v>
      </c>
      <c r="G443" s="245"/>
      <c r="H443" s="248">
        <v>11.205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6917</v>
      </c>
      <c r="G444" s="245"/>
      <c r="H444" s="248">
        <v>1.8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6918</v>
      </c>
      <c r="G445" s="245"/>
      <c r="H445" s="248">
        <v>-4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3" customFormat="1">
      <c r="A446" s="13"/>
      <c r="B446" s="233"/>
      <c r="C446" s="234"/>
      <c r="D446" s="235" t="s">
        <v>195</v>
      </c>
      <c r="E446" s="236" t="s">
        <v>19</v>
      </c>
      <c r="F446" s="237" t="s">
        <v>6919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195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6920</v>
      </c>
      <c r="G447" s="245"/>
      <c r="H447" s="248">
        <v>21.899999999999999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6921</v>
      </c>
      <c r="G448" s="245"/>
      <c r="H448" s="248">
        <v>3.1800000000000002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6922</v>
      </c>
      <c r="G449" s="245"/>
      <c r="H449" s="248">
        <v>-6.4000000000000004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2198</v>
      </c>
      <c r="G450" s="245"/>
      <c r="H450" s="248">
        <v>-0.90000000000000002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3" customFormat="1">
      <c r="A451" s="13"/>
      <c r="B451" s="233"/>
      <c r="C451" s="234"/>
      <c r="D451" s="235" t="s">
        <v>195</v>
      </c>
      <c r="E451" s="236" t="s">
        <v>19</v>
      </c>
      <c r="F451" s="237" t="s">
        <v>6923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195</v>
      </c>
      <c r="AU451" s="243" t="s">
        <v>82</v>
      </c>
      <c r="AV451" s="13" t="s">
        <v>80</v>
      </c>
      <c r="AW451" s="13" t="s">
        <v>35</v>
      </c>
      <c r="AX451" s="13" t="s">
        <v>73</v>
      </c>
      <c r="AY451" s="243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6924</v>
      </c>
      <c r="G452" s="245"/>
      <c r="H452" s="248">
        <v>39.600000000000001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6925</v>
      </c>
      <c r="G453" s="245"/>
      <c r="H453" s="248">
        <v>4.4400000000000004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6926</v>
      </c>
      <c r="G454" s="245"/>
      <c r="H454" s="248">
        <v>-8.8000000000000007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3" customFormat="1">
      <c r="A455" s="13"/>
      <c r="B455" s="233"/>
      <c r="C455" s="234"/>
      <c r="D455" s="235" t="s">
        <v>195</v>
      </c>
      <c r="E455" s="236" t="s">
        <v>19</v>
      </c>
      <c r="F455" s="237" t="s">
        <v>6927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195</v>
      </c>
      <c r="AU455" s="243" t="s">
        <v>82</v>
      </c>
      <c r="AV455" s="13" t="s">
        <v>80</v>
      </c>
      <c r="AW455" s="13" t="s">
        <v>35</v>
      </c>
      <c r="AX455" s="13" t="s">
        <v>73</v>
      </c>
      <c r="AY455" s="243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6928</v>
      </c>
      <c r="G456" s="245"/>
      <c r="H456" s="248">
        <v>12.779999999999999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6929</v>
      </c>
      <c r="G457" s="245"/>
      <c r="H457" s="248">
        <v>1.5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6930</v>
      </c>
      <c r="G458" s="245"/>
      <c r="H458" s="248">
        <v>-2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3" customFormat="1">
      <c r="A459" s="13"/>
      <c r="B459" s="233"/>
      <c r="C459" s="234"/>
      <c r="D459" s="235" t="s">
        <v>195</v>
      </c>
      <c r="E459" s="236" t="s">
        <v>19</v>
      </c>
      <c r="F459" s="237" t="s">
        <v>6931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195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185</v>
      </c>
    </row>
    <row r="460" s="14" customFormat="1">
      <c r="A460" s="14"/>
      <c r="B460" s="244"/>
      <c r="C460" s="245"/>
      <c r="D460" s="235" t="s">
        <v>195</v>
      </c>
      <c r="E460" s="246" t="s">
        <v>19</v>
      </c>
      <c r="F460" s="247" t="s">
        <v>6932</v>
      </c>
      <c r="G460" s="245"/>
      <c r="H460" s="248">
        <v>1.5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195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185</v>
      </c>
    </row>
    <row r="461" s="13" customFormat="1">
      <c r="A461" s="13"/>
      <c r="B461" s="233"/>
      <c r="C461" s="234"/>
      <c r="D461" s="235" t="s">
        <v>195</v>
      </c>
      <c r="E461" s="236" t="s">
        <v>19</v>
      </c>
      <c r="F461" s="237" t="s">
        <v>6933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195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6934</v>
      </c>
      <c r="G462" s="245"/>
      <c r="H462" s="248">
        <v>12.720000000000001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5" customFormat="1">
      <c r="A463" s="15"/>
      <c r="B463" s="255"/>
      <c r="C463" s="256"/>
      <c r="D463" s="235" t="s">
        <v>195</v>
      </c>
      <c r="E463" s="257" t="s">
        <v>19</v>
      </c>
      <c r="F463" s="258" t="s">
        <v>226</v>
      </c>
      <c r="G463" s="256"/>
      <c r="H463" s="259">
        <v>642.95500000000027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195</v>
      </c>
      <c r="AU463" s="265" t="s">
        <v>82</v>
      </c>
      <c r="AV463" s="15" t="s">
        <v>135</v>
      </c>
      <c r="AW463" s="15" t="s">
        <v>35</v>
      </c>
      <c r="AX463" s="15" t="s">
        <v>80</v>
      </c>
      <c r="AY463" s="265" t="s">
        <v>185</v>
      </c>
    </row>
    <row r="464" s="2" customFormat="1" ht="16.5" customHeight="1">
      <c r="A464" s="40"/>
      <c r="B464" s="41"/>
      <c r="C464" s="215" t="s">
        <v>236</v>
      </c>
      <c r="D464" s="215" t="s">
        <v>187</v>
      </c>
      <c r="E464" s="216" t="s">
        <v>1665</v>
      </c>
      <c r="F464" s="217" t="s">
        <v>1666</v>
      </c>
      <c r="G464" s="218" t="s">
        <v>240</v>
      </c>
      <c r="H464" s="219">
        <v>468.5</v>
      </c>
      <c r="I464" s="220"/>
      <c r="J464" s="221">
        <f>ROUND(I464*H464,2)</f>
        <v>0</v>
      </c>
      <c r="K464" s="217" t="s">
        <v>191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0.1173</v>
      </c>
      <c r="R464" s="224">
        <f>Q464*H464</f>
        <v>54.95505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82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6940</v>
      </c>
    </row>
    <row r="465" s="2" customFormat="1">
      <c r="A465" s="40"/>
      <c r="B465" s="41"/>
      <c r="C465" s="42"/>
      <c r="D465" s="228" t="s">
        <v>193</v>
      </c>
      <c r="E465" s="42"/>
      <c r="F465" s="229" t="s">
        <v>1668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193</v>
      </c>
      <c r="AU465" s="19" t="s">
        <v>82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652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6941</v>
      </c>
      <c r="G467" s="245"/>
      <c r="H467" s="248">
        <v>468.5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5" customFormat="1">
      <c r="A468" s="15"/>
      <c r="B468" s="255"/>
      <c r="C468" s="256"/>
      <c r="D468" s="235" t="s">
        <v>195</v>
      </c>
      <c r="E468" s="257" t="s">
        <v>19</v>
      </c>
      <c r="F468" s="258" t="s">
        <v>226</v>
      </c>
      <c r="G468" s="256"/>
      <c r="H468" s="259">
        <v>468.5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5" t="s">
        <v>195</v>
      </c>
      <c r="AU468" s="265" t="s">
        <v>82</v>
      </c>
      <c r="AV468" s="15" t="s">
        <v>135</v>
      </c>
      <c r="AW468" s="15" t="s">
        <v>35</v>
      </c>
      <c r="AX468" s="15" t="s">
        <v>80</v>
      </c>
      <c r="AY468" s="265" t="s">
        <v>185</v>
      </c>
    </row>
    <row r="469" s="2" customFormat="1" ht="16.5" customHeight="1">
      <c r="A469" s="40"/>
      <c r="B469" s="41"/>
      <c r="C469" s="215" t="s">
        <v>283</v>
      </c>
      <c r="D469" s="215" t="s">
        <v>187</v>
      </c>
      <c r="E469" s="216" t="s">
        <v>1670</v>
      </c>
      <c r="F469" s="217" t="s">
        <v>1671</v>
      </c>
      <c r="G469" s="218" t="s">
        <v>240</v>
      </c>
      <c r="H469" s="219">
        <v>468.5</v>
      </c>
      <c r="I469" s="220"/>
      <c r="J469" s="221">
        <f>ROUND(I469*H469,2)</f>
        <v>0</v>
      </c>
      <c r="K469" s="217" t="s">
        <v>191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0.00012999999999999999</v>
      </c>
      <c r="R469" s="224">
        <f>Q469*H469</f>
        <v>0.060904999999999994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187</v>
      </c>
      <c r="AU469" s="226" t="s">
        <v>82</v>
      </c>
      <c r="AY469" s="19" t="s">
        <v>185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6942</v>
      </c>
    </row>
    <row r="470" s="2" customFormat="1">
      <c r="A470" s="40"/>
      <c r="B470" s="41"/>
      <c r="C470" s="42"/>
      <c r="D470" s="228" t="s">
        <v>193</v>
      </c>
      <c r="E470" s="42"/>
      <c r="F470" s="229" t="s">
        <v>1673</v>
      </c>
      <c r="G470" s="42"/>
      <c r="H470" s="42"/>
      <c r="I470" s="230"/>
      <c r="J470" s="42"/>
      <c r="K470" s="42"/>
      <c r="L470" s="46"/>
      <c r="M470" s="231"/>
      <c r="N470" s="232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193</v>
      </c>
      <c r="AU470" s="19" t="s">
        <v>82</v>
      </c>
    </row>
    <row r="471" s="13" customFormat="1">
      <c r="A471" s="13"/>
      <c r="B471" s="233"/>
      <c r="C471" s="234"/>
      <c r="D471" s="235" t="s">
        <v>195</v>
      </c>
      <c r="E471" s="236" t="s">
        <v>19</v>
      </c>
      <c r="F471" s="237" t="s">
        <v>652</v>
      </c>
      <c r="G471" s="234"/>
      <c r="H471" s="236" t="s">
        <v>19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195</v>
      </c>
      <c r="AU471" s="243" t="s">
        <v>82</v>
      </c>
      <c r="AV471" s="13" t="s">
        <v>80</v>
      </c>
      <c r="AW471" s="13" t="s">
        <v>35</v>
      </c>
      <c r="AX471" s="13" t="s">
        <v>73</v>
      </c>
      <c r="AY471" s="243" t="s">
        <v>185</v>
      </c>
    </row>
    <row r="472" s="14" customFormat="1">
      <c r="A472" s="14"/>
      <c r="B472" s="244"/>
      <c r="C472" s="245"/>
      <c r="D472" s="235" t="s">
        <v>195</v>
      </c>
      <c r="E472" s="246" t="s">
        <v>19</v>
      </c>
      <c r="F472" s="247" t="s">
        <v>6941</v>
      </c>
      <c r="G472" s="245"/>
      <c r="H472" s="248">
        <v>468.5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195</v>
      </c>
      <c r="AU472" s="254" t="s">
        <v>82</v>
      </c>
      <c r="AV472" s="14" t="s">
        <v>82</v>
      </c>
      <c r="AW472" s="14" t="s">
        <v>35</v>
      </c>
      <c r="AX472" s="14" t="s">
        <v>73</v>
      </c>
      <c r="AY472" s="254" t="s">
        <v>185</v>
      </c>
    </row>
    <row r="473" s="15" customFormat="1">
      <c r="A473" s="15"/>
      <c r="B473" s="255"/>
      <c r="C473" s="256"/>
      <c r="D473" s="235" t="s">
        <v>195</v>
      </c>
      <c r="E473" s="257" t="s">
        <v>19</v>
      </c>
      <c r="F473" s="258" t="s">
        <v>226</v>
      </c>
      <c r="G473" s="256"/>
      <c r="H473" s="259">
        <v>468.5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5" t="s">
        <v>195</v>
      </c>
      <c r="AU473" s="265" t="s">
        <v>82</v>
      </c>
      <c r="AV473" s="15" t="s">
        <v>135</v>
      </c>
      <c r="AW473" s="15" t="s">
        <v>35</v>
      </c>
      <c r="AX473" s="15" t="s">
        <v>80</v>
      </c>
      <c r="AY473" s="265" t="s">
        <v>185</v>
      </c>
    </row>
    <row r="474" s="2" customFormat="1" ht="24.15" customHeight="1">
      <c r="A474" s="40"/>
      <c r="B474" s="41"/>
      <c r="C474" s="215" t="s">
        <v>293</v>
      </c>
      <c r="D474" s="215" t="s">
        <v>187</v>
      </c>
      <c r="E474" s="216" t="s">
        <v>1674</v>
      </c>
      <c r="F474" s="217" t="s">
        <v>1675</v>
      </c>
      <c r="G474" s="218" t="s">
        <v>499</v>
      </c>
      <c r="H474" s="219">
        <v>278.226</v>
      </c>
      <c r="I474" s="220"/>
      <c r="J474" s="221">
        <f>ROUND(I474*H474,2)</f>
        <v>0</v>
      </c>
      <c r="K474" s="217" t="s">
        <v>191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2.0000000000000002E-05</v>
      </c>
      <c r="R474" s="224">
        <f>Q474*H474</f>
        <v>0.0055645200000000008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82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6943</v>
      </c>
    </row>
    <row r="475" s="2" customFormat="1">
      <c r="A475" s="40"/>
      <c r="B475" s="41"/>
      <c r="C475" s="42"/>
      <c r="D475" s="228" t="s">
        <v>193</v>
      </c>
      <c r="E475" s="42"/>
      <c r="F475" s="229" t="s">
        <v>1677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193</v>
      </c>
      <c r="AU475" s="19" t="s">
        <v>82</v>
      </c>
    </row>
    <row r="476" s="13" customFormat="1">
      <c r="A476" s="13"/>
      <c r="B476" s="233"/>
      <c r="C476" s="234"/>
      <c r="D476" s="235" t="s">
        <v>195</v>
      </c>
      <c r="E476" s="236" t="s">
        <v>19</v>
      </c>
      <c r="F476" s="237" t="s">
        <v>652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195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185</v>
      </c>
    </row>
    <row r="477" s="13" customFormat="1">
      <c r="A477" s="13"/>
      <c r="B477" s="233"/>
      <c r="C477" s="234"/>
      <c r="D477" s="235" t="s">
        <v>195</v>
      </c>
      <c r="E477" s="236" t="s">
        <v>19</v>
      </c>
      <c r="F477" s="237" t="s">
        <v>6859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195</v>
      </c>
      <c r="AU477" s="243" t="s">
        <v>82</v>
      </c>
      <c r="AV477" s="13" t="s">
        <v>80</v>
      </c>
      <c r="AW477" s="13" t="s">
        <v>35</v>
      </c>
      <c r="AX477" s="13" t="s">
        <v>73</v>
      </c>
      <c r="AY477" s="243" t="s">
        <v>185</v>
      </c>
    </row>
    <row r="478" s="14" customFormat="1">
      <c r="A478" s="14"/>
      <c r="B478" s="244"/>
      <c r="C478" s="245"/>
      <c r="D478" s="235" t="s">
        <v>195</v>
      </c>
      <c r="E478" s="246" t="s">
        <v>19</v>
      </c>
      <c r="F478" s="247" t="s">
        <v>6944</v>
      </c>
      <c r="G478" s="245"/>
      <c r="H478" s="248">
        <v>30.855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195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185</v>
      </c>
    </row>
    <row r="479" s="13" customFormat="1">
      <c r="A479" s="13"/>
      <c r="B479" s="233"/>
      <c r="C479" s="234"/>
      <c r="D479" s="235" t="s">
        <v>195</v>
      </c>
      <c r="E479" s="236" t="s">
        <v>19</v>
      </c>
      <c r="F479" s="237" t="s">
        <v>732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195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6945</v>
      </c>
      <c r="G480" s="245"/>
      <c r="H480" s="248">
        <v>54.600000000000001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3" customFormat="1">
      <c r="A481" s="13"/>
      <c r="B481" s="233"/>
      <c r="C481" s="234"/>
      <c r="D481" s="235" t="s">
        <v>195</v>
      </c>
      <c r="E481" s="236" t="s">
        <v>19</v>
      </c>
      <c r="F481" s="237" t="s">
        <v>6907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195</v>
      </c>
      <c r="AU481" s="243" t="s">
        <v>82</v>
      </c>
      <c r="AV481" s="13" t="s">
        <v>80</v>
      </c>
      <c r="AW481" s="13" t="s">
        <v>35</v>
      </c>
      <c r="AX481" s="13" t="s">
        <v>73</v>
      </c>
      <c r="AY481" s="243" t="s">
        <v>185</v>
      </c>
    </row>
    <row r="482" s="14" customFormat="1">
      <c r="A482" s="14"/>
      <c r="B482" s="244"/>
      <c r="C482" s="245"/>
      <c r="D482" s="235" t="s">
        <v>195</v>
      </c>
      <c r="E482" s="246" t="s">
        <v>19</v>
      </c>
      <c r="F482" s="247" t="s">
        <v>6946</v>
      </c>
      <c r="G482" s="245"/>
      <c r="H482" s="248">
        <v>9.0099999999999998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195</v>
      </c>
      <c r="AU482" s="254" t="s">
        <v>82</v>
      </c>
      <c r="AV482" s="14" t="s">
        <v>82</v>
      </c>
      <c r="AW482" s="14" t="s">
        <v>35</v>
      </c>
      <c r="AX482" s="14" t="s">
        <v>73</v>
      </c>
      <c r="AY482" s="254" t="s">
        <v>185</v>
      </c>
    </row>
    <row r="483" s="13" customFormat="1">
      <c r="A483" s="13"/>
      <c r="B483" s="233"/>
      <c r="C483" s="234"/>
      <c r="D483" s="235" t="s">
        <v>195</v>
      </c>
      <c r="E483" s="236" t="s">
        <v>19</v>
      </c>
      <c r="F483" s="237" t="s">
        <v>6909</v>
      </c>
      <c r="G483" s="234"/>
      <c r="H483" s="236" t="s">
        <v>19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195</v>
      </c>
      <c r="AU483" s="243" t="s">
        <v>82</v>
      </c>
      <c r="AV483" s="13" t="s">
        <v>80</v>
      </c>
      <c r="AW483" s="13" t="s">
        <v>35</v>
      </c>
      <c r="AX483" s="13" t="s">
        <v>73</v>
      </c>
      <c r="AY483" s="243" t="s">
        <v>185</v>
      </c>
    </row>
    <row r="484" s="14" customFormat="1">
      <c r="A484" s="14"/>
      <c r="B484" s="244"/>
      <c r="C484" s="245"/>
      <c r="D484" s="235" t="s">
        <v>195</v>
      </c>
      <c r="E484" s="246" t="s">
        <v>19</v>
      </c>
      <c r="F484" s="247" t="s">
        <v>6947</v>
      </c>
      <c r="G484" s="245"/>
      <c r="H484" s="248">
        <v>10.560000000000001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195</v>
      </c>
      <c r="AU484" s="254" t="s">
        <v>82</v>
      </c>
      <c r="AV484" s="14" t="s">
        <v>82</v>
      </c>
      <c r="AW484" s="14" t="s">
        <v>35</v>
      </c>
      <c r="AX484" s="14" t="s">
        <v>73</v>
      </c>
      <c r="AY484" s="254" t="s">
        <v>185</v>
      </c>
    </row>
    <row r="485" s="13" customFormat="1">
      <c r="A485" s="13"/>
      <c r="B485" s="233"/>
      <c r="C485" s="234"/>
      <c r="D485" s="235" t="s">
        <v>195</v>
      </c>
      <c r="E485" s="236" t="s">
        <v>19</v>
      </c>
      <c r="F485" s="237" t="s">
        <v>6911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195</v>
      </c>
      <c r="AU485" s="243" t="s">
        <v>82</v>
      </c>
      <c r="AV485" s="13" t="s">
        <v>80</v>
      </c>
      <c r="AW485" s="13" t="s">
        <v>35</v>
      </c>
      <c r="AX485" s="13" t="s">
        <v>73</v>
      </c>
      <c r="AY485" s="243" t="s">
        <v>185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6948</v>
      </c>
      <c r="G486" s="245"/>
      <c r="H486" s="248">
        <v>6.8399999999999999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3" customFormat="1">
      <c r="A487" s="13"/>
      <c r="B487" s="233"/>
      <c r="C487" s="234"/>
      <c r="D487" s="235" t="s">
        <v>195</v>
      </c>
      <c r="E487" s="236" t="s">
        <v>19</v>
      </c>
      <c r="F487" s="237" t="s">
        <v>6949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195</v>
      </c>
      <c r="AU487" s="243" t="s">
        <v>82</v>
      </c>
      <c r="AV487" s="13" t="s">
        <v>80</v>
      </c>
      <c r="AW487" s="13" t="s">
        <v>35</v>
      </c>
      <c r="AX487" s="13" t="s">
        <v>73</v>
      </c>
      <c r="AY487" s="243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6950</v>
      </c>
      <c r="G488" s="245"/>
      <c r="H488" s="248">
        <v>6.9699999999999998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3" customFormat="1">
      <c r="A489" s="13"/>
      <c r="B489" s="233"/>
      <c r="C489" s="234"/>
      <c r="D489" s="235" t="s">
        <v>195</v>
      </c>
      <c r="E489" s="236" t="s">
        <v>19</v>
      </c>
      <c r="F489" s="237" t="s">
        <v>6865</v>
      </c>
      <c r="G489" s="234"/>
      <c r="H489" s="236" t="s">
        <v>19</v>
      </c>
      <c r="I489" s="238"/>
      <c r="J489" s="234"/>
      <c r="K489" s="234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195</v>
      </c>
      <c r="AU489" s="243" t="s">
        <v>82</v>
      </c>
      <c r="AV489" s="13" t="s">
        <v>80</v>
      </c>
      <c r="AW489" s="13" t="s">
        <v>35</v>
      </c>
      <c r="AX489" s="13" t="s">
        <v>73</v>
      </c>
      <c r="AY489" s="243" t="s">
        <v>185</v>
      </c>
    </row>
    <row r="490" s="14" customFormat="1">
      <c r="A490" s="14"/>
      <c r="B490" s="244"/>
      <c r="C490" s="245"/>
      <c r="D490" s="235" t="s">
        <v>195</v>
      </c>
      <c r="E490" s="246" t="s">
        <v>19</v>
      </c>
      <c r="F490" s="247" t="s">
        <v>2484</v>
      </c>
      <c r="G490" s="245"/>
      <c r="H490" s="248">
        <v>12.186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195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185</v>
      </c>
    </row>
    <row r="491" s="13" customFormat="1">
      <c r="A491" s="13"/>
      <c r="B491" s="233"/>
      <c r="C491" s="234"/>
      <c r="D491" s="235" t="s">
        <v>195</v>
      </c>
      <c r="E491" s="236" t="s">
        <v>19</v>
      </c>
      <c r="F491" s="237" t="s">
        <v>6866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195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185</v>
      </c>
    </row>
    <row r="492" s="14" customFormat="1">
      <c r="A492" s="14"/>
      <c r="B492" s="244"/>
      <c r="C492" s="245"/>
      <c r="D492" s="235" t="s">
        <v>195</v>
      </c>
      <c r="E492" s="246" t="s">
        <v>19</v>
      </c>
      <c r="F492" s="247" t="s">
        <v>6951</v>
      </c>
      <c r="G492" s="245"/>
      <c r="H492" s="248">
        <v>13.279999999999999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195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185</v>
      </c>
    </row>
    <row r="493" s="13" customFormat="1">
      <c r="A493" s="13"/>
      <c r="B493" s="233"/>
      <c r="C493" s="234"/>
      <c r="D493" s="235" t="s">
        <v>195</v>
      </c>
      <c r="E493" s="236" t="s">
        <v>19</v>
      </c>
      <c r="F493" s="237" t="s">
        <v>6915</v>
      </c>
      <c r="G493" s="234"/>
      <c r="H493" s="236" t="s">
        <v>19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195</v>
      </c>
      <c r="AU493" s="243" t="s">
        <v>82</v>
      </c>
      <c r="AV493" s="13" t="s">
        <v>80</v>
      </c>
      <c r="AW493" s="13" t="s">
        <v>35</v>
      </c>
      <c r="AX493" s="13" t="s">
        <v>73</v>
      </c>
      <c r="AY493" s="243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6952</v>
      </c>
      <c r="G494" s="245"/>
      <c r="H494" s="248">
        <v>16.300000000000001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3" customFormat="1">
      <c r="A495" s="13"/>
      <c r="B495" s="233"/>
      <c r="C495" s="234"/>
      <c r="D495" s="235" t="s">
        <v>195</v>
      </c>
      <c r="E495" s="236" t="s">
        <v>19</v>
      </c>
      <c r="F495" s="237" t="s">
        <v>6919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195</v>
      </c>
      <c r="AU495" s="243" t="s">
        <v>82</v>
      </c>
      <c r="AV495" s="13" t="s">
        <v>80</v>
      </c>
      <c r="AW495" s="13" t="s">
        <v>35</v>
      </c>
      <c r="AX495" s="13" t="s">
        <v>73</v>
      </c>
      <c r="AY495" s="243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6953</v>
      </c>
      <c r="G496" s="245"/>
      <c r="H496" s="248">
        <v>14.800000000000001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3" customFormat="1">
      <c r="A497" s="13"/>
      <c r="B497" s="233"/>
      <c r="C497" s="234"/>
      <c r="D497" s="235" t="s">
        <v>195</v>
      </c>
      <c r="E497" s="236" t="s">
        <v>19</v>
      </c>
      <c r="F497" s="237" t="s">
        <v>6923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195</v>
      </c>
      <c r="AU497" s="243" t="s">
        <v>82</v>
      </c>
      <c r="AV497" s="13" t="s">
        <v>80</v>
      </c>
      <c r="AW497" s="13" t="s">
        <v>35</v>
      </c>
      <c r="AX497" s="13" t="s">
        <v>73</v>
      </c>
      <c r="AY497" s="243" t="s">
        <v>185</v>
      </c>
    </row>
    <row r="498" s="14" customFormat="1">
      <c r="A498" s="14"/>
      <c r="B498" s="244"/>
      <c r="C498" s="245"/>
      <c r="D498" s="235" t="s">
        <v>195</v>
      </c>
      <c r="E498" s="246" t="s">
        <v>19</v>
      </c>
      <c r="F498" s="247" t="s">
        <v>6954</v>
      </c>
      <c r="G498" s="245"/>
      <c r="H498" s="248">
        <v>32.354999999999997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195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185</v>
      </c>
    </row>
    <row r="499" s="13" customFormat="1">
      <c r="A499" s="13"/>
      <c r="B499" s="233"/>
      <c r="C499" s="234"/>
      <c r="D499" s="235" t="s">
        <v>195</v>
      </c>
      <c r="E499" s="236" t="s">
        <v>19</v>
      </c>
      <c r="F499" s="237" t="s">
        <v>6927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195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6955</v>
      </c>
      <c r="G500" s="245"/>
      <c r="H500" s="248">
        <v>15.720000000000001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3" customFormat="1">
      <c r="A501" s="13"/>
      <c r="B501" s="233"/>
      <c r="C501" s="234"/>
      <c r="D501" s="235" t="s">
        <v>195</v>
      </c>
      <c r="E501" s="236" t="s">
        <v>19</v>
      </c>
      <c r="F501" s="237" t="s">
        <v>6956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195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6957</v>
      </c>
      <c r="G502" s="245"/>
      <c r="H502" s="248">
        <v>5.8300000000000001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3" customFormat="1">
      <c r="A503" s="13"/>
      <c r="B503" s="233"/>
      <c r="C503" s="234"/>
      <c r="D503" s="235" t="s">
        <v>195</v>
      </c>
      <c r="E503" s="236" t="s">
        <v>19</v>
      </c>
      <c r="F503" s="237" t="s">
        <v>6958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195</v>
      </c>
      <c r="AU503" s="243" t="s">
        <v>82</v>
      </c>
      <c r="AV503" s="13" t="s">
        <v>80</v>
      </c>
      <c r="AW503" s="13" t="s">
        <v>35</v>
      </c>
      <c r="AX503" s="13" t="s">
        <v>73</v>
      </c>
      <c r="AY503" s="243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6959</v>
      </c>
      <c r="G504" s="245"/>
      <c r="H504" s="248">
        <v>4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6960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6961</v>
      </c>
      <c r="G506" s="245"/>
      <c r="H506" s="248">
        <v>4.7999999999999998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3" customFormat="1">
      <c r="A507" s="13"/>
      <c r="B507" s="233"/>
      <c r="C507" s="234"/>
      <c r="D507" s="235" t="s">
        <v>195</v>
      </c>
      <c r="E507" s="236" t="s">
        <v>19</v>
      </c>
      <c r="F507" s="237" t="s">
        <v>6931</v>
      </c>
      <c r="G507" s="234"/>
      <c r="H507" s="236" t="s">
        <v>19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195</v>
      </c>
      <c r="AU507" s="243" t="s">
        <v>82</v>
      </c>
      <c r="AV507" s="13" t="s">
        <v>80</v>
      </c>
      <c r="AW507" s="13" t="s">
        <v>35</v>
      </c>
      <c r="AX507" s="13" t="s">
        <v>73</v>
      </c>
      <c r="AY507" s="243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6962</v>
      </c>
      <c r="G508" s="245"/>
      <c r="H508" s="248">
        <v>6.4000000000000004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3" customFormat="1">
      <c r="A509" s="13"/>
      <c r="B509" s="233"/>
      <c r="C509" s="234"/>
      <c r="D509" s="235" t="s">
        <v>195</v>
      </c>
      <c r="E509" s="236" t="s">
        <v>19</v>
      </c>
      <c r="F509" s="237" t="s">
        <v>6933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195</v>
      </c>
      <c r="AU509" s="243" t="s">
        <v>82</v>
      </c>
      <c r="AV509" s="13" t="s">
        <v>80</v>
      </c>
      <c r="AW509" s="13" t="s">
        <v>35</v>
      </c>
      <c r="AX509" s="13" t="s">
        <v>73</v>
      </c>
      <c r="AY509" s="243" t="s">
        <v>185</v>
      </c>
    </row>
    <row r="510" s="14" customFormat="1">
      <c r="A510" s="14"/>
      <c r="B510" s="244"/>
      <c r="C510" s="245"/>
      <c r="D510" s="235" t="s">
        <v>195</v>
      </c>
      <c r="E510" s="246" t="s">
        <v>19</v>
      </c>
      <c r="F510" s="247" t="s">
        <v>6963</v>
      </c>
      <c r="G510" s="245"/>
      <c r="H510" s="248">
        <v>12.720000000000001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195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185</v>
      </c>
    </row>
    <row r="511" s="13" customFormat="1">
      <c r="A511" s="13"/>
      <c r="B511" s="233"/>
      <c r="C511" s="234"/>
      <c r="D511" s="235" t="s">
        <v>195</v>
      </c>
      <c r="E511" s="236" t="s">
        <v>19</v>
      </c>
      <c r="F511" s="237" t="s">
        <v>6964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195</v>
      </c>
      <c r="AU511" s="243" t="s">
        <v>82</v>
      </c>
      <c r="AV511" s="13" t="s">
        <v>80</v>
      </c>
      <c r="AW511" s="13" t="s">
        <v>35</v>
      </c>
      <c r="AX511" s="13" t="s">
        <v>73</v>
      </c>
      <c r="AY511" s="243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6965</v>
      </c>
      <c r="G512" s="245"/>
      <c r="H512" s="248">
        <v>17.699999999999999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4" customFormat="1">
      <c r="A513" s="14"/>
      <c r="B513" s="244"/>
      <c r="C513" s="245"/>
      <c r="D513" s="235" t="s">
        <v>195</v>
      </c>
      <c r="E513" s="246" t="s">
        <v>19</v>
      </c>
      <c r="F513" s="247" t="s">
        <v>6966</v>
      </c>
      <c r="G513" s="245"/>
      <c r="H513" s="248">
        <v>3.2999999999999998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195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185</v>
      </c>
    </row>
    <row r="514" s="15" customFormat="1">
      <c r="A514" s="15"/>
      <c r="B514" s="255"/>
      <c r="C514" s="256"/>
      <c r="D514" s="235" t="s">
        <v>195</v>
      </c>
      <c r="E514" s="257" t="s">
        <v>19</v>
      </c>
      <c r="F514" s="258" t="s">
        <v>226</v>
      </c>
      <c r="G514" s="256"/>
      <c r="H514" s="259">
        <v>278.22600000000006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5" t="s">
        <v>195</v>
      </c>
      <c r="AU514" s="265" t="s">
        <v>82</v>
      </c>
      <c r="AV514" s="15" t="s">
        <v>135</v>
      </c>
      <c r="AW514" s="15" t="s">
        <v>35</v>
      </c>
      <c r="AX514" s="15" t="s">
        <v>80</v>
      </c>
      <c r="AY514" s="265" t="s">
        <v>185</v>
      </c>
    </row>
    <row r="515" s="2" customFormat="1" ht="24.15" customHeight="1">
      <c r="A515" s="40"/>
      <c r="B515" s="41"/>
      <c r="C515" s="215" t="s">
        <v>302</v>
      </c>
      <c r="D515" s="215" t="s">
        <v>187</v>
      </c>
      <c r="E515" s="216" t="s">
        <v>1184</v>
      </c>
      <c r="F515" s="217" t="s">
        <v>1185</v>
      </c>
      <c r="G515" s="218" t="s">
        <v>439</v>
      </c>
      <c r="H515" s="219">
        <v>18</v>
      </c>
      <c r="I515" s="220"/>
      <c r="J515" s="221">
        <f>ROUND(I515*H515,2)</f>
        <v>0</v>
      </c>
      <c r="K515" s="217" t="s">
        <v>191</v>
      </c>
      <c r="L515" s="46"/>
      <c r="M515" s="222" t="s">
        <v>19</v>
      </c>
      <c r="N515" s="223" t="s">
        <v>44</v>
      </c>
      <c r="O515" s="86"/>
      <c r="P515" s="224">
        <f>O515*H515</f>
        <v>0</v>
      </c>
      <c r="Q515" s="224">
        <v>0.013339999999999999</v>
      </c>
      <c r="R515" s="224">
        <f>Q515*H515</f>
        <v>0.24012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135</v>
      </c>
      <c r="AT515" s="226" t="s">
        <v>187</v>
      </c>
      <c r="AU515" s="226" t="s">
        <v>82</v>
      </c>
      <c r="AY515" s="19" t="s">
        <v>185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135</v>
      </c>
      <c r="BM515" s="226" t="s">
        <v>6967</v>
      </c>
    </row>
    <row r="516" s="2" customFormat="1">
      <c r="A516" s="40"/>
      <c r="B516" s="41"/>
      <c r="C516" s="42"/>
      <c r="D516" s="228" t="s">
        <v>193</v>
      </c>
      <c r="E516" s="42"/>
      <c r="F516" s="229" t="s">
        <v>1187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193</v>
      </c>
      <c r="AU516" s="19" t="s">
        <v>82</v>
      </c>
    </row>
    <row r="517" s="13" customFormat="1">
      <c r="A517" s="13"/>
      <c r="B517" s="233"/>
      <c r="C517" s="234"/>
      <c r="D517" s="235" t="s">
        <v>195</v>
      </c>
      <c r="E517" s="236" t="s">
        <v>19</v>
      </c>
      <c r="F517" s="237" t="s">
        <v>652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195</v>
      </c>
      <c r="AU517" s="243" t="s">
        <v>82</v>
      </c>
      <c r="AV517" s="13" t="s">
        <v>80</v>
      </c>
      <c r="AW517" s="13" t="s">
        <v>35</v>
      </c>
      <c r="AX517" s="13" t="s">
        <v>73</v>
      </c>
      <c r="AY517" s="243" t="s">
        <v>185</v>
      </c>
    </row>
    <row r="518" s="13" customFormat="1">
      <c r="A518" s="13"/>
      <c r="B518" s="233"/>
      <c r="C518" s="234"/>
      <c r="D518" s="235" t="s">
        <v>195</v>
      </c>
      <c r="E518" s="236" t="s">
        <v>19</v>
      </c>
      <c r="F518" s="237" t="s">
        <v>6968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195</v>
      </c>
      <c r="AU518" s="243" t="s">
        <v>82</v>
      </c>
      <c r="AV518" s="13" t="s">
        <v>80</v>
      </c>
      <c r="AW518" s="13" t="s">
        <v>35</v>
      </c>
      <c r="AX518" s="13" t="s">
        <v>73</v>
      </c>
      <c r="AY518" s="243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82</v>
      </c>
      <c r="G519" s="245"/>
      <c r="H519" s="248">
        <v>2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3" customFormat="1">
      <c r="A520" s="13"/>
      <c r="B520" s="233"/>
      <c r="C520" s="234"/>
      <c r="D520" s="235" t="s">
        <v>195</v>
      </c>
      <c r="E520" s="236" t="s">
        <v>19</v>
      </c>
      <c r="F520" s="237" t="s">
        <v>6969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195</v>
      </c>
      <c r="AU520" s="243" t="s">
        <v>82</v>
      </c>
      <c r="AV520" s="13" t="s">
        <v>80</v>
      </c>
      <c r="AW520" s="13" t="s">
        <v>35</v>
      </c>
      <c r="AX520" s="13" t="s">
        <v>73</v>
      </c>
      <c r="AY520" s="243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80</v>
      </c>
      <c r="G521" s="245"/>
      <c r="H521" s="248">
        <v>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3" customFormat="1">
      <c r="A522" s="13"/>
      <c r="B522" s="233"/>
      <c r="C522" s="234"/>
      <c r="D522" s="235" t="s">
        <v>195</v>
      </c>
      <c r="E522" s="236" t="s">
        <v>19</v>
      </c>
      <c r="F522" s="237" t="s">
        <v>1694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195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6970</v>
      </c>
      <c r="G523" s="245"/>
      <c r="H523" s="248">
        <v>8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3" customFormat="1">
      <c r="A524" s="13"/>
      <c r="B524" s="233"/>
      <c r="C524" s="234"/>
      <c r="D524" s="235" t="s">
        <v>195</v>
      </c>
      <c r="E524" s="236" t="s">
        <v>19</v>
      </c>
      <c r="F524" s="237" t="s">
        <v>6971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195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80</v>
      </c>
      <c r="G525" s="245"/>
      <c r="H525" s="248">
        <v>1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3" customFormat="1">
      <c r="A526" s="13"/>
      <c r="B526" s="233"/>
      <c r="C526" s="234"/>
      <c r="D526" s="235" t="s">
        <v>195</v>
      </c>
      <c r="E526" s="236" t="s">
        <v>19</v>
      </c>
      <c r="F526" s="237" t="s">
        <v>6972</v>
      </c>
      <c r="G526" s="234"/>
      <c r="H526" s="236" t="s">
        <v>19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195</v>
      </c>
      <c r="AU526" s="243" t="s">
        <v>82</v>
      </c>
      <c r="AV526" s="13" t="s">
        <v>80</v>
      </c>
      <c r="AW526" s="13" t="s">
        <v>35</v>
      </c>
      <c r="AX526" s="13" t="s">
        <v>73</v>
      </c>
      <c r="AY526" s="243" t="s">
        <v>185</v>
      </c>
    </row>
    <row r="527" s="14" customFormat="1">
      <c r="A527" s="14"/>
      <c r="B527" s="244"/>
      <c r="C527" s="245"/>
      <c r="D527" s="235" t="s">
        <v>195</v>
      </c>
      <c r="E527" s="246" t="s">
        <v>19</v>
      </c>
      <c r="F527" s="247" t="s">
        <v>135</v>
      </c>
      <c r="G527" s="245"/>
      <c r="H527" s="248">
        <v>4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195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185</v>
      </c>
    </row>
    <row r="528" s="13" customFormat="1">
      <c r="A528" s="13"/>
      <c r="B528" s="233"/>
      <c r="C528" s="234"/>
      <c r="D528" s="235" t="s">
        <v>195</v>
      </c>
      <c r="E528" s="236" t="s">
        <v>19</v>
      </c>
      <c r="F528" s="237" t="s">
        <v>3039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195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185</v>
      </c>
    </row>
    <row r="529" s="14" customFormat="1">
      <c r="A529" s="14"/>
      <c r="B529" s="244"/>
      <c r="C529" s="245"/>
      <c r="D529" s="235" t="s">
        <v>195</v>
      </c>
      <c r="E529" s="246" t="s">
        <v>19</v>
      </c>
      <c r="F529" s="247" t="s">
        <v>80</v>
      </c>
      <c r="G529" s="245"/>
      <c r="H529" s="248">
        <v>1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195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185</v>
      </c>
    </row>
    <row r="530" s="13" customFormat="1">
      <c r="A530" s="13"/>
      <c r="B530" s="233"/>
      <c r="C530" s="234"/>
      <c r="D530" s="235" t="s">
        <v>195</v>
      </c>
      <c r="E530" s="236" t="s">
        <v>19</v>
      </c>
      <c r="F530" s="237" t="s">
        <v>6973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195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80</v>
      </c>
      <c r="G531" s="245"/>
      <c r="H531" s="248">
        <v>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5" customFormat="1">
      <c r="A532" s="15"/>
      <c r="B532" s="255"/>
      <c r="C532" s="256"/>
      <c r="D532" s="235" t="s">
        <v>195</v>
      </c>
      <c r="E532" s="257" t="s">
        <v>19</v>
      </c>
      <c r="F532" s="258" t="s">
        <v>226</v>
      </c>
      <c r="G532" s="256"/>
      <c r="H532" s="259">
        <v>18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195</v>
      </c>
      <c r="AU532" s="265" t="s">
        <v>82</v>
      </c>
      <c r="AV532" s="15" t="s">
        <v>135</v>
      </c>
      <c r="AW532" s="15" t="s">
        <v>35</v>
      </c>
      <c r="AX532" s="15" t="s">
        <v>80</v>
      </c>
      <c r="AY532" s="265" t="s">
        <v>185</v>
      </c>
    </row>
    <row r="533" s="2" customFormat="1" ht="16.5" customHeight="1">
      <c r="A533" s="40"/>
      <c r="B533" s="41"/>
      <c r="C533" s="272" t="s">
        <v>309</v>
      </c>
      <c r="D533" s="272" t="s">
        <v>520</v>
      </c>
      <c r="E533" s="273" t="s">
        <v>6974</v>
      </c>
      <c r="F533" s="274" t="s">
        <v>6975</v>
      </c>
      <c r="G533" s="275" t="s">
        <v>439</v>
      </c>
      <c r="H533" s="276">
        <v>2</v>
      </c>
      <c r="I533" s="277"/>
      <c r="J533" s="278">
        <f>ROUND(I533*H533,2)</f>
        <v>0</v>
      </c>
      <c r="K533" s="274" t="s">
        <v>449</v>
      </c>
      <c r="L533" s="279"/>
      <c r="M533" s="280" t="s">
        <v>19</v>
      </c>
      <c r="N533" s="281" t="s">
        <v>44</v>
      </c>
      <c r="O533" s="86"/>
      <c r="P533" s="224">
        <f>O533*H533</f>
        <v>0</v>
      </c>
      <c r="Q533" s="224">
        <v>0.02</v>
      </c>
      <c r="R533" s="224">
        <f>Q533*H533</f>
        <v>0.040000000000000001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265</v>
      </c>
      <c r="AT533" s="226" t="s">
        <v>520</v>
      </c>
      <c r="AU533" s="226" t="s">
        <v>82</v>
      </c>
      <c r="AY533" s="19" t="s">
        <v>185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6976</v>
      </c>
    </row>
    <row r="534" s="13" customFormat="1">
      <c r="A534" s="13"/>
      <c r="B534" s="233"/>
      <c r="C534" s="234"/>
      <c r="D534" s="235" t="s">
        <v>195</v>
      </c>
      <c r="E534" s="236" t="s">
        <v>19</v>
      </c>
      <c r="F534" s="237" t="s">
        <v>652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195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185</v>
      </c>
    </row>
    <row r="535" s="13" customFormat="1">
      <c r="A535" s="13"/>
      <c r="B535" s="233"/>
      <c r="C535" s="234"/>
      <c r="D535" s="235" t="s">
        <v>195</v>
      </c>
      <c r="E535" s="236" t="s">
        <v>19</v>
      </c>
      <c r="F535" s="237" t="s">
        <v>6968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195</v>
      </c>
      <c r="AU535" s="243" t="s">
        <v>82</v>
      </c>
      <c r="AV535" s="13" t="s">
        <v>80</v>
      </c>
      <c r="AW535" s="13" t="s">
        <v>35</v>
      </c>
      <c r="AX535" s="13" t="s">
        <v>73</v>
      </c>
      <c r="AY535" s="243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82</v>
      </c>
      <c r="G536" s="245"/>
      <c r="H536" s="248">
        <v>2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5" customFormat="1">
      <c r="A537" s="15"/>
      <c r="B537" s="255"/>
      <c r="C537" s="256"/>
      <c r="D537" s="235" t="s">
        <v>195</v>
      </c>
      <c r="E537" s="257" t="s">
        <v>19</v>
      </c>
      <c r="F537" s="258" t="s">
        <v>226</v>
      </c>
      <c r="G537" s="256"/>
      <c r="H537" s="259">
        <v>2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5" t="s">
        <v>195</v>
      </c>
      <c r="AU537" s="265" t="s">
        <v>82</v>
      </c>
      <c r="AV537" s="15" t="s">
        <v>135</v>
      </c>
      <c r="AW537" s="15" t="s">
        <v>35</v>
      </c>
      <c r="AX537" s="15" t="s">
        <v>80</v>
      </c>
      <c r="AY537" s="265" t="s">
        <v>185</v>
      </c>
    </row>
    <row r="538" s="2" customFormat="1" ht="16.5" customHeight="1">
      <c r="A538" s="40"/>
      <c r="B538" s="41"/>
      <c r="C538" s="272" t="s">
        <v>318</v>
      </c>
      <c r="D538" s="272" t="s">
        <v>520</v>
      </c>
      <c r="E538" s="273" t="s">
        <v>6977</v>
      </c>
      <c r="F538" s="274" t="s">
        <v>6978</v>
      </c>
      <c r="G538" s="275" t="s">
        <v>439</v>
      </c>
      <c r="H538" s="276">
        <v>1</v>
      </c>
      <c r="I538" s="277"/>
      <c r="J538" s="278">
        <f>ROUND(I538*H538,2)</f>
        <v>0</v>
      </c>
      <c r="K538" s="274" t="s">
        <v>449</v>
      </c>
      <c r="L538" s="279"/>
      <c r="M538" s="280" t="s">
        <v>19</v>
      </c>
      <c r="N538" s="281" t="s">
        <v>44</v>
      </c>
      <c r="O538" s="86"/>
      <c r="P538" s="224">
        <f>O538*H538</f>
        <v>0</v>
      </c>
      <c r="Q538" s="224">
        <v>0.02</v>
      </c>
      <c r="R538" s="224">
        <f>Q538*H538</f>
        <v>0.02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265</v>
      </c>
      <c r="AT538" s="226" t="s">
        <v>520</v>
      </c>
      <c r="AU538" s="226" t="s">
        <v>82</v>
      </c>
      <c r="AY538" s="19" t="s">
        <v>185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80</v>
      </c>
      <c r="BK538" s="227">
        <f>ROUND(I538*H538,2)</f>
        <v>0</v>
      </c>
      <c r="BL538" s="19" t="s">
        <v>135</v>
      </c>
      <c r="BM538" s="226" t="s">
        <v>6979</v>
      </c>
    </row>
    <row r="539" s="13" customFormat="1">
      <c r="A539" s="13"/>
      <c r="B539" s="233"/>
      <c r="C539" s="234"/>
      <c r="D539" s="235" t="s">
        <v>195</v>
      </c>
      <c r="E539" s="236" t="s">
        <v>19</v>
      </c>
      <c r="F539" s="237" t="s">
        <v>652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195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185</v>
      </c>
    </row>
    <row r="540" s="13" customFormat="1">
      <c r="A540" s="13"/>
      <c r="B540" s="233"/>
      <c r="C540" s="234"/>
      <c r="D540" s="235" t="s">
        <v>195</v>
      </c>
      <c r="E540" s="236" t="s">
        <v>19</v>
      </c>
      <c r="F540" s="237" t="s">
        <v>6969</v>
      </c>
      <c r="G540" s="234"/>
      <c r="H540" s="236" t="s">
        <v>19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195</v>
      </c>
      <c r="AU540" s="243" t="s">
        <v>82</v>
      </c>
      <c r="AV540" s="13" t="s">
        <v>80</v>
      </c>
      <c r="AW540" s="13" t="s">
        <v>35</v>
      </c>
      <c r="AX540" s="13" t="s">
        <v>73</v>
      </c>
      <c r="AY540" s="243" t="s">
        <v>185</v>
      </c>
    </row>
    <row r="541" s="14" customFormat="1">
      <c r="A541" s="14"/>
      <c r="B541" s="244"/>
      <c r="C541" s="245"/>
      <c r="D541" s="235" t="s">
        <v>195</v>
      </c>
      <c r="E541" s="246" t="s">
        <v>19</v>
      </c>
      <c r="F541" s="247" t="s">
        <v>80</v>
      </c>
      <c r="G541" s="245"/>
      <c r="H541" s="248">
        <v>1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195</v>
      </c>
      <c r="AU541" s="254" t="s">
        <v>82</v>
      </c>
      <c r="AV541" s="14" t="s">
        <v>82</v>
      </c>
      <c r="AW541" s="14" t="s">
        <v>35</v>
      </c>
      <c r="AX541" s="14" t="s">
        <v>73</v>
      </c>
      <c r="AY541" s="254" t="s">
        <v>185</v>
      </c>
    </row>
    <row r="542" s="15" customFormat="1">
      <c r="A542" s="15"/>
      <c r="B542" s="255"/>
      <c r="C542" s="256"/>
      <c r="D542" s="235" t="s">
        <v>195</v>
      </c>
      <c r="E542" s="257" t="s">
        <v>19</v>
      </c>
      <c r="F542" s="258" t="s">
        <v>226</v>
      </c>
      <c r="G542" s="256"/>
      <c r="H542" s="259">
        <v>1</v>
      </c>
      <c r="I542" s="260"/>
      <c r="J542" s="256"/>
      <c r="K542" s="256"/>
      <c r="L542" s="261"/>
      <c r="M542" s="262"/>
      <c r="N542" s="263"/>
      <c r="O542" s="263"/>
      <c r="P542" s="263"/>
      <c r="Q542" s="263"/>
      <c r="R542" s="263"/>
      <c r="S542" s="263"/>
      <c r="T542" s="264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5" t="s">
        <v>195</v>
      </c>
      <c r="AU542" s="265" t="s">
        <v>82</v>
      </c>
      <c r="AV542" s="15" t="s">
        <v>135</v>
      </c>
      <c r="AW542" s="15" t="s">
        <v>35</v>
      </c>
      <c r="AX542" s="15" t="s">
        <v>80</v>
      </c>
      <c r="AY542" s="265" t="s">
        <v>185</v>
      </c>
    </row>
    <row r="543" s="2" customFormat="1" ht="16.5" customHeight="1">
      <c r="A543" s="40"/>
      <c r="B543" s="41"/>
      <c r="C543" s="272" t="s">
        <v>8</v>
      </c>
      <c r="D543" s="272" t="s">
        <v>520</v>
      </c>
      <c r="E543" s="273" t="s">
        <v>1190</v>
      </c>
      <c r="F543" s="274" t="s">
        <v>1191</v>
      </c>
      <c r="G543" s="275" t="s">
        <v>439</v>
      </c>
      <c r="H543" s="276">
        <v>9</v>
      </c>
      <c r="I543" s="277"/>
      <c r="J543" s="278">
        <f>ROUND(I543*H543,2)</f>
        <v>0</v>
      </c>
      <c r="K543" s="274" t="s">
        <v>449</v>
      </c>
      <c r="L543" s="279"/>
      <c r="M543" s="280" t="s">
        <v>19</v>
      </c>
      <c r="N543" s="281" t="s">
        <v>44</v>
      </c>
      <c r="O543" s="86"/>
      <c r="P543" s="224">
        <f>O543*H543</f>
        <v>0</v>
      </c>
      <c r="Q543" s="224">
        <v>0.02</v>
      </c>
      <c r="R543" s="224">
        <f>Q543*H543</f>
        <v>0.17999999999999999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265</v>
      </c>
      <c r="AT543" s="226" t="s">
        <v>520</v>
      </c>
      <c r="AU543" s="226" t="s">
        <v>82</v>
      </c>
      <c r="AY543" s="19" t="s">
        <v>185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135</v>
      </c>
      <c r="BM543" s="226" t="s">
        <v>6980</v>
      </c>
    </row>
    <row r="544" s="13" customFormat="1">
      <c r="A544" s="13"/>
      <c r="B544" s="233"/>
      <c r="C544" s="234"/>
      <c r="D544" s="235" t="s">
        <v>195</v>
      </c>
      <c r="E544" s="236" t="s">
        <v>19</v>
      </c>
      <c r="F544" s="237" t="s">
        <v>652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195</v>
      </c>
      <c r="AU544" s="243" t="s">
        <v>82</v>
      </c>
      <c r="AV544" s="13" t="s">
        <v>80</v>
      </c>
      <c r="AW544" s="13" t="s">
        <v>35</v>
      </c>
      <c r="AX544" s="13" t="s">
        <v>73</v>
      </c>
      <c r="AY544" s="243" t="s">
        <v>185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1694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6970</v>
      </c>
      <c r="G546" s="245"/>
      <c r="H546" s="248">
        <v>8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3" customFormat="1">
      <c r="A547" s="13"/>
      <c r="B547" s="233"/>
      <c r="C547" s="234"/>
      <c r="D547" s="235" t="s">
        <v>195</v>
      </c>
      <c r="E547" s="236" t="s">
        <v>19</v>
      </c>
      <c r="F547" s="237" t="s">
        <v>6971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195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80</v>
      </c>
      <c r="G548" s="245"/>
      <c r="H548" s="248">
        <v>1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5" customFormat="1">
      <c r="A549" s="15"/>
      <c r="B549" s="255"/>
      <c r="C549" s="256"/>
      <c r="D549" s="235" t="s">
        <v>195</v>
      </c>
      <c r="E549" s="257" t="s">
        <v>19</v>
      </c>
      <c r="F549" s="258" t="s">
        <v>226</v>
      </c>
      <c r="G549" s="256"/>
      <c r="H549" s="259">
        <v>9</v>
      </c>
      <c r="I549" s="260"/>
      <c r="J549" s="256"/>
      <c r="K549" s="256"/>
      <c r="L549" s="261"/>
      <c r="M549" s="262"/>
      <c r="N549" s="263"/>
      <c r="O549" s="263"/>
      <c r="P549" s="263"/>
      <c r="Q549" s="263"/>
      <c r="R549" s="263"/>
      <c r="S549" s="263"/>
      <c r="T549" s="264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5" t="s">
        <v>195</v>
      </c>
      <c r="AU549" s="265" t="s">
        <v>82</v>
      </c>
      <c r="AV549" s="15" t="s">
        <v>135</v>
      </c>
      <c r="AW549" s="15" t="s">
        <v>35</v>
      </c>
      <c r="AX549" s="15" t="s">
        <v>80</v>
      </c>
      <c r="AY549" s="265" t="s">
        <v>185</v>
      </c>
    </row>
    <row r="550" s="2" customFormat="1" ht="16.5" customHeight="1">
      <c r="A550" s="40"/>
      <c r="B550" s="41"/>
      <c r="C550" s="272" t="s">
        <v>339</v>
      </c>
      <c r="D550" s="272" t="s">
        <v>520</v>
      </c>
      <c r="E550" s="273" t="s">
        <v>6981</v>
      </c>
      <c r="F550" s="274" t="s">
        <v>6982</v>
      </c>
      <c r="G550" s="275" t="s">
        <v>439</v>
      </c>
      <c r="H550" s="276">
        <v>4</v>
      </c>
      <c r="I550" s="277"/>
      <c r="J550" s="278">
        <f>ROUND(I550*H550,2)</f>
        <v>0</v>
      </c>
      <c r="K550" s="274" t="s">
        <v>449</v>
      </c>
      <c r="L550" s="279"/>
      <c r="M550" s="280" t="s">
        <v>19</v>
      </c>
      <c r="N550" s="281" t="s">
        <v>44</v>
      </c>
      <c r="O550" s="86"/>
      <c r="P550" s="224">
        <f>O550*H550</f>
        <v>0</v>
      </c>
      <c r="Q550" s="224">
        <v>0.02</v>
      </c>
      <c r="R550" s="224">
        <f>Q550*H550</f>
        <v>0.080000000000000002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265</v>
      </c>
      <c r="AT550" s="226" t="s">
        <v>520</v>
      </c>
      <c r="AU550" s="226" t="s">
        <v>82</v>
      </c>
      <c r="AY550" s="19" t="s">
        <v>185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80</v>
      </c>
      <c r="BK550" s="227">
        <f>ROUND(I550*H550,2)</f>
        <v>0</v>
      </c>
      <c r="BL550" s="19" t="s">
        <v>135</v>
      </c>
      <c r="BM550" s="226" t="s">
        <v>6983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652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3" customFormat="1">
      <c r="A552" s="13"/>
      <c r="B552" s="233"/>
      <c r="C552" s="234"/>
      <c r="D552" s="235" t="s">
        <v>195</v>
      </c>
      <c r="E552" s="236" t="s">
        <v>19</v>
      </c>
      <c r="F552" s="237" t="s">
        <v>6972</v>
      </c>
      <c r="G552" s="234"/>
      <c r="H552" s="236" t="s">
        <v>19</v>
      </c>
      <c r="I552" s="238"/>
      <c r="J552" s="234"/>
      <c r="K552" s="234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195</v>
      </c>
      <c r="AU552" s="243" t="s">
        <v>82</v>
      </c>
      <c r="AV552" s="13" t="s">
        <v>80</v>
      </c>
      <c r="AW552" s="13" t="s">
        <v>35</v>
      </c>
      <c r="AX552" s="13" t="s">
        <v>73</v>
      </c>
      <c r="AY552" s="243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135</v>
      </c>
      <c r="G553" s="245"/>
      <c r="H553" s="248">
        <v>4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5" customFormat="1">
      <c r="A554" s="15"/>
      <c r="B554" s="255"/>
      <c r="C554" s="256"/>
      <c r="D554" s="235" t="s">
        <v>195</v>
      </c>
      <c r="E554" s="257" t="s">
        <v>19</v>
      </c>
      <c r="F554" s="258" t="s">
        <v>226</v>
      </c>
      <c r="G554" s="256"/>
      <c r="H554" s="259">
        <v>4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5" t="s">
        <v>195</v>
      </c>
      <c r="AU554" s="265" t="s">
        <v>82</v>
      </c>
      <c r="AV554" s="15" t="s">
        <v>135</v>
      </c>
      <c r="AW554" s="15" t="s">
        <v>35</v>
      </c>
      <c r="AX554" s="15" t="s">
        <v>80</v>
      </c>
      <c r="AY554" s="265" t="s">
        <v>185</v>
      </c>
    </row>
    <row r="555" s="2" customFormat="1" ht="16.5" customHeight="1">
      <c r="A555" s="40"/>
      <c r="B555" s="41"/>
      <c r="C555" s="272" t="s">
        <v>345</v>
      </c>
      <c r="D555" s="272" t="s">
        <v>520</v>
      </c>
      <c r="E555" s="273" t="s">
        <v>1193</v>
      </c>
      <c r="F555" s="274" t="s">
        <v>1194</v>
      </c>
      <c r="G555" s="275" t="s">
        <v>439</v>
      </c>
      <c r="H555" s="276">
        <v>1</v>
      </c>
      <c r="I555" s="277"/>
      <c r="J555" s="278">
        <f>ROUND(I555*H555,2)</f>
        <v>0</v>
      </c>
      <c r="K555" s="274" t="s">
        <v>449</v>
      </c>
      <c r="L555" s="279"/>
      <c r="M555" s="280" t="s">
        <v>19</v>
      </c>
      <c r="N555" s="281" t="s">
        <v>44</v>
      </c>
      <c r="O555" s="86"/>
      <c r="P555" s="224">
        <f>O555*H555</f>
        <v>0</v>
      </c>
      <c r="Q555" s="224">
        <v>0.02</v>
      </c>
      <c r="R555" s="224">
        <f>Q555*H555</f>
        <v>0.02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265</v>
      </c>
      <c r="AT555" s="226" t="s">
        <v>520</v>
      </c>
      <c r="AU555" s="226" t="s">
        <v>82</v>
      </c>
      <c r="AY555" s="19" t="s">
        <v>185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135</v>
      </c>
      <c r="BM555" s="226" t="s">
        <v>6984</v>
      </c>
    </row>
    <row r="556" s="13" customFormat="1">
      <c r="A556" s="13"/>
      <c r="B556" s="233"/>
      <c r="C556" s="234"/>
      <c r="D556" s="235" t="s">
        <v>195</v>
      </c>
      <c r="E556" s="236" t="s">
        <v>19</v>
      </c>
      <c r="F556" s="237" t="s">
        <v>652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195</v>
      </c>
      <c r="AU556" s="243" t="s">
        <v>82</v>
      </c>
      <c r="AV556" s="13" t="s">
        <v>80</v>
      </c>
      <c r="AW556" s="13" t="s">
        <v>35</v>
      </c>
      <c r="AX556" s="13" t="s">
        <v>73</v>
      </c>
      <c r="AY556" s="243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3039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80</v>
      </c>
      <c r="G558" s="245"/>
      <c r="H558" s="248">
        <v>1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5" customFormat="1">
      <c r="A559" s="15"/>
      <c r="B559" s="255"/>
      <c r="C559" s="256"/>
      <c r="D559" s="235" t="s">
        <v>195</v>
      </c>
      <c r="E559" s="257" t="s">
        <v>19</v>
      </c>
      <c r="F559" s="258" t="s">
        <v>226</v>
      </c>
      <c r="G559" s="256"/>
      <c r="H559" s="259">
        <v>1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5" t="s">
        <v>195</v>
      </c>
      <c r="AU559" s="265" t="s">
        <v>82</v>
      </c>
      <c r="AV559" s="15" t="s">
        <v>135</v>
      </c>
      <c r="AW559" s="15" t="s">
        <v>35</v>
      </c>
      <c r="AX559" s="15" t="s">
        <v>80</v>
      </c>
      <c r="AY559" s="265" t="s">
        <v>185</v>
      </c>
    </row>
    <row r="560" s="2" customFormat="1" ht="16.5" customHeight="1">
      <c r="A560" s="40"/>
      <c r="B560" s="41"/>
      <c r="C560" s="272" t="s">
        <v>352</v>
      </c>
      <c r="D560" s="272" t="s">
        <v>520</v>
      </c>
      <c r="E560" s="273" t="s">
        <v>1708</v>
      </c>
      <c r="F560" s="274" t="s">
        <v>6985</v>
      </c>
      <c r="G560" s="275" t="s">
        <v>439</v>
      </c>
      <c r="H560" s="276">
        <v>2</v>
      </c>
      <c r="I560" s="277"/>
      <c r="J560" s="278">
        <f>ROUND(I560*H560,2)</f>
        <v>0</v>
      </c>
      <c r="K560" s="274" t="s">
        <v>449</v>
      </c>
      <c r="L560" s="279"/>
      <c r="M560" s="280" t="s">
        <v>19</v>
      </c>
      <c r="N560" s="281" t="s">
        <v>44</v>
      </c>
      <c r="O560" s="86"/>
      <c r="P560" s="224">
        <f>O560*H560</f>
        <v>0</v>
      </c>
      <c r="Q560" s="224">
        <v>0.02</v>
      </c>
      <c r="R560" s="224">
        <f>Q560*H560</f>
        <v>0.040000000000000001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265</v>
      </c>
      <c r="AT560" s="226" t="s">
        <v>520</v>
      </c>
      <c r="AU560" s="226" t="s">
        <v>82</v>
      </c>
      <c r="AY560" s="19" t="s">
        <v>185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6986</v>
      </c>
    </row>
    <row r="561" s="13" customFormat="1">
      <c r="A561" s="13"/>
      <c r="B561" s="233"/>
      <c r="C561" s="234"/>
      <c r="D561" s="235" t="s">
        <v>195</v>
      </c>
      <c r="E561" s="236" t="s">
        <v>19</v>
      </c>
      <c r="F561" s="237" t="s">
        <v>652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195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185</v>
      </c>
    </row>
    <row r="562" s="13" customFormat="1">
      <c r="A562" s="13"/>
      <c r="B562" s="233"/>
      <c r="C562" s="234"/>
      <c r="D562" s="235" t="s">
        <v>195</v>
      </c>
      <c r="E562" s="236" t="s">
        <v>19</v>
      </c>
      <c r="F562" s="237" t="s">
        <v>6973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195</v>
      </c>
      <c r="AU562" s="243" t="s">
        <v>82</v>
      </c>
      <c r="AV562" s="13" t="s">
        <v>80</v>
      </c>
      <c r="AW562" s="13" t="s">
        <v>35</v>
      </c>
      <c r="AX562" s="13" t="s">
        <v>73</v>
      </c>
      <c r="AY562" s="243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1707</v>
      </c>
      <c r="G563" s="245"/>
      <c r="H563" s="248">
        <v>2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5" customFormat="1">
      <c r="A564" s="15"/>
      <c r="B564" s="255"/>
      <c r="C564" s="256"/>
      <c r="D564" s="235" t="s">
        <v>195</v>
      </c>
      <c r="E564" s="257" t="s">
        <v>19</v>
      </c>
      <c r="F564" s="258" t="s">
        <v>226</v>
      </c>
      <c r="G564" s="256"/>
      <c r="H564" s="259">
        <v>2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195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185</v>
      </c>
    </row>
    <row r="565" s="2" customFormat="1" ht="16.5" customHeight="1">
      <c r="A565" s="40"/>
      <c r="B565" s="41"/>
      <c r="C565" s="272" t="s">
        <v>358</v>
      </c>
      <c r="D565" s="272" t="s">
        <v>520</v>
      </c>
      <c r="E565" s="273" t="s">
        <v>1712</v>
      </c>
      <c r="F565" s="274" t="s">
        <v>6987</v>
      </c>
      <c r="G565" s="275" t="s">
        <v>439</v>
      </c>
      <c r="H565" s="276">
        <v>1</v>
      </c>
      <c r="I565" s="277"/>
      <c r="J565" s="278">
        <f>ROUND(I565*H565,2)</f>
        <v>0</v>
      </c>
      <c r="K565" s="274" t="s">
        <v>449</v>
      </c>
      <c r="L565" s="279"/>
      <c r="M565" s="280" t="s">
        <v>19</v>
      </c>
      <c r="N565" s="281" t="s">
        <v>44</v>
      </c>
      <c r="O565" s="86"/>
      <c r="P565" s="224">
        <f>O565*H565</f>
        <v>0</v>
      </c>
      <c r="Q565" s="224">
        <v>0.02</v>
      </c>
      <c r="R565" s="224">
        <f>Q565*H565</f>
        <v>0.02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265</v>
      </c>
      <c r="AT565" s="226" t="s">
        <v>520</v>
      </c>
      <c r="AU565" s="226" t="s">
        <v>82</v>
      </c>
      <c r="AY565" s="19" t="s">
        <v>185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135</v>
      </c>
      <c r="BM565" s="226" t="s">
        <v>6988</v>
      </c>
    </row>
    <row r="566" s="13" customFormat="1">
      <c r="A566" s="13"/>
      <c r="B566" s="233"/>
      <c r="C566" s="234"/>
      <c r="D566" s="235" t="s">
        <v>195</v>
      </c>
      <c r="E566" s="236" t="s">
        <v>19</v>
      </c>
      <c r="F566" s="237" t="s">
        <v>652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195</v>
      </c>
      <c r="AU566" s="243" t="s">
        <v>82</v>
      </c>
      <c r="AV566" s="13" t="s">
        <v>80</v>
      </c>
      <c r="AW566" s="13" t="s">
        <v>35</v>
      </c>
      <c r="AX566" s="13" t="s">
        <v>73</v>
      </c>
      <c r="AY566" s="243" t="s">
        <v>185</v>
      </c>
    </row>
    <row r="567" s="13" customFormat="1">
      <c r="A567" s="13"/>
      <c r="B567" s="233"/>
      <c r="C567" s="234"/>
      <c r="D567" s="235" t="s">
        <v>195</v>
      </c>
      <c r="E567" s="236" t="s">
        <v>19</v>
      </c>
      <c r="F567" s="237" t="s">
        <v>6989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195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80</v>
      </c>
      <c r="G568" s="245"/>
      <c r="H568" s="248">
        <v>1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80</v>
      </c>
      <c r="AY568" s="254" t="s">
        <v>185</v>
      </c>
    </row>
    <row r="569" s="15" customFormat="1">
      <c r="A569" s="15"/>
      <c r="B569" s="255"/>
      <c r="C569" s="256"/>
      <c r="D569" s="235" t="s">
        <v>195</v>
      </c>
      <c r="E569" s="257" t="s">
        <v>19</v>
      </c>
      <c r="F569" s="258" t="s">
        <v>226</v>
      </c>
      <c r="G569" s="256"/>
      <c r="H569" s="259">
        <v>1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5" t="s">
        <v>195</v>
      </c>
      <c r="AU569" s="265" t="s">
        <v>82</v>
      </c>
      <c r="AV569" s="15" t="s">
        <v>135</v>
      </c>
      <c r="AW569" s="15" t="s">
        <v>35</v>
      </c>
      <c r="AX569" s="15" t="s">
        <v>73</v>
      </c>
      <c r="AY569" s="265" t="s">
        <v>185</v>
      </c>
    </row>
    <row r="570" s="12" customFormat="1" ht="22.8" customHeight="1">
      <c r="A570" s="12"/>
      <c r="B570" s="199"/>
      <c r="C570" s="200"/>
      <c r="D570" s="201" t="s">
        <v>72</v>
      </c>
      <c r="E570" s="213" t="s">
        <v>236</v>
      </c>
      <c r="F570" s="213" t="s">
        <v>237</v>
      </c>
      <c r="G570" s="200"/>
      <c r="H570" s="200"/>
      <c r="I570" s="203"/>
      <c r="J570" s="214">
        <f>BK570</f>
        <v>0</v>
      </c>
      <c r="K570" s="200"/>
      <c r="L570" s="205"/>
      <c r="M570" s="206"/>
      <c r="N570" s="207"/>
      <c r="O570" s="207"/>
      <c r="P570" s="208">
        <f>SUM(P571:P575)</f>
        <v>0</v>
      </c>
      <c r="Q570" s="207"/>
      <c r="R570" s="208">
        <f>SUM(R571:R575)</f>
        <v>0.098889000000000005</v>
      </c>
      <c r="S570" s="207"/>
      <c r="T570" s="209">
        <f>SUM(T571:T575)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10" t="s">
        <v>80</v>
      </c>
      <c r="AT570" s="211" t="s">
        <v>72</v>
      </c>
      <c r="AU570" s="211" t="s">
        <v>80</v>
      </c>
      <c r="AY570" s="210" t="s">
        <v>185</v>
      </c>
      <c r="BK570" s="212">
        <f>SUM(BK571:BK575)</f>
        <v>0</v>
      </c>
    </row>
    <row r="571" s="2" customFormat="1" ht="24.15" customHeight="1">
      <c r="A571" s="40"/>
      <c r="B571" s="41"/>
      <c r="C571" s="215" t="s">
        <v>372</v>
      </c>
      <c r="D571" s="215" t="s">
        <v>187</v>
      </c>
      <c r="E571" s="216" t="s">
        <v>1015</v>
      </c>
      <c r="F571" s="217" t="s">
        <v>1016</v>
      </c>
      <c r="G571" s="218" t="s">
        <v>240</v>
      </c>
      <c r="H571" s="219">
        <v>470.89999999999998</v>
      </c>
      <c r="I571" s="220"/>
      <c r="J571" s="221">
        <f>ROUND(I571*H571,2)</f>
        <v>0</v>
      </c>
      <c r="K571" s="217" t="s">
        <v>191</v>
      </c>
      <c r="L571" s="46"/>
      <c r="M571" s="222" t="s">
        <v>19</v>
      </c>
      <c r="N571" s="223" t="s">
        <v>44</v>
      </c>
      <c r="O571" s="86"/>
      <c r="P571" s="224">
        <f>O571*H571</f>
        <v>0</v>
      </c>
      <c r="Q571" s="224">
        <v>0.00021000000000000001</v>
      </c>
      <c r="R571" s="224">
        <f>Q571*H571</f>
        <v>0.098889000000000005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135</v>
      </c>
      <c r="AT571" s="226" t="s">
        <v>187</v>
      </c>
      <c r="AU571" s="226" t="s">
        <v>82</v>
      </c>
      <c r="AY571" s="19" t="s">
        <v>185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80</v>
      </c>
      <c r="BK571" s="227">
        <f>ROUND(I571*H571,2)</f>
        <v>0</v>
      </c>
      <c r="BL571" s="19" t="s">
        <v>135</v>
      </c>
      <c r="BM571" s="226" t="s">
        <v>1017</v>
      </c>
    </row>
    <row r="572" s="2" customFormat="1">
      <c r="A572" s="40"/>
      <c r="B572" s="41"/>
      <c r="C572" s="42"/>
      <c r="D572" s="228" t="s">
        <v>193</v>
      </c>
      <c r="E572" s="42"/>
      <c r="F572" s="229" t="s">
        <v>1018</v>
      </c>
      <c r="G572" s="42"/>
      <c r="H572" s="42"/>
      <c r="I572" s="230"/>
      <c r="J572" s="42"/>
      <c r="K572" s="42"/>
      <c r="L572" s="46"/>
      <c r="M572" s="231"/>
      <c r="N572" s="232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193</v>
      </c>
      <c r="AU572" s="19" t="s">
        <v>82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652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1019</v>
      </c>
      <c r="G574" s="245"/>
      <c r="H574" s="248">
        <v>470.89999999999998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5" customFormat="1">
      <c r="A575" s="15"/>
      <c r="B575" s="255"/>
      <c r="C575" s="256"/>
      <c r="D575" s="235" t="s">
        <v>195</v>
      </c>
      <c r="E575" s="257" t="s">
        <v>19</v>
      </c>
      <c r="F575" s="258" t="s">
        <v>226</v>
      </c>
      <c r="G575" s="256"/>
      <c r="H575" s="259">
        <v>470.89999999999998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5" t="s">
        <v>195</v>
      </c>
      <c r="AU575" s="265" t="s">
        <v>82</v>
      </c>
      <c r="AV575" s="15" t="s">
        <v>135</v>
      </c>
      <c r="AW575" s="15" t="s">
        <v>35</v>
      </c>
      <c r="AX575" s="15" t="s">
        <v>80</v>
      </c>
      <c r="AY575" s="265" t="s">
        <v>185</v>
      </c>
    </row>
    <row r="576" s="12" customFormat="1" ht="22.8" customHeight="1">
      <c r="A576" s="12"/>
      <c r="B576" s="199"/>
      <c r="C576" s="200"/>
      <c r="D576" s="201" t="s">
        <v>72</v>
      </c>
      <c r="E576" s="213" t="s">
        <v>398</v>
      </c>
      <c r="F576" s="213" t="s">
        <v>399</v>
      </c>
      <c r="G576" s="200"/>
      <c r="H576" s="200"/>
      <c r="I576" s="203"/>
      <c r="J576" s="214">
        <f>BK576</f>
        <v>0</v>
      </c>
      <c r="K576" s="200"/>
      <c r="L576" s="205"/>
      <c r="M576" s="206"/>
      <c r="N576" s="207"/>
      <c r="O576" s="207"/>
      <c r="P576" s="208">
        <f>SUM(P577:P578)</f>
        <v>0</v>
      </c>
      <c r="Q576" s="207"/>
      <c r="R576" s="208">
        <f>SUM(R577:R578)</f>
        <v>0</v>
      </c>
      <c r="S576" s="207"/>
      <c r="T576" s="209">
        <f>SUM(T577:T578)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0" t="s">
        <v>80</v>
      </c>
      <c r="AT576" s="211" t="s">
        <v>72</v>
      </c>
      <c r="AU576" s="211" t="s">
        <v>80</v>
      </c>
      <c r="AY576" s="210" t="s">
        <v>185</v>
      </c>
      <c r="BK576" s="212">
        <f>SUM(BK577:BK578)</f>
        <v>0</v>
      </c>
    </row>
    <row r="577" s="2" customFormat="1" ht="37.8" customHeight="1">
      <c r="A577" s="40"/>
      <c r="B577" s="41"/>
      <c r="C577" s="215" t="s">
        <v>7</v>
      </c>
      <c r="D577" s="215" t="s">
        <v>187</v>
      </c>
      <c r="E577" s="216" t="s">
        <v>615</v>
      </c>
      <c r="F577" s="217" t="s">
        <v>616</v>
      </c>
      <c r="G577" s="218" t="s">
        <v>342</v>
      </c>
      <c r="H577" s="219">
        <v>62.299999999999997</v>
      </c>
      <c r="I577" s="220"/>
      <c r="J577" s="221">
        <f>ROUND(I577*H577,2)</f>
        <v>0</v>
      </c>
      <c r="K577" s="217" t="s">
        <v>191</v>
      </c>
      <c r="L577" s="46"/>
      <c r="M577" s="222" t="s">
        <v>19</v>
      </c>
      <c r="N577" s="223" t="s">
        <v>44</v>
      </c>
      <c r="O577" s="86"/>
      <c r="P577" s="224">
        <f>O577*H577</f>
        <v>0</v>
      </c>
      <c r="Q577" s="224">
        <v>0</v>
      </c>
      <c r="R577" s="224">
        <f>Q577*H577</f>
        <v>0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135</v>
      </c>
      <c r="AT577" s="226" t="s">
        <v>187</v>
      </c>
      <c r="AU577" s="226" t="s">
        <v>82</v>
      </c>
      <c r="AY577" s="19" t="s">
        <v>185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80</v>
      </c>
      <c r="BK577" s="227">
        <f>ROUND(I577*H577,2)</f>
        <v>0</v>
      </c>
      <c r="BL577" s="19" t="s">
        <v>135</v>
      </c>
      <c r="BM577" s="226" t="s">
        <v>1031</v>
      </c>
    </row>
    <row r="578" s="2" customFormat="1">
      <c r="A578" s="40"/>
      <c r="B578" s="41"/>
      <c r="C578" s="42"/>
      <c r="D578" s="228" t="s">
        <v>193</v>
      </c>
      <c r="E578" s="42"/>
      <c r="F578" s="229" t="s">
        <v>618</v>
      </c>
      <c r="G578" s="42"/>
      <c r="H578" s="42"/>
      <c r="I578" s="230"/>
      <c r="J578" s="42"/>
      <c r="K578" s="42"/>
      <c r="L578" s="46"/>
      <c r="M578" s="231"/>
      <c r="N578" s="232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193</v>
      </c>
      <c r="AU578" s="19" t="s">
        <v>82</v>
      </c>
    </row>
    <row r="579" s="12" customFormat="1" ht="25.92" customHeight="1">
      <c r="A579" s="12"/>
      <c r="B579" s="199"/>
      <c r="C579" s="200"/>
      <c r="D579" s="201" t="s">
        <v>72</v>
      </c>
      <c r="E579" s="202" t="s">
        <v>405</v>
      </c>
      <c r="F579" s="202" t="s">
        <v>406</v>
      </c>
      <c r="G579" s="200"/>
      <c r="H579" s="200"/>
      <c r="I579" s="203"/>
      <c r="J579" s="204">
        <f>BK579</f>
        <v>0</v>
      </c>
      <c r="K579" s="200"/>
      <c r="L579" s="205"/>
      <c r="M579" s="206"/>
      <c r="N579" s="207"/>
      <c r="O579" s="207"/>
      <c r="P579" s="208">
        <f>P580+P619+P632+P670+P808+P822+P1005+P1174+P1197+P1300+P1357+P1469+P1590</f>
        <v>0</v>
      </c>
      <c r="Q579" s="207"/>
      <c r="R579" s="208">
        <f>R580+R619+R632+R670+R808+R822+R1005+R1174+R1197+R1300+R1357+R1469+R1590</f>
        <v>18.588231070000003</v>
      </c>
      <c r="S579" s="207"/>
      <c r="T579" s="209">
        <f>T580+T619+T632+T670+T808+T822+T1005+T1174+T1197+T1300+T1357+T1469+T1590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10" t="s">
        <v>82</v>
      </c>
      <c r="AT579" s="211" t="s">
        <v>72</v>
      </c>
      <c r="AU579" s="211" t="s">
        <v>73</v>
      </c>
      <c r="AY579" s="210" t="s">
        <v>185</v>
      </c>
      <c r="BK579" s="212">
        <f>BK580+BK619+BK632+BK670+BK808+BK822+BK1005+BK1174+BK1197+BK1300+BK1357+BK1469+BK1590</f>
        <v>0</v>
      </c>
    </row>
    <row r="580" s="12" customFormat="1" ht="22.8" customHeight="1">
      <c r="A580" s="12"/>
      <c r="B580" s="199"/>
      <c r="C580" s="200"/>
      <c r="D580" s="201" t="s">
        <v>72</v>
      </c>
      <c r="E580" s="213" t="s">
        <v>619</v>
      </c>
      <c r="F580" s="213" t="s">
        <v>620</v>
      </c>
      <c r="G580" s="200"/>
      <c r="H580" s="200"/>
      <c r="I580" s="203"/>
      <c r="J580" s="214">
        <f>BK580</f>
        <v>0</v>
      </c>
      <c r="K580" s="200"/>
      <c r="L580" s="205"/>
      <c r="M580" s="206"/>
      <c r="N580" s="207"/>
      <c r="O580" s="207"/>
      <c r="P580" s="208">
        <f>SUM(P581:P618)</f>
        <v>0</v>
      </c>
      <c r="Q580" s="207"/>
      <c r="R580" s="208">
        <f>SUM(R581:R618)</f>
        <v>0.68518799999999991</v>
      </c>
      <c r="S580" s="207"/>
      <c r="T580" s="209">
        <f>SUM(T581:T618)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0" t="s">
        <v>82</v>
      </c>
      <c r="AT580" s="211" t="s">
        <v>72</v>
      </c>
      <c r="AU580" s="211" t="s">
        <v>80</v>
      </c>
      <c r="AY580" s="210" t="s">
        <v>185</v>
      </c>
      <c r="BK580" s="212">
        <f>SUM(BK581:BK618)</f>
        <v>0</v>
      </c>
    </row>
    <row r="581" s="2" customFormat="1" ht="21.75" customHeight="1">
      <c r="A581" s="40"/>
      <c r="B581" s="41"/>
      <c r="C581" s="215" t="s">
        <v>386</v>
      </c>
      <c r="D581" s="215" t="s">
        <v>187</v>
      </c>
      <c r="E581" s="216" t="s">
        <v>1735</v>
      </c>
      <c r="F581" s="217" t="s">
        <v>1736</v>
      </c>
      <c r="G581" s="218" t="s">
        <v>240</v>
      </c>
      <c r="H581" s="219">
        <v>49.200000000000003</v>
      </c>
      <c r="I581" s="220"/>
      <c r="J581" s="221">
        <f>ROUND(I581*H581,2)</f>
        <v>0</v>
      </c>
      <c r="K581" s="217" t="s">
        <v>191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0.0044999999999999997</v>
      </c>
      <c r="R581" s="224">
        <f>Q581*H581</f>
        <v>0.22139999999999999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339</v>
      </c>
      <c r="AT581" s="226" t="s">
        <v>187</v>
      </c>
      <c r="AU581" s="226" t="s">
        <v>82</v>
      </c>
      <c r="AY581" s="19" t="s">
        <v>185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339</v>
      </c>
      <c r="BM581" s="226" t="s">
        <v>6990</v>
      </c>
    </row>
    <row r="582" s="2" customFormat="1">
      <c r="A582" s="40"/>
      <c r="B582" s="41"/>
      <c r="C582" s="42"/>
      <c r="D582" s="228" t="s">
        <v>193</v>
      </c>
      <c r="E582" s="42"/>
      <c r="F582" s="229" t="s">
        <v>1738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193</v>
      </c>
      <c r="AU582" s="19" t="s">
        <v>82</v>
      </c>
    </row>
    <row r="583" s="13" customFormat="1">
      <c r="A583" s="13"/>
      <c r="B583" s="233"/>
      <c r="C583" s="234"/>
      <c r="D583" s="235" t="s">
        <v>195</v>
      </c>
      <c r="E583" s="236" t="s">
        <v>19</v>
      </c>
      <c r="F583" s="237" t="s">
        <v>652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195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6991</v>
      </c>
      <c r="G584" s="245"/>
      <c r="H584" s="248">
        <v>49.200000000000003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5" customFormat="1">
      <c r="A585" s="15"/>
      <c r="B585" s="255"/>
      <c r="C585" s="256"/>
      <c r="D585" s="235" t="s">
        <v>195</v>
      </c>
      <c r="E585" s="257" t="s">
        <v>19</v>
      </c>
      <c r="F585" s="258" t="s">
        <v>226</v>
      </c>
      <c r="G585" s="256"/>
      <c r="H585" s="259">
        <v>49.200000000000003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195</v>
      </c>
      <c r="AU585" s="265" t="s">
        <v>82</v>
      </c>
      <c r="AV585" s="15" t="s">
        <v>135</v>
      </c>
      <c r="AW585" s="15" t="s">
        <v>35</v>
      </c>
      <c r="AX585" s="15" t="s">
        <v>80</v>
      </c>
      <c r="AY585" s="265" t="s">
        <v>185</v>
      </c>
    </row>
    <row r="586" s="2" customFormat="1" ht="21.75" customHeight="1">
      <c r="A586" s="40"/>
      <c r="B586" s="41"/>
      <c r="C586" s="215" t="s">
        <v>393</v>
      </c>
      <c r="D586" s="215" t="s">
        <v>187</v>
      </c>
      <c r="E586" s="216" t="s">
        <v>1740</v>
      </c>
      <c r="F586" s="217" t="s">
        <v>1741</v>
      </c>
      <c r="G586" s="218" t="s">
        <v>240</v>
      </c>
      <c r="H586" s="219">
        <v>103.06399999999999</v>
      </c>
      <c r="I586" s="220"/>
      <c r="J586" s="221">
        <f>ROUND(I586*H586,2)</f>
        <v>0</v>
      </c>
      <c r="K586" s="217" t="s">
        <v>191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0.0044999999999999997</v>
      </c>
      <c r="R586" s="224">
        <f>Q586*H586</f>
        <v>0.46378799999999992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339</v>
      </c>
      <c r="AT586" s="226" t="s">
        <v>187</v>
      </c>
      <c r="AU586" s="226" t="s">
        <v>82</v>
      </c>
      <c r="AY586" s="19" t="s">
        <v>185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339</v>
      </c>
      <c r="BM586" s="226" t="s">
        <v>6992</v>
      </c>
    </row>
    <row r="587" s="2" customFormat="1">
      <c r="A587" s="40"/>
      <c r="B587" s="41"/>
      <c r="C587" s="42"/>
      <c r="D587" s="228" t="s">
        <v>193</v>
      </c>
      <c r="E587" s="42"/>
      <c r="F587" s="229" t="s">
        <v>1743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193</v>
      </c>
      <c r="AU587" s="19" t="s">
        <v>82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652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3" customFormat="1">
      <c r="A589" s="13"/>
      <c r="B589" s="233"/>
      <c r="C589" s="234"/>
      <c r="D589" s="235" t="s">
        <v>195</v>
      </c>
      <c r="E589" s="236" t="s">
        <v>19</v>
      </c>
      <c r="F589" s="237" t="s">
        <v>6907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195</v>
      </c>
      <c r="AU589" s="243" t="s">
        <v>82</v>
      </c>
      <c r="AV589" s="13" t="s">
        <v>80</v>
      </c>
      <c r="AW589" s="13" t="s">
        <v>35</v>
      </c>
      <c r="AX589" s="13" t="s">
        <v>73</v>
      </c>
      <c r="AY589" s="243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6993</v>
      </c>
      <c r="G590" s="245"/>
      <c r="H590" s="248">
        <v>16.308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6994</v>
      </c>
      <c r="G591" s="245"/>
      <c r="H591" s="248">
        <v>-3.2040000000000002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3" customFormat="1">
      <c r="A592" s="13"/>
      <c r="B592" s="233"/>
      <c r="C592" s="234"/>
      <c r="D592" s="235" t="s">
        <v>195</v>
      </c>
      <c r="E592" s="236" t="s">
        <v>19</v>
      </c>
      <c r="F592" s="237" t="s">
        <v>6909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195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6995</v>
      </c>
      <c r="G593" s="245"/>
      <c r="H593" s="248">
        <v>19.007999999999999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6994</v>
      </c>
      <c r="G594" s="245"/>
      <c r="H594" s="248">
        <v>-3.2040000000000002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3" customFormat="1">
      <c r="A595" s="13"/>
      <c r="B595" s="233"/>
      <c r="C595" s="234"/>
      <c r="D595" s="235" t="s">
        <v>195</v>
      </c>
      <c r="E595" s="236" t="s">
        <v>19</v>
      </c>
      <c r="F595" s="237" t="s">
        <v>6911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195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185</v>
      </c>
    </row>
    <row r="596" s="14" customFormat="1">
      <c r="A596" s="14"/>
      <c r="B596" s="244"/>
      <c r="C596" s="245"/>
      <c r="D596" s="235" t="s">
        <v>195</v>
      </c>
      <c r="E596" s="246" t="s">
        <v>19</v>
      </c>
      <c r="F596" s="247" t="s">
        <v>6996</v>
      </c>
      <c r="G596" s="245"/>
      <c r="H596" s="248">
        <v>12.311999999999999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195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6997</v>
      </c>
      <c r="G597" s="245"/>
      <c r="H597" s="248">
        <v>-1.6020000000000001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3" customFormat="1">
      <c r="A598" s="13"/>
      <c r="B598" s="233"/>
      <c r="C598" s="234"/>
      <c r="D598" s="235" t="s">
        <v>195</v>
      </c>
      <c r="E598" s="236" t="s">
        <v>19</v>
      </c>
      <c r="F598" s="237" t="s">
        <v>6949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195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185</v>
      </c>
    </row>
    <row r="599" s="14" customFormat="1">
      <c r="A599" s="14"/>
      <c r="B599" s="244"/>
      <c r="C599" s="245"/>
      <c r="D599" s="235" t="s">
        <v>195</v>
      </c>
      <c r="E599" s="246" t="s">
        <v>19</v>
      </c>
      <c r="F599" s="247" t="s">
        <v>6998</v>
      </c>
      <c r="G599" s="245"/>
      <c r="H599" s="248">
        <v>12.545999999999999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195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6999</v>
      </c>
      <c r="G600" s="245"/>
      <c r="H600" s="248">
        <v>-1.6200000000000001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3" customFormat="1">
      <c r="A601" s="13"/>
      <c r="B601" s="233"/>
      <c r="C601" s="234"/>
      <c r="D601" s="235" t="s">
        <v>195</v>
      </c>
      <c r="E601" s="236" t="s">
        <v>19</v>
      </c>
      <c r="F601" s="237" t="s">
        <v>6865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195</v>
      </c>
      <c r="AU601" s="243" t="s">
        <v>82</v>
      </c>
      <c r="AV601" s="13" t="s">
        <v>80</v>
      </c>
      <c r="AW601" s="13" t="s">
        <v>35</v>
      </c>
      <c r="AX601" s="13" t="s">
        <v>73</v>
      </c>
      <c r="AY601" s="243" t="s">
        <v>185</v>
      </c>
    </row>
    <row r="602" s="14" customFormat="1">
      <c r="A602" s="14"/>
      <c r="B602" s="244"/>
      <c r="C602" s="245"/>
      <c r="D602" s="235" t="s">
        <v>195</v>
      </c>
      <c r="E602" s="246" t="s">
        <v>19</v>
      </c>
      <c r="F602" s="247" t="s">
        <v>2484</v>
      </c>
      <c r="G602" s="245"/>
      <c r="H602" s="248">
        <v>12.186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195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185</v>
      </c>
    </row>
    <row r="603" s="14" customFormat="1">
      <c r="A603" s="14"/>
      <c r="B603" s="244"/>
      <c r="C603" s="245"/>
      <c r="D603" s="235" t="s">
        <v>195</v>
      </c>
      <c r="E603" s="246" t="s">
        <v>19</v>
      </c>
      <c r="F603" s="247" t="s">
        <v>1745</v>
      </c>
      <c r="G603" s="245"/>
      <c r="H603" s="248">
        <v>-3.2400000000000002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195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185</v>
      </c>
    </row>
    <row r="604" s="13" customFormat="1">
      <c r="A604" s="13"/>
      <c r="B604" s="233"/>
      <c r="C604" s="234"/>
      <c r="D604" s="235" t="s">
        <v>195</v>
      </c>
      <c r="E604" s="236" t="s">
        <v>19</v>
      </c>
      <c r="F604" s="237" t="s">
        <v>6866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195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185</v>
      </c>
    </row>
    <row r="605" s="14" customFormat="1">
      <c r="A605" s="14"/>
      <c r="B605" s="244"/>
      <c r="C605" s="245"/>
      <c r="D605" s="235" t="s">
        <v>195</v>
      </c>
      <c r="E605" s="246" t="s">
        <v>19</v>
      </c>
      <c r="F605" s="247" t="s">
        <v>7000</v>
      </c>
      <c r="G605" s="245"/>
      <c r="H605" s="248">
        <v>23.904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195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185</v>
      </c>
    </row>
    <row r="606" s="14" customFormat="1">
      <c r="A606" s="14"/>
      <c r="B606" s="244"/>
      <c r="C606" s="245"/>
      <c r="D606" s="235" t="s">
        <v>195</v>
      </c>
      <c r="E606" s="246" t="s">
        <v>19</v>
      </c>
      <c r="F606" s="247" t="s">
        <v>6999</v>
      </c>
      <c r="G606" s="245"/>
      <c r="H606" s="248">
        <v>-1.6200000000000001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195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185</v>
      </c>
    </row>
    <row r="607" s="13" customFormat="1">
      <c r="A607" s="13"/>
      <c r="B607" s="233"/>
      <c r="C607" s="234"/>
      <c r="D607" s="235" t="s">
        <v>195</v>
      </c>
      <c r="E607" s="236" t="s">
        <v>19</v>
      </c>
      <c r="F607" s="237" t="s">
        <v>6956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195</v>
      </c>
      <c r="AU607" s="243" t="s">
        <v>82</v>
      </c>
      <c r="AV607" s="13" t="s">
        <v>80</v>
      </c>
      <c r="AW607" s="13" t="s">
        <v>35</v>
      </c>
      <c r="AX607" s="13" t="s">
        <v>73</v>
      </c>
      <c r="AY607" s="243" t="s">
        <v>185</v>
      </c>
    </row>
    <row r="608" s="14" customFormat="1">
      <c r="A608" s="14"/>
      <c r="B608" s="244"/>
      <c r="C608" s="245"/>
      <c r="D608" s="235" t="s">
        <v>195</v>
      </c>
      <c r="E608" s="246" t="s">
        <v>19</v>
      </c>
      <c r="F608" s="247" t="s">
        <v>7001</v>
      </c>
      <c r="G608" s="245"/>
      <c r="H608" s="248">
        <v>12.826000000000001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195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7002</v>
      </c>
      <c r="G609" s="245"/>
      <c r="H609" s="248">
        <v>-1.6160000000000001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6958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7003</v>
      </c>
      <c r="G611" s="245"/>
      <c r="H611" s="248">
        <v>7.2000000000000002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7004</v>
      </c>
      <c r="G612" s="245"/>
      <c r="H612" s="248">
        <v>-4.3200000000000003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3" customFormat="1">
      <c r="A613" s="13"/>
      <c r="B613" s="233"/>
      <c r="C613" s="234"/>
      <c r="D613" s="235" t="s">
        <v>195</v>
      </c>
      <c r="E613" s="236" t="s">
        <v>19</v>
      </c>
      <c r="F613" s="237" t="s">
        <v>6960</v>
      </c>
      <c r="G613" s="234"/>
      <c r="H613" s="236" t="s">
        <v>19</v>
      </c>
      <c r="I613" s="238"/>
      <c r="J613" s="234"/>
      <c r="K613" s="234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195</v>
      </c>
      <c r="AU613" s="243" t="s">
        <v>82</v>
      </c>
      <c r="AV613" s="13" t="s">
        <v>80</v>
      </c>
      <c r="AW613" s="13" t="s">
        <v>35</v>
      </c>
      <c r="AX613" s="13" t="s">
        <v>73</v>
      </c>
      <c r="AY613" s="243" t="s">
        <v>185</v>
      </c>
    </row>
    <row r="614" s="14" customFormat="1">
      <c r="A614" s="14"/>
      <c r="B614" s="244"/>
      <c r="C614" s="245"/>
      <c r="D614" s="235" t="s">
        <v>195</v>
      </c>
      <c r="E614" s="246" t="s">
        <v>19</v>
      </c>
      <c r="F614" s="247" t="s">
        <v>7005</v>
      </c>
      <c r="G614" s="245"/>
      <c r="H614" s="248">
        <v>8.6400000000000006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195</v>
      </c>
      <c r="AU614" s="254" t="s">
        <v>82</v>
      </c>
      <c r="AV614" s="14" t="s">
        <v>82</v>
      </c>
      <c r="AW614" s="14" t="s">
        <v>35</v>
      </c>
      <c r="AX614" s="14" t="s">
        <v>73</v>
      </c>
      <c r="AY614" s="254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7006</v>
      </c>
      <c r="G615" s="245"/>
      <c r="H615" s="248">
        <v>-1.44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5" customFormat="1">
      <c r="A616" s="15"/>
      <c r="B616" s="255"/>
      <c r="C616" s="256"/>
      <c r="D616" s="235" t="s">
        <v>195</v>
      </c>
      <c r="E616" s="257" t="s">
        <v>19</v>
      </c>
      <c r="F616" s="258" t="s">
        <v>226</v>
      </c>
      <c r="G616" s="256"/>
      <c r="H616" s="259">
        <v>103.06400000000001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5" t="s">
        <v>195</v>
      </c>
      <c r="AU616" s="265" t="s">
        <v>82</v>
      </c>
      <c r="AV616" s="15" t="s">
        <v>135</v>
      </c>
      <c r="AW616" s="15" t="s">
        <v>35</v>
      </c>
      <c r="AX616" s="15" t="s">
        <v>80</v>
      </c>
      <c r="AY616" s="265" t="s">
        <v>185</v>
      </c>
    </row>
    <row r="617" s="2" customFormat="1" ht="24.15" customHeight="1">
      <c r="A617" s="40"/>
      <c r="B617" s="41"/>
      <c r="C617" s="215" t="s">
        <v>400</v>
      </c>
      <c r="D617" s="215" t="s">
        <v>187</v>
      </c>
      <c r="E617" s="216" t="s">
        <v>640</v>
      </c>
      <c r="F617" s="217" t="s">
        <v>641</v>
      </c>
      <c r="G617" s="218" t="s">
        <v>457</v>
      </c>
      <c r="H617" s="266"/>
      <c r="I617" s="220"/>
      <c r="J617" s="221">
        <f>ROUND(I617*H617,2)</f>
        <v>0</v>
      </c>
      <c r="K617" s="217" t="s">
        <v>191</v>
      </c>
      <c r="L617" s="46"/>
      <c r="M617" s="222" t="s">
        <v>19</v>
      </c>
      <c r="N617" s="223" t="s">
        <v>44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339</v>
      </c>
      <c r="AT617" s="226" t="s">
        <v>187</v>
      </c>
      <c r="AU617" s="226" t="s">
        <v>82</v>
      </c>
      <c r="AY617" s="19" t="s">
        <v>185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80</v>
      </c>
      <c r="BK617" s="227">
        <f>ROUND(I617*H617,2)</f>
        <v>0</v>
      </c>
      <c r="BL617" s="19" t="s">
        <v>339</v>
      </c>
      <c r="BM617" s="226" t="s">
        <v>7007</v>
      </c>
    </row>
    <row r="618" s="2" customFormat="1">
      <c r="A618" s="40"/>
      <c r="B618" s="41"/>
      <c r="C618" s="42"/>
      <c r="D618" s="228" t="s">
        <v>193</v>
      </c>
      <c r="E618" s="42"/>
      <c r="F618" s="229" t="s">
        <v>643</v>
      </c>
      <c r="G618" s="42"/>
      <c r="H618" s="42"/>
      <c r="I618" s="230"/>
      <c r="J618" s="42"/>
      <c r="K618" s="42"/>
      <c r="L618" s="46"/>
      <c r="M618" s="231"/>
      <c r="N618" s="232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193</v>
      </c>
      <c r="AU618" s="19" t="s">
        <v>82</v>
      </c>
    </row>
    <row r="619" s="12" customFormat="1" ht="22.8" customHeight="1">
      <c r="A619" s="12"/>
      <c r="B619" s="199"/>
      <c r="C619" s="200"/>
      <c r="D619" s="201" t="s">
        <v>72</v>
      </c>
      <c r="E619" s="213" t="s">
        <v>415</v>
      </c>
      <c r="F619" s="213" t="s">
        <v>416</v>
      </c>
      <c r="G619" s="200"/>
      <c r="H619" s="200"/>
      <c r="I619" s="203"/>
      <c r="J619" s="214">
        <f>BK619</f>
        <v>0</v>
      </c>
      <c r="K619" s="200"/>
      <c r="L619" s="205"/>
      <c r="M619" s="206"/>
      <c r="N619" s="207"/>
      <c r="O619" s="207"/>
      <c r="P619" s="208">
        <f>SUM(P620:P631)</f>
        <v>0</v>
      </c>
      <c r="Q619" s="207"/>
      <c r="R619" s="208">
        <f>SUM(R620:R631)</f>
        <v>1.1946749999999999</v>
      </c>
      <c r="S619" s="207"/>
      <c r="T619" s="209">
        <f>SUM(T620:T631)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0" t="s">
        <v>82</v>
      </c>
      <c r="AT619" s="211" t="s">
        <v>72</v>
      </c>
      <c r="AU619" s="211" t="s">
        <v>80</v>
      </c>
      <c r="AY619" s="210" t="s">
        <v>185</v>
      </c>
      <c r="BK619" s="212">
        <f>SUM(BK620:BK631)</f>
        <v>0</v>
      </c>
    </row>
    <row r="620" s="2" customFormat="1" ht="24.15" customHeight="1">
      <c r="A620" s="40"/>
      <c r="B620" s="41"/>
      <c r="C620" s="215" t="s">
        <v>409</v>
      </c>
      <c r="D620" s="215" t="s">
        <v>187</v>
      </c>
      <c r="E620" s="216" t="s">
        <v>1756</v>
      </c>
      <c r="F620" s="217" t="s">
        <v>1757</v>
      </c>
      <c r="G620" s="218" t="s">
        <v>240</v>
      </c>
      <c r="H620" s="219">
        <v>468.5</v>
      </c>
      <c r="I620" s="220"/>
      <c r="J620" s="221">
        <f>ROUND(I620*H620,2)</f>
        <v>0</v>
      </c>
      <c r="K620" s="217" t="s">
        <v>191</v>
      </c>
      <c r="L620" s="46"/>
      <c r="M620" s="222" t="s">
        <v>19</v>
      </c>
      <c r="N620" s="223" t="s">
        <v>44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339</v>
      </c>
      <c r="AT620" s="226" t="s">
        <v>187</v>
      </c>
      <c r="AU620" s="226" t="s">
        <v>82</v>
      </c>
      <c r="AY620" s="19" t="s">
        <v>185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339</v>
      </c>
      <c r="BM620" s="226" t="s">
        <v>7008</v>
      </c>
    </row>
    <row r="621" s="2" customFormat="1">
      <c r="A621" s="40"/>
      <c r="B621" s="41"/>
      <c r="C621" s="42"/>
      <c r="D621" s="228" t="s">
        <v>193</v>
      </c>
      <c r="E621" s="42"/>
      <c r="F621" s="229" t="s">
        <v>1759</v>
      </c>
      <c r="G621" s="42"/>
      <c r="H621" s="42"/>
      <c r="I621" s="230"/>
      <c r="J621" s="42"/>
      <c r="K621" s="42"/>
      <c r="L621" s="46"/>
      <c r="M621" s="231"/>
      <c r="N621" s="232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193</v>
      </c>
      <c r="AU621" s="19" t="s">
        <v>82</v>
      </c>
    </row>
    <row r="622" s="13" customFormat="1">
      <c r="A622" s="13"/>
      <c r="B622" s="233"/>
      <c r="C622" s="234"/>
      <c r="D622" s="235" t="s">
        <v>195</v>
      </c>
      <c r="E622" s="236" t="s">
        <v>19</v>
      </c>
      <c r="F622" s="237" t="s">
        <v>652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195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6941</v>
      </c>
      <c r="G623" s="245"/>
      <c r="H623" s="248">
        <v>468.5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5" customFormat="1">
      <c r="A624" s="15"/>
      <c r="B624" s="255"/>
      <c r="C624" s="256"/>
      <c r="D624" s="235" t="s">
        <v>195</v>
      </c>
      <c r="E624" s="257" t="s">
        <v>19</v>
      </c>
      <c r="F624" s="258" t="s">
        <v>226</v>
      </c>
      <c r="G624" s="256"/>
      <c r="H624" s="259">
        <v>468.5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5" t="s">
        <v>195</v>
      </c>
      <c r="AU624" s="265" t="s">
        <v>82</v>
      </c>
      <c r="AV624" s="15" t="s">
        <v>135</v>
      </c>
      <c r="AW624" s="15" t="s">
        <v>35</v>
      </c>
      <c r="AX624" s="15" t="s">
        <v>80</v>
      </c>
      <c r="AY624" s="265" t="s">
        <v>185</v>
      </c>
    </row>
    <row r="625" s="2" customFormat="1" ht="16.5" customHeight="1">
      <c r="A625" s="40"/>
      <c r="B625" s="41"/>
      <c r="C625" s="272" t="s">
        <v>417</v>
      </c>
      <c r="D625" s="272" t="s">
        <v>520</v>
      </c>
      <c r="E625" s="273" t="s">
        <v>7009</v>
      </c>
      <c r="F625" s="274" t="s">
        <v>7010</v>
      </c>
      <c r="G625" s="275" t="s">
        <v>240</v>
      </c>
      <c r="H625" s="276">
        <v>477.87</v>
      </c>
      <c r="I625" s="277"/>
      <c r="J625" s="278">
        <f>ROUND(I625*H625,2)</f>
        <v>0</v>
      </c>
      <c r="K625" s="274" t="s">
        <v>191</v>
      </c>
      <c r="L625" s="279"/>
      <c r="M625" s="280" t="s">
        <v>19</v>
      </c>
      <c r="N625" s="281" t="s">
        <v>44</v>
      </c>
      <c r="O625" s="86"/>
      <c r="P625" s="224">
        <f>O625*H625</f>
        <v>0</v>
      </c>
      <c r="Q625" s="224">
        <v>0.0025000000000000001</v>
      </c>
      <c r="R625" s="224">
        <f>Q625*H625</f>
        <v>1.1946749999999999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627</v>
      </c>
      <c r="AT625" s="226" t="s">
        <v>520</v>
      </c>
      <c r="AU625" s="226" t="s">
        <v>82</v>
      </c>
      <c r="AY625" s="19" t="s">
        <v>185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339</v>
      </c>
      <c r="BM625" s="226" t="s">
        <v>7011</v>
      </c>
    </row>
    <row r="626" s="13" customFormat="1">
      <c r="A626" s="13"/>
      <c r="B626" s="233"/>
      <c r="C626" s="234"/>
      <c r="D626" s="235" t="s">
        <v>195</v>
      </c>
      <c r="E626" s="236" t="s">
        <v>19</v>
      </c>
      <c r="F626" s="237" t="s">
        <v>652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195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185</v>
      </c>
    </row>
    <row r="627" s="14" customFormat="1">
      <c r="A627" s="14"/>
      <c r="B627" s="244"/>
      <c r="C627" s="245"/>
      <c r="D627" s="235" t="s">
        <v>195</v>
      </c>
      <c r="E627" s="246" t="s">
        <v>19</v>
      </c>
      <c r="F627" s="247" t="s">
        <v>6941</v>
      </c>
      <c r="G627" s="245"/>
      <c r="H627" s="248">
        <v>468.5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195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185</v>
      </c>
    </row>
    <row r="628" s="15" customFormat="1">
      <c r="A628" s="15"/>
      <c r="B628" s="255"/>
      <c r="C628" s="256"/>
      <c r="D628" s="235" t="s">
        <v>195</v>
      </c>
      <c r="E628" s="257" t="s">
        <v>19</v>
      </c>
      <c r="F628" s="258" t="s">
        <v>226</v>
      </c>
      <c r="G628" s="256"/>
      <c r="H628" s="259">
        <v>468.5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5" t="s">
        <v>195</v>
      </c>
      <c r="AU628" s="265" t="s">
        <v>82</v>
      </c>
      <c r="AV628" s="15" t="s">
        <v>135</v>
      </c>
      <c r="AW628" s="15" t="s">
        <v>35</v>
      </c>
      <c r="AX628" s="15" t="s">
        <v>80</v>
      </c>
      <c r="AY628" s="265" t="s">
        <v>185</v>
      </c>
    </row>
    <row r="629" s="14" customFormat="1">
      <c r="A629" s="14"/>
      <c r="B629" s="244"/>
      <c r="C629" s="245"/>
      <c r="D629" s="235" t="s">
        <v>195</v>
      </c>
      <c r="E629" s="245"/>
      <c r="F629" s="247" t="s">
        <v>7012</v>
      </c>
      <c r="G629" s="245"/>
      <c r="H629" s="248">
        <v>477.87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4</v>
      </c>
      <c r="AX629" s="14" t="s">
        <v>80</v>
      </c>
      <c r="AY629" s="254" t="s">
        <v>185</v>
      </c>
    </row>
    <row r="630" s="2" customFormat="1" ht="24.15" customHeight="1">
      <c r="A630" s="40"/>
      <c r="B630" s="41"/>
      <c r="C630" s="215" t="s">
        <v>436</v>
      </c>
      <c r="D630" s="215" t="s">
        <v>187</v>
      </c>
      <c r="E630" s="216" t="s">
        <v>1765</v>
      </c>
      <c r="F630" s="217" t="s">
        <v>1766</v>
      </c>
      <c r="G630" s="218" t="s">
        <v>457</v>
      </c>
      <c r="H630" s="266"/>
      <c r="I630" s="220"/>
      <c r="J630" s="221">
        <f>ROUND(I630*H630,2)</f>
        <v>0</v>
      </c>
      <c r="K630" s="217" t="s">
        <v>191</v>
      </c>
      <c r="L630" s="46"/>
      <c r="M630" s="222" t="s">
        <v>19</v>
      </c>
      <c r="N630" s="223" t="s">
        <v>44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339</v>
      </c>
      <c r="AT630" s="226" t="s">
        <v>187</v>
      </c>
      <c r="AU630" s="226" t="s">
        <v>82</v>
      </c>
      <c r="AY630" s="19" t="s">
        <v>185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339</v>
      </c>
      <c r="BM630" s="226" t="s">
        <v>7013</v>
      </c>
    </row>
    <row r="631" s="2" customFormat="1">
      <c r="A631" s="40"/>
      <c r="B631" s="41"/>
      <c r="C631" s="42"/>
      <c r="D631" s="228" t="s">
        <v>193</v>
      </c>
      <c r="E631" s="42"/>
      <c r="F631" s="229" t="s">
        <v>1768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193</v>
      </c>
      <c r="AU631" s="19" t="s">
        <v>82</v>
      </c>
    </row>
    <row r="632" s="12" customFormat="1" ht="22.8" customHeight="1">
      <c r="A632" s="12"/>
      <c r="B632" s="199"/>
      <c r="C632" s="200"/>
      <c r="D632" s="201" t="s">
        <v>72</v>
      </c>
      <c r="E632" s="213" t="s">
        <v>1769</v>
      </c>
      <c r="F632" s="213" t="s">
        <v>1770</v>
      </c>
      <c r="G632" s="200"/>
      <c r="H632" s="200"/>
      <c r="I632" s="203"/>
      <c r="J632" s="214">
        <f>BK632</f>
        <v>0</v>
      </c>
      <c r="K632" s="200"/>
      <c r="L632" s="205"/>
      <c r="M632" s="206"/>
      <c r="N632" s="207"/>
      <c r="O632" s="207"/>
      <c r="P632" s="208">
        <f>SUM(P633:P669)</f>
        <v>0</v>
      </c>
      <c r="Q632" s="207"/>
      <c r="R632" s="208">
        <f>SUM(R633:R669)</f>
        <v>0.012589999999999997</v>
      </c>
      <c r="S632" s="207"/>
      <c r="T632" s="209">
        <f>SUM(T633:T669)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10" t="s">
        <v>82</v>
      </c>
      <c r="AT632" s="211" t="s">
        <v>72</v>
      </c>
      <c r="AU632" s="211" t="s">
        <v>80</v>
      </c>
      <c r="AY632" s="210" t="s">
        <v>185</v>
      </c>
      <c r="BK632" s="212">
        <f>SUM(BK633:BK669)</f>
        <v>0</v>
      </c>
    </row>
    <row r="633" s="2" customFormat="1" ht="24.15" customHeight="1">
      <c r="A633" s="40"/>
      <c r="B633" s="41"/>
      <c r="C633" s="215" t="s">
        <v>445</v>
      </c>
      <c r="D633" s="215" t="s">
        <v>187</v>
      </c>
      <c r="E633" s="216" t="s">
        <v>1771</v>
      </c>
      <c r="F633" s="217" t="s">
        <v>1772</v>
      </c>
      <c r="G633" s="218" t="s">
        <v>1773</v>
      </c>
      <c r="H633" s="219">
        <v>3</v>
      </c>
      <c r="I633" s="220"/>
      <c r="J633" s="221">
        <f>ROUND(I633*H633,2)</f>
        <v>0</v>
      </c>
      <c r="K633" s="217" t="s">
        <v>449</v>
      </c>
      <c r="L633" s="46"/>
      <c r="M633" s="222" t="s">
        <v>19</v>
      </c>
      <c r="N633" s="223" t="s">
        <v>44</v>
      </c>
      <c r="O633" s="86"/>
      <c r="P633" s="224">
        <f>O633*H633</f>
        <v>0</v>
      </c>
      <c r="Q633" s="224">
        <v>0.00051999999999999995</v>
      </c>
      <c r="R633" s="224">
        <f>Q633*H633</f>
        <v>0.0015599999999999998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339</v>
      </c>
      <c r="AT633" s="226" t="s">
        <v>187</v>
      </c>
      <c r="AU633" s="226" t="s">
        <v>82</v>
      </c>
      <c r="AY633" s="19" t="s">
        <v>185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339</v>
      </c>
      <c r="BM633" s="226" t="s">
        <v>7014</v>
      </c>
    </row>
    <row r="634" s="13" customFormat="1">
      <c r="A634" s="13"/>
      <c r="B634" s="233"/>
      <c r="C634" s="234"/>
      <c r="D634" s="235" t="s">
        <v>195</v>
      </c>
      <c r="E634" s="236" t="s">
        <v>19</v>
      </c>
      <c r="F634" s="237" t="s">
        <v>1775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195</v>
      </c>
      <c r="AU634" s="243" t="s">
        <v>82</v>
      </c>
      <c r="AV634" s="13" t="s">
        <v>80</v>
      </c>
      <c r="AW634" s="13" t="s">
        <v>35</v>
      </c>
      <c r="AX634" s="13" t="s">
        <v>73</v>
      </c>
      <c r="AY634" s="243" t="s">
        <v>185</v>
      </c>
    </row>
    <row r="635" s="14" customFormat="1">
      <c r="A635" s="14"/>
      <c r="B635" s="244"/>
      <c r="C635" s="245"/>
      <c r="D635" s="235" t="s">
        <v>195</v>
      </c>
      <c r="E635" s="246" t="s">
        <v>19</v>
      </c>
      <c r="F635" s="247" t="s">
        <v>129</v>
      </c>
      <c r="G635" s="245"/>
      <c r="H635" s="248">
        <v>3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195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185</v>
      </c>
    </row>
    <row r="636" s="15" customFormat="1">
      <c r="A636" s="15"/>
      <c r="B636" s="255"/>
      <c r="C636" s="256"/>
      <c r="D636" s="235" t="s">
        <v>195</v>
      </c>
      <c r="E636" s="257" t="s">
        <v>19</v>
      </c>
      <c r="F636" s="258" t="s">
        <v>226</v>
      </c>
      <c r="G636" s="256"/>
      <c r="H636" s="259">
        <v>3</v>
      </c>
      <c r="I636" s="260"/>
      <c r="J636" s="256"/>
      <c r="K636" s="256"/>
      <c r="L636" s="261"/>
      <c r="M636" s="262"/>
      <c r="N636" s="263"/>
      <c r="O636" s="263"/>
      <c r="P636" s="263"/>
      <c r="Q636" s="263"/>
      <c r="R636" s="263"/>
      <c r="S636" s="263"/>
      <c r="T636" s="26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5" t="s">
        <v>195</v>
      </c>
      <c r="AU636" s="265" t="s">
        <v>82</v>
      </c>
      <c r="AV636" s="15" t="s">
        <v>135</v>
      </c>
      <c r="AW636" s="15" t="s">
        <v>35</v>
      </c>
      <c r="AX636" s="15" t="s">
        <v>80</v>
      </c>
      <c r="AY636" s="265" t="s">
        <v>185</v>
      </c>
    </row>
    <row r="637" s="2" customFormat="1" ht="16.5" customHeight="1">
      <c r="A637" s="40"/>
      <c r="B637" s="41"/>
      <c r="C637" s="215" t="s">
        <v>454</v>
      </c>
      <c r="D637" s="215" t="s">
        <v>187</v>
      </c>
      <c r="E637" s="216" t="s">
        <v>1776</v>
      </c>
      <c r="F637" s="217" t="s">
        <v>1777</v>
      </c>
      <c r="G637" s="218" t="s">
        <v>1773</v>
      </c>
      <c r="H637" s="219">
        <v>2</v>
      </c>
      <c r="I637" s="220"/>
      <c r="J637" s="221">
        <f>ROUND(I637*H637,2)</f>
        <v>0</v>
      </c>
      <c r="K637" s="217" t="s">
        <v>449</v>
      </c>
      <c r="L637" s="46"/>
      <c r="M637" s="222" t="s">
        <v>19</v>
      </c>
      <c r="N637" s="223" t="s">
        <v>44</v>
      </c>
      <c r="O637" s="86"/>
      <c r="P637" s="224">
        <f>O637*H637</f>
        <v>0</v>
      </c>
      <c r="Q637" s="224">
        <v>0.00051999999999999995</v>
      </c>
      <c r="R637" s="224">
        <f>Q637*H637</f>
        <v>0.0010399999999999999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339</v>
      </c>
      <c r="AT637" s="226" t="s">
        <v>187</v>
      </c>
      <c r="AU637" s="226" t="s">
        <v>82</v>
      </c>
      <c r="AY637" s="19" t="s">
        <v>185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339</v>
      </c>
      <c r="BM637" s="226" t="s">
        <v>7015</v>
      </c>
    </row>
    <row r="638" s="13" customFormat="1">
      <c r="A638" s="13"/>
      <c r="B638" s="233"/>
      <c r="C638" s="234"/>
      <c r="D638" s="235" t="s">
        <v>195</v>
      </c>
      <c r="E638" s="236" t="s">
        <v>19</v>
      </c>
      <c r="F638" s="237" t="s">
        <v>1775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195</v>
      </c>
      <c r="AU638" s="243" t="s">
        <v>82</v>
      </c>
      <c r="AV638" s="13" t="s">
        <v>80</v>
      </c>
      <c r="AW638" s="13" t="s">
        <v>35</v>
      </c>
      <c r="AX638" s="13" t="s">
        <v>73</v>
      </c>
      <c r="AY638" s="243" t="s">
        <v>185</v>
      </c>
    </row>
    <row r="639" s="14" customFormat="1">
      <c r="A639" s="14"/>
      <c r="B639" s="244"/>
      <c r="C639" s="245"/>
      <c r="D639" s="235" t="s">
        <v>195</v>
      </c>
      <c r="E639" s="246" t="s">
        <v>19</v>
      </c>
      <c r="F639" s="247" t="s">
        <v>82</v>
      </c>
      <c r="G639" s="245"/>
      <c r="H639" s="248">
        <v>2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195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185</v>
      </c>
    </row>
    <row r="640" s="15" customFormat="1">
      <c r="A640" s="15"/>
      <c r="B640" s="255"/>
      <c r="C640" s="256"/>
      <c r="D640" s="235" t="s">
        <v>195</v>
      </c>
      <c r="E640" s="257" t="s">
        <v>19</v>
      </c>
      <c r="F640" s="258" t="s">
        <v>226</v>
      </c>
      <c r="G640" s="256"/>
      <c r="H640" s="259">
        <v>2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5" t="s">
        <v>195</v>
      </c>
      <c r="AU640" s="265" t="s">
        <v>82</v>
      </c>
      <c r="AV640" s="15" t="s">
        <v>135</v>
      </c>
      <c r="AW640" s="15" t="s">
        <v>35</v>
      </c>
      <c r="AX640" s="15" t="s">
        <v>80</v>
      </c>
      <c r="AY640" s="265" t="s">
        <v>185</v>
      </c>
    </row>
    <row r="641" s="2" customFormat="1" ht="16.5" customHeight="1">
      <c r="A641" s="40"/>
      <c r="B641" s="41"/>
      <c r="C641" s="215" t="s">
        <v>630</v>
      </c>
      <c r="D641" s="215" t="s">
        <v>187</v>
      </c>
      <c r="E641" s="216" t="s">
        <v>1779</v>
      </c>
      <c r="F641" s="217" t="s">
        <v>1780</v>
      </c>
      <c r="G641" s="218" t="s">
        <v>1773</v>
      </c>
      <c r="H641" s="219">
        <v>3</v>
      </c>
      <c r="I641" s="220"/>
      <c r="J641" s="221">
        <f>ROUND(I641*H641,2)</f>
        <v>0</v>
      </c>
      <c r="K641" s="217" t="s">
        <v>191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0.00051999999999999995</v>
      </c>
      <c r="R641" s="224">
        <f>Q641*H641</f>
        <v>0.0015599999999999998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339</v>
      </c>
      <c r="AT641" s="226" t="s">
        <v>187</v>
      </c>
      <c r="AU641" s="226" t="s">
        <v>82</v>
      </c>
      <c r="AY641" s="19" t="s">
        <v>185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339</v>
      </c>
      <c r="BM641" s="226" t="s">
        <v>7016</v>
      </c>
    </row>
    <row r="642" s="2" customFormat="1">
      <c r="A642" s="40"/>
      <c r="B642" s="41"/>
      <c r="C642" s="42"/>
      <c r="D642" s="228" t="s">
        <v>193</v>
      </c>
      <c r="E642" s="42"/>
      <c r="F642" s="229" t="s">
        <v>1782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193</v>
      </c>
      <c r="AU642" s="19" t="s">
        <v>82</v>
      </c>
    </row>
    <row r="643" s="13" customFormat="1">
      <c r="A643" s="13"/>
      <c r="B643" s="233"/>
      <c r="C643" s="234"/>
      <c r="D643" s="235" t="s">
        <v>195</v>
      </c>
      <c r="E643" s="236" t="s">
        <v>19</v>
      </c>
      <c r="F643" s="237" t="s">
        <v>1775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195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129</v>
      </c>
      <c r="G644" s="245"/>
      <c r="H644" s="248">
        <v>3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5" customFormat="1">
      <c r="A645" s="15"/>
      <c r="B645" s="255"/>
      <c r="C645" s="256"/>
      <c r="D645" s="235" t="s">
        <v>195</v>
      </c>
      <c r="E645" s="257" t="s">
        <v>19</v>
      </c>
      <c r="F645" s="258" t="s">
        <v>226</v>
      </c>
      <c r="G645" s="256"/>
      <c r="H645" s="259">
        <v>3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5" t="s">
        <v>195</v>
      </c>
      <c r="AU645" s="265" t="s">
        <v>82</v>
      </c>
      <c r="AV645" s="15" t="s">
        <v>135</v>
      </c>
      <c r="AW645" s="15" t="s">
        <v>35</v>
      </c>
      <c r="AX645" s="15" t="s">
        <v>80</v>
      </c>
      <c r="AY645" s="265" t="s">
        <v>185</v>
      </c>
    </row>
    <row r="646" s="2" customFormat="1" ht="16.5" customHeight="1">
      <c r="A646" s="40"/>
      <c r="B646" s="41"/>
      <c r="C646" s="215" t="s">
        <v>635</v>
      </c>
      <c r="D646" s="215" t="s">
        <v>187</v>
      </c>
      <c r="E646" s="216" t="s">
        <v>1783</v>
      </c>
      <c r="F646" s="217" t="s">
        <v>1784</v>
      </c>
      <c r="G646" s="218" t="s">
        <v>1773</v>
      </c>
      <c r="H646" s="219">
        <v>6</v>
      </c>
      <c r="I646" s="220"/>
      <c r="J646" s="221">
        <f>ROUND(I646*H646,2)</f>
        <v>0</v>
      </c>
      <c r="K646" s="217" t="s">
        <v>191</v>
      </c>
      <c r="L646" s="46"/>
      <c r="M646" s="222" t="s">
        <v>19</v>
      </c>
      <c r="N646" s="223" t="s">
        <v>44</v>
      </c>
      <c r="O646" s="86"/>
      <c r="P646" s="224">
        <f>O646*H646</f>
        <v>0</v>
      </c>
      <c r="Q646" s="224">
        <v>0.00051999999999999995</v>
      </c>
      <c r="R646" s="224">
        <f>Q646*H646</f>
        <v>0.0031199999999999995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339</v>
      </c>
      <c r="AT646" s="226" t="s">
        <v>187</v>
      </c>
      <c r="AU646" s="226" t="s">
        <v>82</v>
      </c>
      <c r="AY646" s="19" t="s">
        <v>185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80</v>
      </c>
      <c r="BK646" s="227">
        <f>ROUND(I646*H646,2)</f>
        <v>0</v>
      </c>
      <c r="BL646" s="19" t="s">
        <v>339</v>
      </c>
      <c r="BM646" s="226" t="s">
        <v>7017</v>
      </c>
    </row>
    <row r="647" s="2" customFormat="1">
      <c r="A647" s="40"/>
      <c r="B647" s="41"/>
      <c r="C647" s="42"/>
      <c r="D647" s="228" t="s">
        <v>193</v>
      </c>
      <c r="E647" s="42"/>
      <c r="F647" s="229" t="s">
        <v>1786</v>
      </c>
      <c r="G647" s="42"/>
      <c r="H647" s="42"/>
      <c r="I647" s="230"/>
      <c r="J647" s="42"/>
      <c r="K647" s="42"/>
      <c r="L647" s="46"/>
      <c r="M647" s="231"/>
      <c r="N647" s="232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193</v>
      </c>
      <c r="AU647" s="19" t="s">
        <v>82</v>
      </c>
    </row>
    <row r="648" s="13" customFormat="1">
      <c r="A648" s="13"/>
      <c r="B648" s="233"/>
      <c r="C648" s="234"/>
      <c r="D648" s="235" t="s">
        <v>195</v>
      </c>
      <c r="E648" s="236" t="s">
        <v>19</v>
      </c>
      <c r="F648" s="237" t="s">
        <v>1775</v>
      </c>
      <c r="G648" s="234"/>
      <c r="H648" s="236" t="s">
        <v>19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195</v>
      </c>
      <c r="AU648" s="243" t="s">
        <v>82</v>
      </c>
      <c r="AV648" s="13" t="s">
        <v>80</v>
      </c>
      <c r="AW648" s="13" t="s">
        <v>35</v>
      </c>
      <c r="AX648" s="13" t="s">
        <v>73</v>
      </c>
      <c r="AY648" s="243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255</v>
      </c>
      <c r="G649" s="245"/>
      <c r="H649" s="248">
        <v>6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5" customFormat="1">
      <c r="A650" s="15"/>
      <c r="B650" s="255"/>
      <c r="C650" s="256"/>
      <c r="D650" s="235" t="s">
        <v>195</v>
      </c>
      <c r="E650" s="257" t="s">
        <v>19</v>
      </c>
      <c r="F650" s="258" t="s">
        <v>226</v>
      </c>
      <c r="G650" s="256"/>
      <c r="H650" s="259">
        <v>6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65" t="s">
        <v>195</v>
      </c>
      <c r="AU650" s="265" t="s">
        <v>82</v>
      </c>
      <c r="AV650" s="15" t="s">
        <v>135</v>
      </c>
      <c r="AW650" s="15" t="s">
        <v>35</v>
      </c>
      <c r="AX650" s="15" t="s">
        <v>80</v>
      </c>
      <c r="AY650" s="265" t="s">
        <v>185</v>
      </c>
    </row>
    <row r="651" s="2" customFormat="1" ht="16.5" customHeight="1">
      <c r="A651" s="40"/>
      <c r="B651" s="41"/>
      <c r="C651" s="215" t="s">
        <v>627</v>
      </c>
      <c r="D651" s="215" t="s">
        <v>187</v>
      </c>
      <c r="E651" s="216" t="s">
        <v>1787</v>
      </c>
      <c r="F651" s="217" t="s">
        <v>1788</v>
      </c>
      <c r="G651" s="218" t="s">
        <v>1773</v>
      </c>
      <c r="H651" s="219">
        <v>3</v>
      </c>
      <c r="I651" s="220"/>
      <c r="J651" s="221">
        <f>ROUND(I651*H651,2)</f>
        <v>0</v>
      </c>
      <c r="K651" s="217" t="s">
        <v>191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0.00051999999999999995</v>
      </c>
      <c r="R651" s="224">
        <f>Q651*H651</f>
        <v>0.0015599999999999998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339</v>
      </c>
      <c r="AT651" s="226" t="s">
        <v>187</v>
      </c>
      <c r="AU651" s="226" t="s">
        <v>82</v>
      </c>
      <c r="AY651" s="19" t="s">
        <v>185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339</v>
      </c>
      <c r="BM651" s="226" t="s">
        <v>7018</v>
      </c>
    </row>
    <row r="652" s="2" customFormat="1">
      <c r="A652" s="40"/>
      <c r="B652" s="41"/>
      <c r="C652" s="42"/>
      <c r="D652" s="228" t="s">
        <v>193</v>
      </c>
      <c r="E652" s="42"/>
      <c r="F652" s="229" t="s">
        <v>1790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193</v>
      </c>
      <c r="AU652" s="19" t="s">
        <v>82</v>
      </c>
    </row>
    <row r="653" s="13" customFormat="1">
      <c r="A653" s="13"/>
      <c r="B653" s="233"/>
      <c r="C653" s="234"/>
      <c r="D653" s="235" t="s">
        <v>195</v>
      </c>
      <c r="E653" s="236" t="s">
        <v>19</v>
      </c>
      <c r="F653" s="237" t="s">
        <v>1775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195</v>
      </c>
      <c r="AU653" s="243" t="s">
        <v>82</v>
      </c>
      <c r="AV653" s="13" t="s">
        <v>80</v>
      </c>
      <c r="AW653" s="13" t="s">
        <v>35</v>
      </c>
      <c r="AX653" s="13" t="s">
        <v>73</v>
      </c>
      <c r="AY653" s="243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129</v>
      </c>
      <c r="G654" s="245"/>
      <c r="H654" s="248">
        <v>3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5" customFormat="1">
      <c r="A655" s="15"/>
      <c r="B655" s="255"/>
      <c r="C655" s="256"/>
      <c r="D655" s="235" t="s">
        <v>195</v>
      </c>
      <c r="E655" s="257" t="s">
        <v>19</v>
      </c>
      <c r="F655" s="258" t="s">
        <v>226</v>
      </c>
      <c r="G655" s="256"/>
      <c r="H655" s="259">
        <v>3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5" t="s">
        <v>195</v>
      </c>
      <c r="AU655" s="265" t="s">
        <v>82</v>
      </c>
      <c r="AV655" s="15" t="s">
        <v>135</v>
      </c>
      <c r="AW655" s="15" t="s">
        <v>35</v>
      </c>
      <c r="AX655" s="15" t="s">
        <v>80</v>
      </c>
      <c r="AY655" s="265" t="s">
        <v>185</v>
      </c>
    </row>
    <row r="656" s="2" customFormat="1" ht="16.5" customHeight="1">
      <c r="A656" s="40"/>
      <c r="B656" s="41"/>
      <c r="C656" s="215" t="s">
        <v>644</v>
      </c>
      <c r="D656" s="215" t="s">
        <v>187</v>
      </c>
      <c r="E656" s="216" t="s">
        <v>2613</v>
      </c>
      <c r="F656" s="217" t="s">
        <v>2614</v>
      </c>
      <c r="G656" s="218" t="s">
        <v>1773</v>
      </c>
      <c r="H656" s="219">
        <v>2</v>
      </c>
      <c r="I656" s="220"/>
      <c r="J656" s="221">
        <f>ROUND(I656*H656,2)</f>
        <v>0</v>
      </c>
      <c r="K656" s="217" t="s">
        <v>449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0.00080000000000000004</v>
      </c>
      <c r="R656" s="224">
        <f>Q656*H656</f>
        <v>0.0016000000000000001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339</v>
      </c>
      <c r="AT656" s="226" t="s">
        <v>187</v>
      </c>
      <c r="AU656" s="226" t="s">
        <v>82</v>
      </c>
      <c r="AY656" s="19" t="s">
        <v>185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339</v>
      </c>
      <c r="BM656" s="226" t="s">
        <v>7019</v>
      </c>
    </row>
    <row r="657" s="13" customFormat="1">
      <c r="A657" s="13"/>
      <c r="B657" s="233"/>
      <c r="C657" s="234"/>
      <c r="D657" s="235" t="s">
        <v>195</v>
      </c>
      <c r="E657" s="236" t="s">
        <v>19</v>
      </c>
      <c r="F657" s="237" t="s">
        <v>7020</v>
      </c>
      <c r="G657" s="234"/>
      <c r="H657" s="236" t="s">
        <v>19</v>
      </c>
      <c r="I657" s="238"/>
      <c r="J657" s="234"/>
      <c r="K657" s="234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195</v>
      </c>
      <c r="AU657" s="243" t="s">
        <v>82</v>
      </c>
      <c r="AV657" s="13" t="s">
        <v>80</v>
      </c>
      <c r="AW657" s="13" t="s">
        <v>35</v>
      </c>
      <c r="AX657" s="13" t="s">
        <v>73</v>
      </c>
      <c r="AY657" s="243" t="s">
        <v>185</v>
      </c>
    </row>
    <row r="658" s="14" customFormat="1">
      <c r="A658" s="14"/>
      <c r="B658" s="244"/>
      <c r="C658" s="245"/>
      <c r="D658" s="235" t="s">
        <v>195</v>
      </c>
      <c r="E658" s="246" t="s">
        <v>19</v>
      </c>
      <c r="F658" s="247" t="s">
        <v>82</v>
      </c>
      <c r="G658" s="245"/>
      <c r="H658" s="248">
        <v>2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195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185</v>
      </c>
    </row>
    <row r="659" s="15" customFormat="1">
      <c r="A659" s="15"/>
      <c r="B659" s="255"/>
      <c r="C659" s="256"/>
      <c r="D659" s="235" t="s">
        <v>195</v>
      </c>
      <c r="E659" s="257" t="s">
        <v>19</v>
      </c>
      <c r="F659" s="258" t="s">
        <v>226</v>
      </c>
      <c r="G659" s="256"/>
      <c r="H659" s="259">
        <v>2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5" t="s">
        <v>195</v>
      </c>
      <c r="AU659" s="265" t="s">
        <v>82</v>
      </c>
      <c r="AV659" s="15" t="s">
        <v>135</v>
      </c>
      <c r="AW659" s="15" t="s">
        <v>35</v>
      </c>
      <c r="AX659" s="15" t="s">
        <v>80</v>
      </c>
      <c r="AY659" s="265" t="s">
        <v>185</v>
      </c>
    </row>
    <row r="660" s="2" customFormat="1" ht="16.5" customHeight="1">
      <c r="A660" s="40"/>
      <c r="B660" s="41"/>
      <c r="C660" s="215" t="s">
        <v>888</v>
      </c>
      <c r="D660" s="215" t="s">
        <v>187</v>
      </c>
      <c r="E660" s="216" t="s">
        <v>2617</v>
      </c>
      <c r="F660" s="217" t="s">
        <v>2618</v>
      </c>
      <c r="G660" s="218" t="s">
        <v>1773</v>
      </c>
      <c r="H660" s="219">
        <v>1</v>
      </c>
      <c r="I660" s="220"/>
      <c r="J660" s="221">
        <f>ROUND(I660*H660,2)</f>
        <v>0</v>
      </c>
      <c r="K660" s="217" t="s">
        <v>449</v>
      </c>
      <c r="L660" s="46"/>
      <c r="M660" s="222" t="s">
        <v>19</v>
      </c>
      <c r="N660" s="223" t="s">
        <v>44</v>
      </c>
      <c r="O660" s="86"/>
      <c r="P660" s="224">
        <f>O660*H660</f>
        <v>0</v>
      </c>
      <c r="Q660" s="224">
        <v>0.0012999999999999999</v>
      </c>
      <c r="R660" s="224">
        <f>Q660*H660</f>
        <v>0.0012999999999999999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339</v>
      </c>
      <c r="AT660" s="226" t="s">
        <v>187</v>
      </c>
      <c r="AU660" s="226" t="s">
        <v>82</v>
      </c>
      <c r="AY660" s="19" t="s">
        <v>185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339</v>
      </c>
      <c r="BM660" s="226" t="s">
        <v>7021</v>
      </c>
    </row>
    <row r="661" s="13" customFormat="1">
      <c r="A661" s="13"/>
      <c r="B661" s="233"/>
      <c r="C661" s="234"/>
      <c r="D661" s="235" t="s">
        <v>195</v>
      </c>
      <c r="E661" s="236" t="s">
        <v>19</v>
      </c>
      <c r="F661" s="237" t="s">
        <v>7022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195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185</v>
      </c>
    </row>
    <row r="662" s="14" customFormat="1">
      <c r="A662" s="14"/>
      <c r="B662" s="244"/>
      <c r="C662" s="245"/>
      <c r="D662" s="235" t="s">
        <v>195</v>
      </c>
      <c r="E662" s="246" t="s">
        <v>19</v>
      </c>
      <c r="F662" s="247" t="s">
        <v>80</v>
      </c>
      <c r="G662" s="245"/>
      <c r="H662" s="248">
        <v>1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195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185</v>
      </c>
    </row>
    <row r="663" s="15" customFormat="1">
      <c r="A663" s="15"/>
      <c r="B663" s="255"/>
      <c r="C663" s="256"/>
      <c r="D663" s="235" t="s">
        <v>195</v>
      </c>
      <c r="E663" s="257" t="s">
        <v>19</v>
      </c>
      <c r="F663" s="258" t="s">
        <v>226</v>
      </c>
      <c r="G663" s="256"/>
      <c r="H663" s="259">
        <v>1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5" t="s">
        <v>195</v>
      </c>
      <c r="AU663" s="265" t="s">
        <v>82</v>
      </c>
      <c r="AV663" s="15" t="s">
        <v>135</v>
      </c>
      <c r="AW663" s="15" t="s">
        <v>35</v>
      </c>
      <c r="AX663" s="15" t="s">
        <v>80</v>
      </c>
      <c r="AY663" s="265" t="s">
        <v>185</v>
      </c>
    </row>
    <row r="664" s="2" customFormat="1" ht="16.5" customHeight="1">
      <c r="A664" s="40"/>
      <c r="B664" s="41"/>
      <c r="C664" s="215" t="s">
        <v>893</v>
      </c>
      <c r="D664" s="215" t="s">
        <v>187</v>
      </c>
      <c r="E664" s="216" t="s">
        <v>2620</v>
      </c>
      <c r="F664" s="217" t="s">
        <v>2621</v>
      </c>
      <c r="G664" s="218" t="s">
        <v>1773</v>
      </c>
      <c r="H664" s="219">
        <v>1</v>
      </c>
      <c r="I664" s="220"/>
      <c r="J664" s="221">
        <f>ROUND(I664*H664,2)</f>
        <v>0</v>
      </c>
      <c r="K664" s="217" t="s">
        <v>449</v>
      </c>
      <c r="L664" s="46"/>
      <c r="M664" s="222" t="s">
        <v>19</v>
      </c>
      <c r="N664" s="223" t="s">
        <v>44</v>
      </c>
      <c r="O664" s="86"/>
      <c r="P664" s="224">
        <f>O664*H664</f>
        <v>0</v>
      </c>
      <c r="Q664" s="224">
        <v>0.00084999999999999995</v>
      </c>
      <c r="R664" s="224">
        <f>Q664*H664</f>
        <v>0.00084999999999999995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339</v>
      </c>
      <c r="AT664" s="226" t="s">
        <v>187</v>
      </c>
      <c r="AU664" s="226" t="s">
        <v>82</v>
      </c>
      <c r="AY664" s="19" t="s">
        <v>185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339</v>
      </c>
      <c r="BM664" s="226" t="s">
        <v>7023</v>
      </c>
    </row>
    <row r="665" s="13" customFormat="1">
      <c r="A665" s="13"/>
      <c r="B665" s="233"/>
      <c r="C665" s="234"/>
      <c r="D665" s="235" t="s">
        <v>195</v>
      </c>
      <c r="E665" s="236" t="s">
        <v>19</v>
      </c>
      <c r="F665" s="237" t="s">
        <v>7024</v>
      </c>
      <c r="G665" s="234"/>
      <c r="H665" s="236" t="s">
        <v>19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195</v>
      </c>
      <c r="AU665" s="243" t="s">
        <v>82</v>
      </c>
      <c r="AV665" s="13" t="s">
        <v>80</v>
      </c>
      <c r="AW665" s="13" t="s">
        <v>35</v>
      </c>
      <c r="AX665" s="13" t="s">
        <v>73</v>
      </c>
      <c r="AY665" s="243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80</v>
      </c>
      <c r="G666" s="245"/>
      <c r="H666" s="248">
        <v>1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5" customFormat="1">
      <c r="A667" s="15"/>
      <c r="B667" s="255"/>
      <c r="C667" s="256"/>
      <c r="D667" s="235" t="s">
        <v>195</v>
      </c>
      <c r="E667" s="257" t="s">
        <v>19</v>
      </c>
      <c r="F667" s="258" t="s">
        <v>226</v>
      </c>
      <c r="G667" s="256"/>
      <c r="H667" s="259">
        <v>1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5" t="s">
        <v>195</v>
      </c>
      <c r="AU667" s="265" t="s">
        <v>82</v>
      </c>
      <c r="AV667" s="15" t="s">
        <v>135</v>
      </c>
      <c r="AW667" s="15" t="s">
        <v>35</v>
      </c>
      <c r="AX667" s="15" t="s">
        <v>80</v>
      </c>
      <c r="AY667" s="265" t="s">
        <v>185</v>
      </c>
    </row>
    <row r="668" s="2" customFormat="1" ht="24.15" customHeight="1">
      <c r="A668" s="40"/>
      <c r="B668" s="41"/>
      <c r="C668" s="215" t="s">
        <v>898</v>
      </c>
      <c r="D668" s="215" t="s">
        <v>187</v>
      </c>
      <c r="E668" s="216" t="s">
        <v>1791</v>
      </c>
      <c r="F668" s="217" t="s">
        <v>1792</v>
      </c>
      <c r="G668" s="218" t="s">
        <v>457</v>
      </c>
      <c r="H668" s="266"/>
      <c r="I668" s="220"/>
      <c r="J668" s="221">
        <f>ROUND(I668*H668,2)</f>
        <v>0</v>
      </c>
      <c r="K668" s="217" t="s">
        <v>191</v>
      </c>
      <c r="L668" s="46"/>
      <c r="M668" s="222" t="s">
        <v>19</v>
      </c>
      <c r="N668" s="223" t="s">
        <v>44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339</v>
      </c>
      <c r="AT668" s="226" t="s">
        <v>187</v>
      </c>
      <c r="AU668" s="226" t="s">
        <v>82</v>
      </c>
      <c r="AY668" s="19" t="s">
        <v>185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339</v>
      </c>
      <c r="BM668" s="226" t="s">
        <v>7025</v>
      </c>
    </row>
    <row r="669" s="2" customFormat="1">
      <c r="A669" s="40"/>
      <c r="B669" s="41"/>
      <c r="C669" s="42"/>
      <c r="D669" s="228" t="s">
        <v>193</v>
      </c>
      <c r="E669" s="42"/>
      <c r="F669" s="229" t="s">
        <v>1794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193</v>
      </c>
      <c r="AU669" s="19" t="s">
        <v>82</v>
      </c>
    </row>
    <row r="670" s="12" customFormat="1" ht="22.8" customHeight="1">
      <c r="A670" s="12"/>
      <c r="B670" s="199"/>
      <c r="C670" s="200"/>
      <c r="D670" s="201" t="s">
        <v>72</v>
      </c>
      <c r="E670" s="213" t="s">
        <v>1219</v>
      </c>
      <c r="F670" s="213" t="s">
        <v>1220</v>
      </c>
      <c r="G670" s="200"/>
      <c r="H670" s="200"/>
      <c r="I670" s="203"/>
      <c r="J670" s="214">
        <f>BK670</f>
        <v>0</v>
      </c>
      <c r="K670" s="200"/>
      <c r="L670" s="205"/>
      <c r="M670" s="206"/>
      <c r="N670" s="207"/>
      <c r="O670" s="207"/>
      <c r="P670" s="208">
        <f>SUM(P671:P807)</f>
        <v>0</v>
      </c>
      <c r="Q670" s="207"/>
      <c r="R670" s="208">
        <f>SUM(R671:R807)</f>
        <v>8.4187179000000008</v>
      </c>
      <c r="S670" s="207"/>
      <c r="T670" s="209">
        <f>SUM(T671:T807)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10" t="s">
        <v>82</v>
      </c>
      <c r="AT670" s="211" t="s">
        <v>72</v>
      </c>
      <c r="AU670" s="211" t="s">
        <v>80</v>
      </c>
      <c r="AY670" s="210" t="s">
        <v>185</v>
      </c>
      <c r="BK670" s="212">
        <f>SUM(BK671:BK807)</f>
        <v>0</v>
      </c>
    </row>
    <row r="671" s="2" customFormat="1" ht="33" customHeight="1">
      <c r="A671" s="40"/>
      <c r="B671" s="41"/>
      <c r="C671" s="215" t="s">
        <v>904</v>
      </c>
      <c r="D671" s="215" t="s">
        <v>187</v>
      </c>
      <c r="E671" s="216" t="s">
        <v>7026</v>
      </c>
      <c r="F671" s="217" t="s">
        <v>7027</v>
      </c>
      <c r="G671" s="218" t="s">
        <v>240</v>
      </c>
      <c r="H671" s="219">
        <v>46.131</v>
      </c>
      <c r="I671" s="220"/>
      <c r="J671" s="221">
        <f>ROUND(I671*H671,2)</f>
        <v>0</v>
      </c>
      <c r="K671" s="217" t="s">
        <v>191</v>
      </c>
      <c r="L671" s="46"/>
      <c r="M671" s="222" t="s">
        <v>19</v>
      </c>
      <c r="N671" s="223" t="s">
        <v>44</v>
      </c>
      <c r="O671" s="86"/>
      <c r="P671" s="224">
        <f>O671*H671</f>
        <v>0</v>
      </c>
      <c r="Q671" s="224">
        <v>0.030859999999999999</v>
      </c>
      <c r="R671" s="224">
        <f>Q671*H671</f>
        <v>1.42360266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339</v>
      </c>
      <c r="AT671" s="226" t="s">
        <v>187</v>
      </c>
      <c r="AU671" s="226" t="s">
        <v>82</v>
      </c>
      <c r="AY671" s="19" t="s">
        <v>185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80</v>
      </c>
      <c r="BK671" s="227">
        <f>ROUND(I671*H671,2)</f>
        <v>0</v>
      </c>
      <c r="BL671" s="19" t="s">
        <v>339</v>
      </c>
      <c r="BM671" s="226" t="s">
        <v>7028</v>
      </c>
    </row>
    <row r="672" s="2" customFormat="1">
      <c r="A672" s="40"/>
      <c r="B672" s="41"/>
      <c r="C672" s="42"/>
      <c r="D672" s="228" t="s">
        <v>193</v>
      </c>
      <c r="E672" s="42"/>
      <c r="F672" s="229" t="s">
        <v>7029</v>
      </c>
      <c r="G672" s="42"/>
      <c r="H672" s="42"/>
      <c r="I672" s="230"/>
      <c r="J672" s="42"/>
      <c r="K672" s="42"/>
      <c r="L672" s="46"/>
      <c r="M672" s="231"/>
      <c r="N672" s="232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193</v>
      </c>
      <c r="AU672" s="19" t="s">
        <v>82</v>
      </c>
    </row>
    <row r="673" s="13" customFormat="1">
      <c r="A673" s="13"/>
      <c r="B673" s="233"/>
      <c r="C673" s="234"/>
      <c r="D673" s="235" t="s">
        <v>195</v>
      </c>
      <c r="E673" s="236" t="s">
        <v>19</v>
      </c>
      <c r="F673" s="237" t="s">
        <v>652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195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7030</v>
      </c>
      <c r="G674" s="245"/>
      <c r="H674" s="248">
        <v>10.85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4" customFormat="1">
      <c r="A675" s="14"/>
      <c r="B675" s="244"/>
      <c r="C675" s="245"/>
      <c r="D675" s="235" t="s">
        <v>195</v>
      </c>
      <c r="E675" s="246" t="s">
        <v>19</v>
      </c>
      <c r="F675" s="247" t="s">
        <v>7031</v>
      </c>
      <c r="G675" s="245"/>
      <c r="H675" s="248">
        <v>14.699999999999999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195</v>
      </c>
      <c r="AU675" s="254" t="s">
        <v>82</v>
      </c>
      <c r="AV675" s="14" t="s">
        <v>82</v>
      </c>
      <c r="AW675" s="14" t="s">
        <v>35</v>
      </c>
      <c r="AX675" s="14" t="s">
        <v>73</v>
      </c>
      <c r="AY675" s="254" t="s">
        <v>185</v>
      </c>
    </row>
    <row r="676" s="14" customFormat="1">
      <c r="A676" s="14"/>
      <c r="B676" s="244"/>
      <c r="C676" s="245"/>
      <c r="D676" s="235" t="s">
        <v>195</v>
      </c>
      <c r="E676" s="246" t="s">
        <v>19</v>
      </c>
      <c r="F676" s="247" t="s">
        <v>427</v>
      </c>
      <c r="G676" s="245"/>
      <c r="H676" s="248">
        <v>-1.5760000000000001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195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185</v>
      </c>
    </row>
    <row r="677" s="14" customFormat="1">
      <c r="A677" s="14"/>
      <c r="B677" s="244"/>
      <c r="C677" s="245"/>
      <c r="D677" s="235" t="s">
        <v>195</v>
      </c>
      <c r="E677" s="246" t="s">
        <v>19</v>
      </c>
      <c r="F677" s="247" t="s">
        <v>7031</v>
      </c>
      <c r="G677" s="245"/>
      <c r="H677" s="248">
        <v>14.699999999999999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195</v>
      </c>
      <c r="AU677" s="254" t="s">
        <v>82</v>
      </c>
      <c r="AV677" s="14" t="s">
        <v>82</v>
      </c>
      <c r="AW677" s="14" t="s">
        <v>35</v>
      </c>
      <c r="AX677" s="14" t="s">
        <v>73</v>
      </c>
      <c r="AY677" s="254" t="s">
        <v>185</v>
      </c>
    </row>
    <row r="678" s="14" customFormat="1">
      <c r="A678" s="14"/>
      <c r="B678" s="244"/>
      <c r="C678" s="245"/>
      <c r="D678" s="235" t="s">
        <v>195</v>
      </c>
      <c r="E678" s="246" t="s">
        <v>19</v>
      </c>
      <c r="F678" s="247" t="s">
        <v>427</v>
      </c>
      <c r="G678" s="245"/>
      <c r="H678" s="248">
        <v>-1.5760000000000001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195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7032</v>
      </c>
      <c r="G679" s="245"/>
      <c r="H679" s="248">
        <v>4.5499999999999998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4" customFormat="1">
      <c r="A680" s="14"/>
      <c r="B680" s="244"/>
      <c r="C680" s="245"/>
      <c r="D680" s="235" t="s">
        <v>195</v>
      </c>
      <c r="E680" s="246" t="s">
        <v>19</v>
      </c>
      <c r="F680" s="247" t="s">
        <v>7033</v>
      </c>
      <c r="G680" s="245"/>
      <c r="H680" s="248">
        <v>6.6500000000000004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195</v>
      </c>
      <c r="AU680" s="254" t="s">
        <v>82</v>
      </c>
      <c r="AV680" s="14" t="s">
        <v>82</v>
      </c>
      <c r="AW680" s="14" t="s">
        <v>35</v>
      </c>
      <c r="AX680" s="14" t="s">
        <v>73</v>
      </c>
      <c r="AY680" s="254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7034</v>
      </c>
      <c r="G681" s="245"/>
      <c r="H681" s="248">
        <v>-2.1669999999999998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5" customFormat="1">
      <c r="A682" s="15"/>
      <c r="B682" s="255"/>
      <c r="C682" s="256"/>
      <c r="D682" s="235" t="s">
        <v>195</v>
      </c>
      <c r="E682" s="257" t="s">
        <v>19</v>
      </c>
      <c r="F682" s="258" t="s">
        <v>226</v>
      </c>
      <c r="G682" s="256"/>
      <c r="H682" s="259">
        <v>46.130999999999986</v>
      </c>
      <c r="I682" s="260"/>
      <c r="J682" s="256"/>
      <c r="K682" s="256"/>
      <c r="L682" s="261"/>
      <c r="M682" s="262"/>
      <c r="N682" s="263"/>
      <c r="O682" s="263"/>
      <c r="P682" s="263"/>
      <c r="Q682" s="263"/>
      <c r="R682" s="263"/>
      <c r="S682" s="263"/>
      <c r="T682" s="264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5" t="s">
        <v>195</v>
      </c>
      <c r="AU682" s="265" t="s">
        <v>82</v>
      </c>
      <c r="AV682" s="15" t="s">
        <v>135</v>
      </c>
      <c r="AW682" s="15" t="s">
        <v>35</v>
      </c>
      <c r="AX682" s="15" t="s">
        <v>80</v>
      </c>
      <c r="AY682" s="265" t="s">
        <v>185</v>
      </c>
    </row>
    <row r="683" s="2" customFormat="1" ht="33" customHeight="1">
      <c r="A683" s="40"/>
      <c r="B683" s="41"/>
      <c r="C683" s="215" t="s">
        <v>913</v>
      </c>
      <c r="D683" s="215" t="s">
        <v>187</v>
      </c>
      <c r="E683" s="216" t="s">
        <v>1795</v>
      </c>
      <c r="F683" s="217" t="s">
        <v>1796</v>
      </c>
      <c r="G683" s="218" t="s">
        <v>240</v>
      </c>
      <c r="H683" s="219">
        <v>147.50999999999999</v>
      </c>
      <c r="I683" s="220"/>
      <c r="J683" s="221">
        <f>ROUND(I683*H683,2)</f>
        <v>0</v>
      </c>
      <c r="K683" s="217" t="s">
        <v>191</v>
      </c>
      <c r="L683" s="46"/>
      <c r="M683" s="222" t="s">
        <v>19</v>
      </c>
      <c r="N683" s="223" t="s">
        <v>44</v>
      </c>
      <c r="O683" s="86"/>
      <c r="P683" s="224">
        <f>O683*H683</f>
        <v>0</v>
      </c>
      <c r="Q683" s="224">
        <v>0.02681</v>
      </c>
      <c r="R683" s="224">
        <f>Q683*H683</f>
        <v>3.9547431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339</v>
      </c>
      <c r="AT683" s="226" t="s">
        <v>187</v>
      </c>
      <c r="AU683" s="226" t="s">
        <v>82</v>
      </c>
      <c r="AY683" s="19" t="s">
        <v>185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339</v>
      </c>
      <c r="BM683" s="226" t="s">
        <v>7035</v>
      </c>
    </row>
    <row r="684" s="2" customFormat="1">
      <c r="A684" s="40"/>
      <c r="B684" s="41"/>
      <c r="C684" s="42"/>
      <c r="D684" s="228" t="s">
        <v>193</v>
      </c>
      <c r="E684" s="42"/>
      <c r="F684" s="229" t="s">
        <v>1798</v>
      </c>
      <c r="G684" s="42"/>
      <c r="H684" s="42"/>
      <c r="I684" s="230"/>
      <c r="J684" s="42"/>
      <c r="K684" s="42"/>
      <c r="L684" s="46"/>
      <c r="M684" s="231"/>
      <c r="N684" s="232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193</v>
      </c>
      <c r="AU684" s="19" t="s">
        <v>82</v>
      </c>
    </row>
    <row r="685" s="13" customFormat="1">
      <c r="A685" s="13"/>
      <c r="B685" s="233"/>
      <c r="C685" s="234"/>
      <c r="D685" s="235" t="s">
        <v>195</v>
      </c>
      <c r="E685" s="236" t="s">
        <v>19</v>
      </c>
      <c r="F685" s="237" t="s">
        <v>652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195</v>
      </c>
      <c r="AU685" s="243" t="s">
        <v>82</v>
      </c>
      <c r="AV685" s="13" t="s">
        <v>80</v>
      </c>
      <c r="AW685" s="13" t="s">
        <v>35</v>
      </c>
      <c r="AX685" s="13" t="s">
        <v>73</v>
      </c>
      <c r="AY685" s="243" t="s">
        <v>185</v>
      </c>
    </row>
    <row r="686" s="14" customFormat="1">
      <c r="A686" s="14"/>
      <c r="B686" s="244"/>
      <c r="C686" s="245"/>
      <c r="D686" s="235" t="s">
        <v>195</v>
      </c>
      <c r="E686" s="246" t="s">
        <v>19</v>
      </c>
      <c r="F686" s="247" t="s">
        <v>7036</v>
      </c>
      <c r="G686" s="245"/>
      <c r="H686" s="248">
        <v>15.4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195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185</v>
      </c>
    </row>
    <row r="687" s="14" customFormat="1">
      <c r="A687" s="14"/>
      <c r="B687" s="244"/>
      <c r="C687" s="245"/>
      <c r="D687" s="235" t="s">
        <v>195</v>
      </c>
      <c r="E687" s="246" t="s">
        <v>19</v>
      </c>
      <c r="F687" s="247" t="s">
        <v>7037</v>
      </c>
      <c r="G687" s="245"/>
      <c r="H687" s="248">
        <v>16.800000000000001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195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185</v>
      </c>
    </row>
    <row r="688" s="14" customFormat="1">
      <c r="A688" s="14"/>
      <c r="B688" s="244"/>
      <c r="C688" s="245"/>
      <c r="D688" s="235" t="s">
        <v>195</v>
      </c>
      <c r="E688" s="246" t="s">
        <v>19</v>
      </c>
      <c r="F688" s="247" t="s">
        <v>7038</v>
      </c>
      <c r="G688" s="245"/>
      <c r="H688" s="248">
        <v>8.75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195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185</v>
      </c>
    </row>
    <row r="689" s="14" customFormat="1">
      <c r="A689" s="14"/>
      <c r="B689" s="244"/>
      <c r="C689" s="245"/>
      <c r="D689" s="235" t="s">
        <v>195</v>
      </c>
      <c r="E689" s="246" t="s">
        <v>19</v>
      </c>
      <c r="F689" s="247" t="s">
        <v>427</v>
      </c>
      <c r="G689" s="245"/>
      <c r="H689" s="248">
        <v>-1.5760000000000001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195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185</v>
      </c>
    </row>
    <row r="690" s="14" customFormat="1">
      <c r="A690" s="14"/>
      <c r="B690" s="244"/>
      <c r="C690" s="245"/>
      <c r="D690" s="235" t="s">
        <v>195</v>
      </c>
      <c r="E690" s="246" t="s">
        <v>19</v>
      </c>
      <c r="F690" s="247" t="s">
        <v>7038</v>
      </c>
      <c r="G690" s="245"/>
      <c r="H690" s="248">
        <v>8.75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195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185</v>
      </c>
    </row>
    <row r="691" s="14" customFormat="1">
      <c r="A691" s="14"/>
      <c r="B691" s="244"/>
      <c r="C691" s="245"/>
      <c r="D691" s="235" t="s">
        <v>195</v>
      </c>
      <c r="E691" s="246" t="s">
        <v>19</v>
      </c>
      <c r="F691" s="247" t="s">
        <v>427</v>
      </c>
      <c r="G691" s="245"/>
      <c r="H691" s="248">
        <v>-1.5760000000000001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195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185</v>
      </c>
    </row>
    <row r="692" s="14" customFormat="1">
      <c r="A692" s="14"/>
      <c r="B692" s="244"/>
      <c r="C692" s="245"/>
      <c r="D692" s="235" t="s">
        <v>195</v>
      </c>
      <c r="E692" s="246" t="s">
        <v>19</v>
      </c>
      <c r="F692" s="247" t="s">
        <v>7039</v>
      </c>
      <c r="G692" s="245"/>
      <c r="H692" s="248">
        <v>3.3250000000000002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195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185</v>
      </c>
    </row>
    <row r="693" s="14" customFormat="1">
      <c r="A693" s="14"/>
      <c r="B693" s="244"/>
      <c r="C693" s="245"/>
      <c r="D693" s="235" t="s">
        <v>195</v>
      </c>
      <c r="E693" s="246" t="s">
        <v>19</v>
      </c>
      <c r="F693" s="247" t="s">
        <v>7040</v>
      </c>
      <c r="G693" s="245"/>
      <c r="H693" s="248">
        <v>11.9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195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427</v>
      </c>
      <c r="G694" s="245"/>
      <c r="H694" s="248">
        <v>-1.5760000000000001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4" customFormat="1">
      <c r="A695" s="14"/>
      <c r="B695" s="244"/>
      <c r="C695" s="245"/>
      <c r="D695" s="235" t="s">
        <v>195</v>
      </c>
      <c r="E695" s="246" t="s">
        <v>19</v>
      </c>
      <c r="F695" s="247" t="s">
        <v>7041</v>
      </c>
      <c r="G695" s="245"/>
      <c r="H695" s="248">
        <v>6.5979999999999999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195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7041</v>
      </c>
      <c r="G696" s="245"/>
      <c r="H696" s="248">
        <v>6.5979999999999999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4" customFormat="1">
      <c r="A697" s="14"/>
      <c r="B697" s="244"/>
      <c r="C697" s="245"/>
      <c r="D697" s="235" t="s">
        <v>195</v>
      </c>
      <c r="E697" s="246" t="s">
        <v>19</v>
      </c>
      <c r="F697" s="247" t="s">
        <v>7042</v>
      </c>
      <c r="G697" s="245"/>
      <c r="H697" s="248">
        <v>15.050000000000001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195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7043</v>
      </c>
      <c r="G698" s="245"/>
      <c r="H698" s="248">
        <v>-4.7279999999999998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4" customFormat="1">
      <c r="A699" s="14"/>
      <c r="B699" s="244"/>
      <c r="C699" s="245"/>
      <c r="D699" s="235" t="s">
        <v>195</v>
      </c>
      <c r="E699" s="246" t="s">
        <v>19</v>
      </c>
      <c r="F699" s="247" t="s">
        <v>7042</v>
      </c>
      <c r="G699" s="245"/>
      <c r="H699" s="248">
        <v>15.050000000000001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195</v>
      </c>
      <c r="AU699" s="254" t="s">
        <v>82</v>
      </c>
      <c r="AV699" s="14" t="s">
        <v>82</v>
      </c>
      <c r="AW699" s="14" t="s">
        <v>35</v>
      </c>
      <c r="AX699" s="14" t="s">
        <v>73</v>
      </c>
      <c r="AY699" s="254" t="s">
        <v>185</v>
      </c>
    </row>
    <row r="700" s="14" customFormat="1">
      <c r="A700" s="14"/>
      <c r="B700" s="244"/>
      <c r="C700" s="245"/>
      <c r="D700" s="235" t="s">
        <v>195</v>
      </c>
      <c r="E700" s="246" t="s">
        <v>19</v>
      </c>
      <c r="F700" s="247" t="s">
        <v>7036</v>
      </c>
      <c r="G700" s="245"/>
      <c r="H700" s="248">
        <v>15.4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195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185</v>
      </c>
    </row>
    <row r="701" s="14" customFormat="1">
      <c r="A701" s="14"/>
      <c r="B701" s="244"/>
      <c r="C701" s="245"/>
      <c r="D701" s="235" t="s">
        <v>195</v>
      </c>
      <c r="E701" s="246" t="s">
        <v>19</v>
      </c>
      <c r="F701" s="247" t="s">
        <v>427</v>
      </c>
      <c r="G701" s="245"/>
      <c r="H701" s="248">
        <v>-1.5760000000000001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195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185</v>
      </c>
    </row>
    <row r="702" s="14" customFormat="1">
      <c r="A702" s="14"/>
      <c r="B702" s="244"/>
      <c r="C702" s="245"/>
      <c r="D702" s="235" t="s">
        <v>195</v>
      </c>
      <c r="E702" s="246" t="s">
        <v>19</v>
      </c>
      <c r="F702" s="247" t="s">
        <v>7044</v>
      </c>
      <c r="G702" s="245"/>
      <c r="H702" s="248">
        <v>8.6099999999999994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195</v>
      </c>
      <c r="AU702" s="254" t="s">
        <v>82</v>
      </c>
      <c r="AV702" s="14" t="s">
        <v>82</v>
      </c>
      <c r="AW702" s="14" t="s">
        <v>35</v>
      </c>
      <c r="AX702" s="14" t="s">
        <v>73</v>
      </c>
      <c r="AY702" s="254" t="s">
        <v>185</v>
      </c>
    </row>
    <row r="703" s="14" customFormat="1">
      <c r="A703" s="14"/>
      <c r="B703" s="244"/>
      <c r="C703" s="245"/>
      <c r="D703" s="235" t="s">
        <v>195</v>
      </c>
      <c r="E703" s="246" t="s">
        <v>19</v>
      </c>
      <c r="F703" s="247" t="s">
        <v>427</v>
      </c>
      <c r="G703" s="245"/>
      <c r="H703" s="248">
        <v>-1.5760000000000001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195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7045</v>
      </c>
      <c r="G704" s="245"/>
      <c r="H704" s="248">
        <v>14.35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7046</v>
      </c>
      <c r="G705" s="245"/>
      <c r="H705" s="248">
        <v>-2.9550000000000001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4" customFormat="1">
      <c r="A706" s="14"/>
      <c r="B706" s="244"/>
      <c r="C706" s="245"/>
      <c r="D706" s="235" t="s">
        <v>195</v>
      </c>
      <c r="E706" s="246" t="s">
        <v>19</v>
      </c>
      <c r="F706" s="247" t="s">
        <v>7033</v>
      </c>
      <c r="G706" s="245"/>
      <c r="H706" s="248">
        <v>6.6500000000000004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195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7047</v>
      </c>
      <c r="G707" s="245"/>
      <c r="H707" s="248">
        <v>-1.379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4" customFormat="1">
      <c r="A708" s="14"/>
      <c r="B708" s="244"/>
      <c r="C708" s="245"/>
      <c r="D708" s="235" t="s">
        <v>195</v>
      </c>
      <c r="E708" s="246" t="s">
        <v>19</v>
      </c>
      <c r="F708" s="247" t="s">
        <v>7048</v>
      </c>
      <c r="G708" s="245"/>
      <c r="H708" s="248">
        <v>6.2999999999999998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195</v>
      </c>
      <c r="AU708" s="254" t="s">
        <v>82</v>
      </c>
      <c r="AV708" s="14" t="s">
        <v>82</v>
      </c>
      <c r="AW708" s="14" t="s">
        <v>35</v>
      </c>
      <c r="AX708" s="14" t="s">
        <v>73</v>
      </c>
      <c r="AY708" s="254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7047</v>
      </c>
      <c r="G709" s="245"/>
      <c r="H709" s="248">
        <v>-1.379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4" customFormat="1">
      <c r="A710" s="14"/>
      <c r="B710" s="244"/>
      <c r="C710" s="245"/>
      <c r="D710" s="235" t="s">
        <v>195</v>
      </c>
      <c r="E710" s="246" t="s">
        <v>19</v>
      </c>
      <c r="F710" s="247" t="s">
        <v>7049</v>
      </c>
      <c r="G710" s="245"/>
      <c r="H710" s="248">
        <v>3.1499999999999999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195</v>
      </c>
      <c r="AU710" s="254" t="s">
        <v>82</v>
      </c>
      <c r="AV710" s="14" t="s">
        <v>82</v>
      </c>
      <c r="AW710" s="14" t="s">
        <v>35</v>
      </c>
      <c r="AX710" s="14" t="s">
        <v>73</v>
      </c>
      <c r="AY710" s="254" t="s">
        <v>185</v>
      </c>
    </row>
    <row r="711" s="14" customFormat="1">
      <c r="A711" s="14"/>
      <c r="B711" s="244"/>
      <c r="C711" s="245"/>
      <c r="D711" s="235" t="s">
        <v>195</v>
      </c>
      <c r="E711" s="246" t="s">
        <v>19</v>
      </c>
      <c r="F711" s="247" t="s">
        <v>7049</v>
      </c>
      <c r="G711" s="245"/>
      <c r="H711" s="248">
        <v>3.1499999999999999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195</v>
      </c>
      <c r="AU711" s="254" t="s">
        <v>82</v>
      </c>
      <c r="AV711" s="14" t="s">
        <v>82</v>
      </c>
      <c r="AW711" s="14" t="s">
        <v>35</v>
      </c>
      <c r="AX711" s="14" t="s">
        <v>73</v>
      </c>
      <c r="AY711" s="254" t="s">
        <v>185</v>
      </c>
    </row>
    <row r="712" s="15" customFormat="1">
      <c r="A712" s="15"/>
      <c r="B712" s="255"/>
      <c r="C712" s="256"/>
      <c r="D712" s="235" t="s">
        <v>195</v>
      </c>
      <c r="E712" s="257" t="s">
        <v>19</v>
      </c>
      <c r="F712" s="258" t="s">
        <v>226</v>
      </c>
      <c r="G712" s="256"/>
      <c r="H712" s="259">
        <v>147.51000000000005</v>
      </c>
      <c r="I712" s="260"/>
      <c r="J712" s="256"/>
      <c r="K712" s="256"/>
      <c r="L712" s="261"/>
      <c r="M712" s="262"/>
      <c r="N712" s="263"/>
      <c r="O712" s="263"/>
      <c r="P712" s="263"/>
      <c r="Q712" s="263"/>
      <c r="R712" s="263"/>
      <c r="S712" s="263"/>
      <c r="T712" s="264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5" t="s">
        <v>195</v>
      </c>
      <c r="AU712" s="265" t="s">
        <v>82</v>
      </c>
      <c r="AV712" s="15" t="s">
        <v>135</v>
      </c>
      <c r="AW712" s="15" t="s">
        <v>35</v>
      </c>
      <c r="AX712" s="15" t="s">
        <v>80</v>
      </c>
      <c r="AY712" s="265" t="s">
        <v>185</v>
      </c>
    </row>
    <row r="713" s="2" customFormat="1" ht="33" customHeight="1">
      <c r="A713" s="40"/>
      <c r="B713" s="41"/>
      <c r="C713" s="215" t="s">
        <v>929</v>
      </c>
      <c r="D713" s="215" t="s">
        <v>187</v>
      </c>
      <c r="E713" s="216" t="s">
        <v>1221</v>
      </c>
      <c r="F713" s="217" t="s">
        <v>1222</v>
      </c>
      <c r="G713" s="218" t="s">
        <v>240</v>
      </c>
      <c r="H713" s="219">
        <v>30.097999999999999</v>
      </c>
      <c r="I713" s="220"/>
      <c r="J713" s="221">
        <f>ROUND(I713*H713,2)</f>
        <v>0</v>
      </c>
      <c r="K713" s="217" t="s">
        <v>191</v>
      </c>
      <c r="L713" s="46"/>
      <c r="M713" s="222" t="s">
        <v>19</v>
      </c>
      <c r="N713" s="223" t="s">
        <v>44</v>
      </c>
      <c r="O713" s="86"/>
      <c r="P713" s="224">
        <f>O713*H713</f>
        <v>0</v>
      </c>
      <c r="Q713" s="224">
        <v>0.03209</v>
      </c>
      <c r="R713" s="224">
        <f>Q713*H713</f>
        <v>0.96584481999999994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339</v>
      </c>
      <c r="AT713" s="226" t="s">
        <v>187</v>
      </c>
      <c r="AU713" s="226" t="s">
        <v>82</v>
      </c>
      <c r="AY713" s="19" t="s">
        <v>185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339</v>
      </c>
      <c r="BM713" s="226" t="s">
        <v>7050</v>
      </c>
    </row>
    <row r="714" s="2" customFormat="1">
      <c r="A714" s="40"/>
      <c r="B714" s="41"/>
      <c r="C714" s="42"/>
      <c r="D714" s="228" t="s">
        <v>193</v>
      </c>
      <c r="E714" s="42"/>
      <c r="F714" s="229" t="s">
        <v>1224</v>
      </c>
      <c r="G714" s="42"/>
      <c r="H714" s="42"/>
      <c r="I714" s="230"/>
      <c r="J714" s="42"/>
      <c r="K714" s="42"/>
      <c r="L714" s="46"/>
      <c r="M714" s="231"/>
      <c r="N714" s="232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193</v>
      </c>
      <c r="AU714" s="19" t="s">
        <v>82</v>
      </c>
    </row>
    <row r="715" s="13" customFormat="1">
      <c r="A715" s="13"/>
      <c r="B715" s="233"/>
      <c r="C715" s="234"/>
      <c r="D715" s="235" t="s">
        <v>195</v>
      </c>
      <c r="E715" s="236" t="s">
        <v>19</v>
      </c>
      <c r="F715" s="237" t="s">
        <v>652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195</v>
      </c>
      <c r="AU715" s="243" t="s">
        <v>82</v>
      </c>
      <c r="AV715" s="13" t="s">
        <v>80</v>
      </c>
      <c r="AW715" s="13" t="s">
        <v>35</v>
      </c>
      <c r="AX715" s="13" t="s">
        <v>73</v>
      </c>
      <c r="AY715" s="243" t="s">
        <v>185</v>
      </c>
    </row>
    <row r="716" s="14" customFormat="1">
      <c r="A716" s="14"/>
      <c r="B716" s="244"/>
      <c r="C716" s="245"/>
      <c r="D716" s="235" t="s">
        <v>195</v>
      </c>
      <c r="E716" s="246" t="s">
        <v>19</v>
      </c>
      <c r="F716" s="247" t="s">
        <v>7051</v>
      </c>
      <c r="G716" s="245"/>
      <c r="H716" s="248">
        <v>17.850000000000001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195</v>
      </c>
      <c r="AU716" s="254" t="s">
        <v>82</v>
      </c>
      <c r="AV716" s="14" t="s">
        <v>82</v>
      </c>
      <c r="AW716" s="14" t="s">
        <v>35</v>
      </c>
      <c r="AX716" s="14" t="s">
        <v>73</v>
      </c>
      <c r="AY716" s="254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7052</v>
      </c>
      <c r="G717" s="245"/>
      <c r="H717" s="248">
        <v>-3.1520000000000001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4" customFormat="1">
      <c r="A718" s="14"/>
      <c r="B718" s="244"/>
      <c r="C718" s="245"/>
      <c r="D718" s="235" t="s">
        <v>195</v>
      </c>
      <c r="E718" s="246" t="s">
        <v>19</v>
      </c>
      <c r="F718" s="247" t="s">
        <v>7036</v>
      </c>
      <c r="G718" s="245"/>
      <c r="H718" s="248">
        <v>15.4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195</v>
      </c>
      <c r="AU718" s="254" t="s">
        <v>82</v>
      </c>
      <c r="AV718" s="14" t="s">
        <v>82</v>
      </c>
      <c r="AW718" s="14" t="s">
        <v>35</v>
      </c>
      <c r="AX718" s="14" t="s">
        <v>73</v>
      </c>
      <c r="AY718" s="254" t="s">
        <v>185</v>
      </c>
    </row>
    <row r="719" s="15" customFormat="1">
      <c r="A719" s="15"/>
      <c r="B719" s="255"/>
      <c r="C719" s="256"/>
      <c r="D719" s="235" t="s">
        <v>195</v>
      </c>
      <c r="E719" s="257" t="s">
        <v>19</v>
      </c>
      <c r="F719" s="258" t="s">
        <v>226</v>
      </c>
      <c r="G719" s="256"/>
      <c r="H719" s="259">
        <v>30.097999999999999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5" t="s">
        <v>195</v>
      </c>
      <c r="AU719" s="265" t="s">
        <v>82</v>
      </c>
      <c r="AV719" s="15" t="s">
        <v>135</v>
      </c>
      <c r="AW719" s="15" t="s">
        <v>35</v>
      </c>
      <c r="AX719" s="15" t="s">
        <v>80</v>
      </c>
      <c r="AY719" s="265" t="s">
        <v>185</v>
      </c>
    </row>
    <row r="720" s="2" customFormat="1" ht="24.15" customHeight="1">
      <c r="A720" s="40"/>
      <c r="B720" s="41"/>
      <c r="C720" s="215" t="s">
        <v>935</v>
      </c>
      <c r="D720" s="215" t="s">
        <v>187</v>
      </c>
      <c r="E720" s="216" t="s">
        <v>1230</v>
      </c>
      <c r="F720" s="217" t="s">
        <v>1231</v>
      </c>
      <c r="G720" s="218" t="s">
        <v>240</v>
      </c>
      <c r="H720" s="219">
        <v>203.09100000000001</v>
      </c>
      <c r="I720" s="220"/>
      <c r="J720" s="221">
        <f>ROUND(I720*H720,2)</f>
        <v>0</v>
      </c>
      <c r="K720" s="217" t="s">
        <v>191</v>
      </c>
      <c r="L720" s="46"/>
      <c r="M720" s="222" t="s">
        <v>19</v>
      </c>
      <c r="N720" s="223" t="s">
        <v>44</v>
      </c>
      <c r="O720" s="86"/>
      <c r="P720" s="224">
        <f>O720*H720</f>
        <v>0</v>
      </c>
      <c r="Q720" s="224">
        <v>0.00020000000000000001</v>
      </c>
      <c r="R720" s="224">
        <f>Q720*H720</f>
        <v>0.0406182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339</v>
      </c>
      <c r="AT720" s="226" t="s">
        <v>187</v>
      </c>
      <c r="AU720" s="226" t="s">
        <v>82</v>
      </c>
      <c r="AY720" s="19" t="s">
        <v>185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80</v>
      </c>
      <c r="BK720" s="227">
        <f>ROUND(I720*H720,2)</f>
        <v>0</v>
      </c>
      <c r="BL720" s="19" t="s">
        <v>339</v>
      </c>
      <c r="BM720" s="226" t="s">
        <v>7053</v>
      </c>
    </row>
    <row r="721" s="2" customFormat="1">
      <c r="A721" s="40"/>
      <c r="B721" s="41"/>
      <c r="C721" s="42"/>
      <c r="D721" s="228" t="s">
        <v>193</v>
      </c>
      <c r="E721" s="42"/>
      <c r="F721" s="229" t="s">
        <v>1233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193</v>
      </c>
      <c r="AU721" s="19" t="s">
        <v>82</v>
      </c>
    </row>
    <row r="722" s="14" customFormat="1">
      <c r="A722" s="14"/>
      <c r="B722" s="244"/>
      <c r="C722" s="245"/>
      <c r="D722" s="235" t="s">
        <v>195</v>
      </c>
      <c r="E722" s="246" t="s">
        <v>19</v>
      </c>
      <c r="F722" s="247" t="s">
        <v>7054</v>
      </c>
      <c r="G722" s="245"/>
      <c r="H722" s="248">
        <v>46.131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195</v>
      </c>
      <c r="AU722" s="254" t="s">
        <v>82</v>
      </c>
      <c r="AV722" s="14" t="s">
        <v>82</v>
      </c>
      <c r="AW722" s="14" t="s">
        <v>35</v>
      </c>
      <c r="AX722" s="14" t="s">
        <v>73</v>
      </c>
      <c r="AY722" s="254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7055</v>
      </c>
      <c r="G723" s="245"/>
      <c r="H723" s="248">
        <v>147.50999999999999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4" customFormat="1">
      <c r="A724" s="14"/>
      <c r="B724" s="244"/>
      <c r="C724" s="245"/>
      <c r="D724" s="235" t="s">
        <v>195</v>
      </c>
      <c r="E724" s="246" t="s">
        <v>19</v>
      </c>
      <c r="F724" s="247" t="s">
        <v>7056</v>
      </c>
      <c r="G724" s="245"/>
      <c r="H724" s="248">
        <v>2.1000000000000001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195</v>
      </c>
      <c r="AU724" s="254" t="s">
        <v>82</v>
      </c>
      <c r="AV724" s="14" t="s">
        <v>82</v>
      </c>
      <c r="AW724" s="14" t="s">
        <v>35</v>
      </c>
      <c r="AX724" s="14" t="s">
        <v>73</v>
      </c>
      <c r="AY724" s="254" t="s">
        <v>185</v>
      </c>
    </row>
    <row r="725" s="14" customFormat="1">
      <c r="A725" s="14"/>
      <c r="B725" s="244"/>
      <c r="C725" s="245"/>
      <c r="D725" s="235" t="s">
        <v>195</v>
      </c>
      <c r="E725" s="246" t="s">
        <v>19</v>
      </c>
      <c r="F725" s="247" t="s">
        <v>7057</v>
      </c>
      <c r="G725" s="245"/>
      <c r="H725" s="248">
        <v>7.3499999999999996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195</v>
      </c>
      <c r="AU725" s="254" t="s">
        <v>82</v>
      </c>
      <c r="AV725" s="14" t="s">
        <v>82</v>
      </c>
      <c r="AW725" s="14" t="s">
        <v>35</v>
      </c>
      <c r="AX725" s="14" t="s">
        <v>73</v>
      </c>
      <c r="AY725" s="254" t="s">
        <v>185</v>
      </c>
    </row>
    <row r="726" s="15" customFormat="1">
      <c r="A726" s="15"/>
      <c r="B726" s="255"/>
      <c r="C726" s="256"/>
      <c r="D726" s="235" t="s">
        <v>195</v>
      </c>
      <c r="E726" s="257" t="s">
        <v>19</v>
      </c>
      <c r="F726" s="258" t="s">
        <v>226</v>
      </c>
      <c r="G726" s="256"/>
      <c r="H726" s="259">
        <v>203.09099999999998</v>
      </c>
      <c r="I726" s="260"/>
      <c r="J726" s="256"/>
      <c r="K726" s="256"/>
      <c r="L726" s="261"/>
      <c r="M726" s="262"/>
      <c r="N726" s="263"/>
      <c r="O726" s="263"/>
      <c r="P726" s="263"/>
      <c r="Q726" s="263"/>
      <c r="R726" s="263"/>
      <c r="S726" s="263"/>
      <c r="T726" s="26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5" t="s">
        <v>195</v>
      </c>
      <c r="AU726" s="265" t="s">
        <v>82</v>
      </c>
      <c r="AV726" s="15" t="s">
        <v>135</v>
      </c>
      <c r="AW726" s="15" t="s">
        <v>35</v>
      </c>
      <c r="AX726" s="15" t="s">
        <v>80</v>
      </c>
      <c r="AY726" s="265" t="s">
        <v>185</v>
      </c>
    </row>
    <row r="727" s="2" customFormat="1" ht="16.5" customHeight="1">
      <c r="A727" s="40"/>
      <c r="B727" s="41"/>
      <c r="C727" s="215" t="s">
        <v>944</v>
      </c>
      <c r="D727" s="215" t="s">
        <v>187</v>
      </c>
      <c r="E727" s="216" t="s">
        <v>1238</v>
      </c>
      <c r="F727" s="217" t="s">
        <v>1239</v>
      </c>
      <c r="G727" s="218" t="s">
        <v>240</v>
      </c>
      <c r="H727" s="219">
        <v>203.09100000000001</v>
      </c>
      <c r="I727" s="220"/>
      <c r="J727" s="221">
        <f>ROUND(I727*H727,2)</f>
        <v>0</v>
      </c>
      <c r="K727" s="217" t="s">
        <v>191</v>
      </c>
      <c r="L727" s="46"/>
      <c r="M727" s="222" t="s">
        <v>19</v>
      </c>
      <c r="N727" s="223" t="s">
        <v>44</v>
      </c>
      <c r="O727" s="86"/>
      <c r="P727" s="224">
        <f>O727*H727</f>
        <v>0</v>
      </c>
      <c r="Q727" s="224">
        <v>0.0014</v>
      </c>
      <c r="R727" s="224">
        <f>Q727*H727</f>
        <v>0.28432740000000001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339</v>
      </c>
      <c r="AT727" s="226" t="s">
        <v>187</v>
      </c>
      <c r="AU727" s="226" t="s">
        <v>82</v>
      </c>
      <c r="AY727" s="19" t="s">
        <v>185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339</v>
      </c>
      <c r="BM727" s="226" t="s">
        <v>7058</v>
      </c>
    </row>
    <row r="728" s="2" customFormat="1">
      <c r="A728" s="40"/>
      <c r="B728" s="41"/>
      <c r="C728" s="42"/>
      <c r="D728" s="228" t="s">
        <v>193</v>
      </c>
      <c r="E728" s="42"/>
      <c r="F728" s="229" t="s">
        <v>1241</v>
      </c>
      <c r="G728" s="42"/>
      <c r="H728" s="42"/>
      <c r="I728" s="230"/>
      <c r="J728" s="42"/>
      <c r="K728" s="42"/>
      <c r="L728" s="46"/>
      <c r="M728" s="231"/>
      <c r="N728" s="232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193</v>
      </c>
      <c r="AU728" s="19" t="s">
        <v>82</v>
      </c>
    </row>
    <row r="729" s="14" customFormat="1">
      <c r="A729" s="14"/>
      <c r="B729" s="244"/>
      <c r="C729" s="245"/>
      <c r="D729" s="235" t="s">
        <v>195</v>
      </c>
      <c r="E729" s="246" t="s">
        <v>19</v>
      </c>
      <c r="F729" s="247" t="s">
        <v>7054</v>
      </c>
      <c r="G729" s="245"/>
      <c r="H729" s="248">
        <v>46.131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195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185</v>
      </c>
    </row>
    <row r="730" s="14" customFormat="1">
      <c r="A730" s="14"/>
      <c r="B730" s="244"/>
      <c r="C730" s="245"/>
      <c r="D730" s="235" t="s">
        <v>195</v>
      </c>
      <c r="E730" s="246" t="s">
        <v>19</v>
      </c>
      <c r="F730" s="247" t="s">
        <v>7055</v>
      </c>
      <c r="G730" s="245"/>
      <c r="H730" s="248">
        <v>147.50999999999999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195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185</v>
      </c>
    </row>
    <row r="731" s="14" customFormat="1">
      <c r="A731" s="14"/>
      <c r="B731" s="244"/>
      <c r="C731" s="245"/>
      <c r="D731" s="235" t="s">
        <v>195</v>
      </c>
      <c r="E731" s="246" t="s">
        <v>19</v>
      </c>
      <c r="F731" s="247" t="s">
        <v>7056</v>
      </c>
      <c r="G731" s="245"/>
      <c r="H731" s="248">
        <v>2.1000000000000001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195</v>
      </c>
      <c r="AU731" s="254" t="s">
        <v>82</v>
      </c>
      <c r="AV731" s="14" t="s">
        <v>82</v>
      </c>
      <c r="AW731" s="14" t="s">
        <v>35</v>
      </c>
      <c r="AX731" s="14" t="s">
        <v>73</v>
      </c>
      <c r="AY731" s="254" t="s">
        <v>185</v>
      </c>
    </row>
    <row r="732" s="14" customFormat="1">
      <c r="A732" s="14"/>
      <c r="B732" s="244"/>
      <c r="C732" s="245"/>
      <c r="D732" s="235" t="s">
        <v>195</v>
      </c>
      <c r="E732" s="246" t="s">
        <v>19</v>
      </c>
      <c r="F732" s="247" t="s">
        <v>7057</v>
      </c>
      <c r="G732" s="245"/>
      <c r="H732" s="248">
        <v>7.3499999999999996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195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185</v>
      </c>
    </row>
    <row r="733" s="15" customFormat="1">
      <c r="A733" s="15"/>
      <c r="B733" s="255"/>
      <c r="C733" s="256"/>
      <c r="D733" s="235" t="s">
        <v>195</v>
      </c>
      <c r="E733" s="257" t="s">
        <v>19</v>
      </c>
      <c r="F733" s="258" t="s">
        <v>226</v>
      </c>
      <c r="G733" s="256"/>
      <c r="H733" s="259">
        <v>203.09099999999998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195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185</v>
      </c>
    </row>
    <row r="734" s="2" customFormat="1" ht="24.15" customHeight="1">
      <c r="A734" s="40"/>
      <c r="B734" s="41"/>
      <c r="C734" s="215" t="s">
        <v>949</v>
      </c>
      <c r="D734" s="215" t="s">
        <v>187</v>
      </c>
      <c r="E734" s="216" t="s">
        <v>1242</v>
      </c>
      <c r="F734" s="217" t="s">
        <v>1243</v>
      </c>
      <c r="G734" s="218" t="s">
        <v>499</v>
      </c>
      <c r="H734" s="219">
        <v>3.5</v>
      </c>
      <c r="I734" s="220"/>
      <c r="J734" s="221">
        <f>ROUND(I734*H734,2)</f>
        <v>0</v>
      </c>
      <c r="K734" s="217" t="s">
        <v>191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0.011220000000000001</v>
      </c>
      <c r="R734" s="224">
        <f>Q734*H734</f>
        <v>0.039269999999999999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339</v>
      </c>
      <c r="AT734" s="226" t="s">
        <v>187</v>
      </c>
      <c r="AU734" s="226" t="s">
        <v>82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339</v>
      </c>
      <c r="BM734" s="226" t="s">
        <v>7059</v>
      </c>
    </row>
    <row r="735" s="2" customFormat="1">
      <c r="A735" s="40"/>
      <c r="B735" s="41"/>
      <c r="C735" s="42"/>
      <c r="D735" s="228" t="s">
        <v>193</v>
      </c>
      <c r="E735" s="42"/>
      <c r="F735" s="229" t="s">
        <v>1245</v>
      </c>
      <c r="G735" s="42"/>
      <c r="H735" s="42"/>
      <c r="I735" s="230"/>
      <c r="J735" s="42"/>
      <c r="K735" s="42"/>
      <c r="L735" s="46"/>
      <c r="M735" s="231"/>
      <c r="N735" s="232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193</v>
      </c>
      <c r="AU735" s="19" t="s">
        <v>82</v>
      </c>
    </row>
    <row r="736" s="13" customFormat="1">
      <c r="A736" s="13"/>
      <c r="B736" s="233"/>
      <c r="C736" s="234"/>
      <c r="D736" s="235" t="s">
        <v>195</v>
      </c>
      <c r="E736" s="236" t="s">
        <v>19</v>
      </c>
      <c r="F736" s="237" t="s">
        <v>652</v>
      </c>
      <c r="G736" s="234"/>
      <c r="H736" s="236" t="s">
        <v>19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195</v>
      </c>
      <c r="AU736" s="243" t="s">
        <v>82</v>
      </c>
      <c r="AV736" s="13" t="s">
        <v>80</v>
      </c>
      <c r="AW736" s="13" t="s">
        <v>35</v>
      </c>
      <c r="AX736" s="13" t="s">
        <v>73</v>
      </c>
      <c r="AY736" s="243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7060</v>
      </c>
      <c r="G737" s="245"/>
      <c r="H737" s="248">
        <v>3.5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5" customFormat="1">
      <c r="A738" s="15"/>
      <c r="B738" s="255"/>
      <c r="C738" s="256"/>
      <c r="D738" s="235" t="s">
        <v>195</v>
      </c>
      <c r="E738" s="257" t="s">
        <v>19</v>
      </c>
      <c r="F738" s="258" t="s">
        <v>226</v>
      </c>
      <c r="G738" s="256"/>
      <c r="H738" s="259">
        <v>3.5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5" t="s">
        <v>195</v>
      </c>
      <c r="AU738" s="265" t="s">
        <v>82</v>
      </c>
      <c r="AV738" s="15" t="s">
        <v>135</v>
      </c>
      <c r="AW738" s="15" t="s">
        <v>35</v>
      </c>
      <c r="AX738" s="15" t="s">
        <v>80</v>
      </c>
      <c r="AY738" s="265" t="s">
        <v>185</v>
      </c>
    </row>
    <row r="739" s="2" customFormat="1" ht="24.15" customHeight="1">
      <c r="A739" s="40"/>
      <c r="B739" s="41"/>
      <c r="C739" s="215" t="s">
        <v>963</v>
      </c>
      <c r="D739" s="215" t="s">
        <v>187</v>
      </c>
      <c r="E739" s="216" t="s">
        <v>1247</v>
      </c>
      <c r="F739" s="217" t="s">
        <v>1248</v>
      </c>
      <c r="G739" s="218" t="s">
        <v>240</v>
      </c>
      <c r="H739" s="219">
        <v>7.3499999999999996</v>
      </c>
      <c r="I739" s="220"/>
      <c r="J739" s="221">
        <f>ROUND(I739*H739,2)</f>
        <v>0</v>
      </c>
      <c r="K739" s="217" t="s">
        <v>191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0.01566</v>
      </c>
      <c r="R739" s="224">
        <f>Q739*H739</f>
        <v>0.115101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339</v>
      </c>
      <c r="AT739" s="226" t="s">
        <v>187</v>
      </c>
      <c r="AU739" s="226" t="s">
        <v>82</v>
      </c>
      <c r="AY739" s="19" t="s">
        <v>185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339</v>
      </c>
      <c r="BM739" s="226" t="s">
        <v>7061</v>
      </c>
    </row>
    <row r="740" s="2" customFormat="1">
      <c r="A740" s="40"/>
      <c r="B740" s="41"/>
      <c r="C740" s="42"/>
      <c r="D740" s="228" t="s">
        <v>193</v>
      </c>
      <c r="E740" s="42"/>
      <c r="F740" s="229" t="s">
        <v>1250</v>
      </c>
      <c r="G740" s="42"/>
      <c r="H740" s="42"/>
      <c r="I740" s="230"/>
      <c r="J740" s="42"/>
      <c r="K740" s="42"/>
      <c r="L740" s="46"/>
      <c r="M740" s="231"/>
      <c r="N740" s="232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193</v>
      </c>
      <c r="AU740" s="19" t="s">
        <v>82</v>
      </c>
    </row>
    <row r="741" s="13" customFormat="1">
      <c r="A741" s="13"/>
      <c r="B741" s="233"/>
      <c r="C741" s="234"/>
      <c r="D741" s="235" t="s">
        <v>195</v>
      </c>
      <c r="E741" s="236" t="s">
        <v>19</v>
      </c>
      <c r="F741" s="237" t="s">
        <v>652</v>
      </c>
      <c r="G741" s="234"/>
      <c r="H741" s="236" t="s">
        <v>19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195</v>
      </c>
      <c r="AU741" s="243" t="s">
        <v>82</v>
      </c>
      <c r="AV741" s="13" t="s">
        <v>80</v>
      </c>
      <c r="AW741" s="13" t="s">
        <v>35</v>
      </c>
      <c r="AX741" s="13" t="s">
        <v>73</v>
      </c>
      <c r="AY741" s="243" t="s">
        <v>185</v>
      </c>
    </row>
    <row r="742" s="14" customFormat="1">
      <c r="A742" s="14"/>
      <c r="B742" s="244"/>
      <c r="C742" s="245"/>
      <c r="D742" s="235" t="s">
        <v>195</v>
      </c>
      <c r="E742" s="246" t="s">
        <v>19</v>
      </c>
      <c r="F742" s="247" t="s">
        <v>7062</v>
      </c>
      <c r="G742" s="245"/>
      <c r="H742" s="248">
        <v>4.2000000000000002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195</v>
      </c>
      <c r="AU742" s="254" t="s">
        <v>82</v>
      </c>
      <c r="AV742" s="14" t="s">
        <v>82</v>
      </c>
      <c r="AW742" s="14" t="s">
        <v>35</v>
      </c>
      <c r="AX742" s="14" t="s">
        <v>73</v>
      </c>
      <c r="AY742" s="254" t="s">
        <v>185</v>
      </c>
    </row>
    <row r="743" s="14" customFormat="1">
      <c r="A743" s="14"/>
      <c r="B743" s="244"/>
      <c r="C743" s="245"/>
      <c r="D743" s="235" t="s">
        <v>195</v>
      </c>
      <c r="E743" s="246" t="s">
        <v>19</v>
      </c>
      <c r="F743" s="247" t="s">
        <v>7063</v>
      </c>
      <c r="G743" s="245"/>
      <c r="H743" s="248">
        <v>3.1499999999999999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195</v>
      </c>
      <c r="AU743" s="254" t="s">
        <v>82</v>
      </c>
      <c r="AV743" s="14" t="s">
        <v>82</v>
      </c>
      <c r="AW743" s="14" t="s">
        <v>35</v>
      </c>
      <c r="AX743" s="14" t="s">
        <v>73</v>
      </c>
      <c r="AY743" s="254" t="s">
        <v>185</v>
      </c>
    </row>
    <row r="744" s="15" customFormat="1">
      <c r="A744" s="15"/>
      <c r="B744" s="255"/>
      <c r="C744" s="256"/>
      <c r="D744" s="235" t="s">
        <v>195</v>
      </c>
      <c r="E744" s="257" t="s">
        <v>19</v>
      </c>
      <c r="F744" s="258" t="s">
        <v>226</v>
      </c>
      <c r="G744" s="256"/>
      <c r="H744" s="259">
        <v>7.3499999999999996</v>
      </c>
      <c r="I744" s="260"/>
      <c r="J744" s="256"/>
      <c r="K744" s="256"/>
      <c r="L744" s="261"/>
      <c r="M744" s="262"/>
      <c r="N744" s="263"/>
      <c r="O744" s="263"/>
      <c r="P744" s="263"/>
      <c r="Q744" s="263"/>
      <c r="R744" s="263"/>
      <c r="S744" s="263"/>
      <c r="T744" s="264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5" t="s">
        <v>195</v>
      </c>
      <c r="AU744" s="265" t="s">
        <v>82</v>
      </c>
      <c r="AV744" s="15" t="s">
        <v>135</v>
      </c>
      <c r="AW744" s="15" t="s">
        <v>35</v>
      </c>
      <c r="AX744" s="15" t="s">
        <v>80</v>
      </c>
      <c r="AY744" s="265" t="s">
        <v>185</v>
      </c>
    </row>
    <row r="745" s="2" customFormat="1" ht="21.75" customHeight="1">
      <c r="A745" s="40"/>
      <c r="B745" s="41"/>
      <c r="C745" s="215" t="s">
        <v>968</v>
      </c>
      <c r="D745" s="215" t="s">
        <v>187</v>
      </c>
      <c r="E745" s="216" t="s">
        <v>1829</v>
      </c>
      <c r="F745" s="217" t="s">
        <v>1830</v>
      </c>
      <c r="G745" s="218" t="s">
        <v>439</v>
      </c>
      <c r="H745" s="219">
        <v>4</v>
      </c>
      <c r="I745" s="220"/>
      <c r="J745" s="221">
        <f>ROUND(I745*H745,2)</f>
        <v>0</v>
      </c>
      <c r="K745" s="217" t="s">
        <v>191</v>
      </c>
      <c r="L745" s="46"/>
      <c r="M745" s="222" t="s">
        <v>19</v>
      </c>
      <c r="N745" s="223" t="s">
        <v>44</v>
      </c>
      <c r="O745" s="86"/>
      <c r="P745" s="224">
        <f>O745*H745</f>
        <v>0</v>
      </c>
      <c r="Q745" s="224">
        <v>1.0000000000000001E-05</v>
      </c>
      <c r="R745" s="224">
        <f>Q745*H745</f>
        <v>4.0000000000000003E-05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339</v>
      </c>
      <c r="AT745" s="226" t="s">
        <v>187</v>
      </c>
      <c r="AU745" s="226" t="s">
        <v>82</v>
      </c>
      <c r="AY745" s="19" t="s">
        <v>185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80</v>
      </c>
      <c r="BK745" s="227">
        <f>ROUND(I745*H745,2)</f>
        <v>0</v>
      </c>
      <c r="BL745" s="19" t="s">
        <v>339</v>
      </c>
      <c r="BM745" s="226" t="s">
        <v>7064</v>
      </c>
    </row>
    <row r="746" s="2" customFormat="1">
      <c r="A746" s="40"/>
      <c r="B746" s="41"/>
      <c r="C746" s="42"/>
      <c r="D746" s="228" t="s">
        <v>193</v>
      </c>
      <c r="E746" s="42"/>
      <c r="F746" s="229" t="s">
        <v>1832</v>
      </c>
      <c r="G746" s="42"/>
      <c r="H746" s="42"/>
      <c r="I746" s="230"/>
      <c r="J746" s="42"/>
      <c r="K746" s="42"/>
      <c r="L746" s="46"/>
      <c r="M746" s="231"/>
      <c r="N746" s="232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193</v>
      </c>
      <c r="AU746" s="19" t="s">
        <v>82</v>
      </c>
    </row>
    <row r="747" s="13" customFormat="1">
      <c r="A747" s="13"/>
      <c r="B747" s="233"/>
      <c r="C747" s="234"/>
      <c r="D747" s="235" t="s">
        <v>195</v>
      </c>
      <c r="E747" s="236" t="s">
        <v>19</v>
      </c>
      <c r="F747" s="237" t="s">
        <v>652</v>
      </c>
      <c r="G747" s="234"/>
      <c r="H747" s="236" t="s">
        <v>19</v>
      </c>
      <c r="I747" s="238"/>
      <c r="J747" s="234"/>
      <c r="K747" s="234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195</v>
      </c>
      <c r="AU747" s="243" t="s">
        <v>82</v>
      </c>
      <c r="AV747" s="13" t="s">
        <v>80</v>
      </c>
      <c r="AW747" s="13" t="s">
        <v>35</v>
      </c>
      <c r="AX747" s="13" t="s">
        <v>73</v>
      </c>
      <c r="AY747" s="243" t="s">
        <v>185</v>
      </c>
    </row>
    <row r="748" s="14" customFormat="1">
      <c r="A748" s="14"/>
      <c r="B748" s="244"/>
      <c r="C748" s="245"/>
      <c r="D748" s="235" t="s">
        <v>195</v>
      </c>
      <c r="E748" s="246" t="s">
        <v>19</v>
      </c>
      <c r="F748" s="247" t="s">
        <v>7065</v>
      </c>
      <c r="G748" s="245"/>
      <c r="H748" s="248">
        <v>4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195</v>
      </c>
      <c r="AU748" s="254" t="s">
        <v>82</v>
      </c>
      <c r="AV748" s="14" t="s">
        <v>82</v>
      </c>
      <c r="AW748" s="14" t="s">
        <v>35</v>
      </c>
      <c r="AX748" s="14" t="s">
        <v>73</v>
      </c>
      <c r="AY748" s="254" t="s">
        <v>185</v>
      </c>
    </row>
    <row r="749" s="15" customFormat="1">
      <c r="A749" s="15"/>
      <c r="B749" s="255"/>
      <c r="C749" s="256"/>
      <c r="D749" s="235" t="s">
        <v>195</v>
      </c>
      <c r="E749" s="257" t="s">
        <v>19</v>
      </c>
      <c r="F749" s="258" t="s">
        <v>226</v>
      </c>
      <c r="G749" s="256"/>
      <c r="H749" s="259">
        <v>4</v>
      </c>
      <c r="I749" s="260"/>
      <c r="J749" s="256"/>
      <c r="K749" s="256"/>
      <c r="L749" s="261"/>
      <c r="M749" s="262"/>
      <c r="N749" s="263"/>
      <c r="O749" s="263"/>
      <c r="P749" s="263"/>
      <c r="Q749" s="263"/>
      <c r="R749" s="263"/>
      <c r="S749" s="263"/>
      <c r="T749" s="264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5" t="s">
        <v>195</v>
      </c>
      <c r="AU749" s="265" t="s">
        <v>82</v>
      </c>
      <c r="AV749" s="15" t="s">
        <v>135</v>
      </c>
      <c r="AW749" s="15" t="s">
        <v>35</v>
      </c>
      <c r="AX749" s="15" t="s">
        <v>80</v>
      </c>
      <c r="AY749" s="265" t="s">
        <v>185</v>
      </c>
    </row>
    <row r="750" s="2" customFormat="1" ht="16.5" customHeight="1">
      <c r="A750" s="40"/>
      <c r="B750" s="41"/>
      <c r="C750" s="272" t="s">
        <v>975</v>
      </c>
      <c r="D750" s="272" t="s">
        <v>520</v>
      </c>
      <c r="E750" s="273" t="s">
        <v>1834</v>
      </c>
      <c r="F750" s="274" t="s">
        <v>1835</v>
      </c>
      <c r="G750" s="275" t="s">
        <v>439</v>
      </c>
      <c r="H750" s="276">
        <v>4</v>
      </c>
      <c r="I750" s="277"/>
      <c r="J750" s="278">
        <f>ROUND(I750*H750,2)</f>
        <v>0</v>
      </c>
      <c r="K750" s="274" t="s">
        <v>191</v>
      </c>
      <c r="L750" s="279"/>
      <c r="M750" s="280" t="s">
        <v>19</v>
      </c>
      <c r="N750" s="281" t="s">
        <v>44</v>
      </c>
      <c r="O750" s="86"/>
      <c r="P750" s="224">
        <f>O750*H750</f>
        <v>0</v>
      </c>
      <c r="Q750" s="224">
        <v>0.0025000000000000001</v>
      </c>
      <c r="R750" s="224">
        <f>Q750*H750</f>
        <v>0.01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627</v>
      </c>
      <c r="AT750" s="226" t="s">
        <v>520</v>
      </c>
      <c r="AU750" s="226" t="s">
        <v>82</v>
      </c>
      <c r="AY750" s="19" t="s">
        <v>185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339</v>
      </c>
      <c r="BM750" s="226" t="s">
        <v>7066</v>
      </c>
    </row>
    <row r="751" s="13" customFormat="1">
      <c r="A751" s="13"/>
      <c r="B751" s="233"/>
      <c r="C751" s="234"/>
      <c r="D751" s="235" t="s">
        <v>195</v>
      </c>
      <c r="E751" s="236" t="s">
        <v>19</v>
      </c>
      <c r="F751" s="237" t="s">
        <v>652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195</v>
      </c>
      <c r="AU751" s="243" t="s">
        <v>82</v>
      </c>
      <c r="AV751" s="13" t="s">
        <v>80</v>
      </c>
      <c r="AW751" s="13" t="s">
        <v>35</v>
      </c>
      <c r="AX751" s="13" t="s">
        <v>73</v>
      </c>
      <c r="AY751" s="243" t="s">
        <v>185</v>
      </c>
    </row>
    <row r="752" s="14" customFormat="1">
      <c r="A752" s="14"/>
      <c r="B752" s="244"/>
      <c r="C752" s="245"/>
      <c r="D752" s="235" t="s">
        <v>195</v>
      </c>
      <c r="E752" s="246" t="s">
        <v>19</v>
      </c>
      <c r="F752" s="247" t="s">
        <v>7065</v>
      </c>
      <c r="G752" s="245"/>
      <c r="H752" s="248">
        <v>4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195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185</v>
      </c>
    </row>
    <row r="753" s="15" customFormat="1">
      <c r="A753" s="15"/>
      <c r="B753" s="255"/>
      <c r="C753" s="256"/>
      <c r="D753" s="235" t="s">
        <v>195</v>
      </c>
      <c r="E753" s="257" t="s">
        <v>19</v>
      </c>
      <c r="F753" s="258" t="s">
        <v>226</v>
      </c>
      <c r="G753" s="256"/>
      <c r="H753" s="259">
        <v>4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5" t="s">
        <v>195</v>
      </c>
      <c r="AU753" s="265" t="s">
        <v>82</v>
      </c>
      <c r="AV753" s="15" t="s">
        <v>135</v>
      </c>
      <c r="AW753" s="15" t="s">
        <v>35</v>
      </c>
      <c r="AX753" s="15" t="s">
        <v>80</v>
      </c>
      <c r="AY753" s="265" t="s">
        <v>185</v>
      </c>
    </row>
    <row r="754" s="2" customFormat="1" ht="24.15" customHeight="1">
      <c r="A754" s="40"/>
      <c r="B754" s="41"/>
      <c r="C754" s="215" t="s">
        <v>980</v>
      </c>
      <c r="D754" s="215" t="s">
        <v>187</v>
      </c>
      <c r="E754" s="216" t="s">
        <v>1837</v>
      </c>
      <c r="F754" s="217" t="s">
        <v>1838</v>
      </c>
      <c r="G754" s="218" t="s">
        <v>439</v>
      </c>
      <c r="H754" s="219">
        <v>3</v>
      </c>
      <c r="I754" s="220"/>
      <c r="J754" s="221">
        <f>ROUND(I754*H754,2)</f>
        <v>0</v>
      </c>
      <c r="K754" s="217" t="s">
        <v>191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1.0000000000000001E-05</v>
      </c>
      <c r="R754" s="224">
        <f>Q754*H754</f>
        <v>3.0000000000000004E-05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339</v>
      </c>
      <c r="AT754" s="226" t="s">
        <v>187</v>
      </c>
      <c r="AU754" s="226" t="s">
        <v>82</v>
      </c>
      <c r="AY754" s="19" t="s">
        <v>185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339</v>
      </c>
      <c r="BM754" s="226" t="s">
        <v>7067</v>
      </c>
    </row>
    <row r="755" s="2" customFormat="1">
      <c r="A755" s="40"/>
      <c r="B755" s="41"/>
      <c r="C755" s="42"/>
      <c r="D755" s="228" t="s">
        <v>193</v>
      </c>
      <c r="E755" s="42"/>
      <c r="F755" s="229" t="s">
        <v>1840</v>
      </c>
      <c r="G755" s="42"/>
      <c r="H755" s="42"/>
      <c r="I755" s="230"/>
      <c r="J755" s="42"/>
      <c r="K755" s="42"/>
      <c r="L755" s="46"/>
      <c r="M755" s="231"/>
      <c r="N755" s="232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193</v>
      </c>
      <c r="AU755" s="19" t="s">
        <v>82</v>
      </c>
    </row>
    <row r="756" s="13" customFormat="1">
      <c r="A756" s="13"/>
      <c r="B756" s="233"/>
      <c r="C756" s="234"/>
      <c r="D756" s="235" t="s">
        <v>195</v>
      </c>
      <c r="E756" s="236" t="s">
        <v>19</v>
      </c>
      <c r="F756" s="237" t="s">
        <v>652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195</v>
      </c>
      <c r="AU756" s="243" t="s">
        <v>82</v>
      </c>
      <c r="AV756" s="13" t="s">
        <v>80</v>
      </c>
      <c r="AW756" s="13" t="s">
        <v>35</v>
      </c>
      <c r="AX756" s="13" t="s">
        <v>73</v>
      </c>
      <c r="AY756" s="243" t="s">
        <v>185</v>
      </c>
    </row>
    <row r="757" s="14" customFormat="1">
      <c r="A757" s="14"/>
      <c r="B757" s="244"/>
      <c r="C757" s="245"/>
      <c r="D757" s="235" t="s">
        <v>195</v>
      </c>
      <c r="E757" s="246" t="s">
        <v>19</v>
      </c>
      <c r="F757" s="247" t="s">
        <v>129</v>
      </c>
      <c r="G757" s="245"/>
      <c r="H757" s="248">
        <v>3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195</v>
      </c>
      <c r="AU757" s="254" t="s">
        <v>82</v>
      </c>
      <c r="AV757" s="14" t="s">
        <v>82</v>
      </c>
      <c r="AW757" s="14" t="s">
        <v>35</v>
      </c>
      <c r="AX757" s="14" t="s">
        <v>73</v>
      </c>
      <c r="AY757" s="254" t="s">
        <v>185</v>
      </c>
    </row>
    <row r="758" s="15" customFormat="1">
      <c r="A758" s="15"/>
      <c r="B758" s="255"/>
      <c r="C758" s="256"/>
      <c r="D758" s="235" t="s">
        <v>195</v>
      </c>
      <c r="E758" s="257" t="s">
        <v>19</v>
      </c>
      <c r="F758" s="258" t="s">
        <v>226</v>
      </c>
      <c r="G758" s="256"/>
      <c r="H758" s="259">
        <v>3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195</v>
      </c>
      <c r="AU758" s="265" t="s">
        <v>82</v>
      </c>
      <c r="AV758" s="15" t="s">
        <v>135</v>
      </c>
      <c r="AW758" s="15" t="s">
        <v>35</v>
      </c>
      <c r="AX758" s="15" t="s">
        <v>80</v>
      </c>
      <c r="AY758" s="265" t="s">
        <v>185</v>
      </c>
    </row>
    <row r="759" s="2" customFormat="1" ht="16.5" customHeight="1">
      <c r="A759" s="40"/>
      <c r="B759" s="41"/>
      <c r="C759" s="272" t="s">
        <v>984</v>
      </c>
      <c r="D759" s="272" t="s">
        <v>520</v>
      </c>
      <c r="E759" s="273" t="s">
        <v>1841</v>
      </c>
      <c r="F759" s="274" t="s">
        <v>1842</v>
      </c>
      <c r="G759" s="275" t="s">
        <v>439</v>
      </c>
      <c r="H759" s="276">
        <v>3</v>
      </c>
      <c r="I759" s="277"/>
      <c r="J759" s="278">
        <f>ROUND(I759*H759,2)</f>
        <v>0</v>
      </c>
      <c r="K759" s="274" t="s">
        <v>191</v>
      </c>
      <c r="L759" s="279"/>
      <c r="M759" s="280" t="s">
        <v>19</v>
      </c>
      <c r="N759" s="281" t="s">
        <v>44</v>
      </c>
      <c r="O759" s="86"/>
      <c r="P759" s="224">
        <f>O759*H759</f>
        <v>0</v>
      </c>
      <c r="Q759" s="224">
        <v>0.0025000000000000001</v>
      </c>
      <c r="R759" s="224">
        <f>Q759*H759</f>
        <v>0.0074999999999999997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627</v>
      </c>
      <c r="AT759" s="226" t="s">
        <v>520</v>
      </c>
      <c r="AU759" s="226" t="s">
        <v>82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339</v>
      </c>
      <c r="BM759" s="226" t="s">
        <v>7068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652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4" customFormat="1">
      <c r="A761" s="14"/>
      <c r="B761" s="244"/>
      <c r="C761" s="245"/>
      <c r="D761" s="235" t="s">
        <v>195</v>
      </c>
      <c r="E761" s="246" t="s">
        <v>19</v>
      </c>
      <c r="F761" s="247" t="s">
        <v>129</v>
      </c>
      <c r="G761" s="245"/>
      <c r="H761" s="248">
        <v>3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195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185</v>
      </c>
    </row>
    <row r="762" s="15" customFormat="1">
      <c r="A762" s="15"/>
      <c r="B762" s="255"/>
      <c r="C762" s="256"/>
      <c r="D762" s="235" t="s">
        <v>195</v>
      </c>
      <c r="E762" s="257" t="s">
        <v>19</v>
      </c>
      <c r="F762" s="258" t="s">
        <v>226</v>
      </c>
      <c r="G762" s="256"/>
      <c r="H762" s="259">
        <v>3</v>
      </c>
      <c r="I762" s="260"/>
      <c r="J762" s="256"/>
      <c r="K762" s="256"/>
      <c r="L762" s="261"/>
      <c r="M762" s="262"/>
      <c r="N762" s="263"/>
      <c r="O762" s="263"/>
      <c r="P762" s="263"/>
      <c r="Q762" s="263"/>
      <c r="R762" s="263"/>
      <c r="S762" s="263"/>
      <c r="T762" s="264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5" t="s">
        <v>195</v>
      </c>
      <c r="AU762" s="265" t="s">
        <v>82</v>
      </c>
      <c r="AV762" s="15" t="s">
        <v>135</v>
      </c>
      <c r="AW762" s="15" t="s">
        <v>35</v>
      </c>
      <c r="AX762" s="15" t="s">
        <v>80</v>
      </c>
      <c r="AY762" s="265" t="s">
        <v>185</v>
      </c>
    </row>
    <row r="763" s="2" customFormat="1" ht="16.5" customHeight="1">
      <c r="A763" s="40"/>
      <c r="B763" s="41"/>
      <c r="C763" s="215" t="s">
        <v>987</v>
      </c>
      <c r="D763" s="215" t="s">
        <v>187</v>
      </c>
      <c r="E763" s="216" t="s">
        <v>1844</v>
      </c>
      <c r="F763" s="217" t="s">
        <v>1845</v>
      </c>
      <c r="G763" s="218" t="s">
        <v>240</v>
      </c>
      <c r="H763" s="219">
        <v>10.531000000000001</v>
      </c>
      <c r="I763" s="220"/>
      <c r="J763" s="221">
        <f>ROUND(I763*H763,2)</f>
        <v>0</v>
      </c>
      <c r="K763" s="217" t="s">
        <v>191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0.020119999999999999</v>
      </c>
      <c r="R763" s="224">
        <f>Q763*H763</f>
        <v>0.21188372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339</v>
      </c>
      <c r="AT763" s="226" t="s">
        <v>187</v>
      </c>
      <c r="AU763" s="226" t="s">
        <v>82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339</v>
      </c>
      <c r="BM763" s="226" t="s">
        <v>7069</v>
      </c>
    </row>
    <row r="764" s="2" customFormat="1">
      <c r="A764" s="40"/>
      <c r="B764" s="41"/>
      <c r="C764" s="42"/>
      <c r="D764" s="228" t="s">
        <v>193</v>
      </c>
      <c r="E764" s="42"/>
      <c r="F764" s="229" t="s">
        <v>1847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193</v>
      </c>
      <c r="AU764" s="19" t="s">
        <v>82</v>
      </c>
    </row>
    <row r="765" s="13" customFormat="1">
      <c r="A765" s="13"/>
      <c r="B765" s="233"/>
      <c r="C765" s="234"/>
      <c r="D765" s="235" t="s">
        <v>195</v>
      </c>
      <c r="E765" s="236" t="s">
        <v>19</v>
      </c>
      <c r="F765" s="237" t="s">
        <v>7070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195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185</v>
      </c>
    </row>
    <row r="766" s="13" customFormat="1">
      <c r="A766" s="13"/>
      <c r="B766" s="233"/>
      <c r="C766" s="234"/>
      <c r="D766" s="235" t="s">
        <v>195</v>
      </c>
      <c r="E766" s="236" t="s">
        <v>19</v>
      </c>
      <c r="F766" s="237" t="s">
        <v>7071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195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1852</v>
      </c>
      <c r="G767" s="245"/>
      <c r="H767" s="248">
        <v>2.46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7072</v>
      </c>
      <c r="G768" s="245"/>
      <c r="H768" s="248">
        <v>3.5670000000000002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4" customFormat="1">
      <c r="A769" s="14"/>
      <c r="B769" s="244"/>
      <c r="C769" s="245"/>
      <c r="D769" s="235" t="s">
        <v>195</v>
      </c>
      <c r="E769" s="246" t="s">
        <v>19</v>
      </c>
      <c r="F769" s="247" t="s">
        <v>1854</v>
      </c>
      <c r="G769" s="245"/>
      <c r="H769" s="248">
        <v>-2.3639999999999999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195</v>
      </c>
      <c r="AU769" s="254" t="s">
        <v>82</v>
      </c>
      <c r="AV769" s="14" t="s">
        <v>82</v>
      </c>
      <c r="AW769" s="14" t="s">
        <v>35</v>
      </c>
      <c r="AX769" s="14" t="s">
        <v>73</v>
      </c>
      <c r="AY769" s="254" t="s">
        <v>185</v>
      </c>
    </row>
    <row r="770" s="13" customFormat="1">
      <c r="A770" s="13"/>
      <c r="B770" s="233"/>
      <c r="C770" s="234"/>
      <c r="D770" s="235" t="s">
        <v>195</v>
      </c>
      <c r="E770" s="236" t="s">
        <v>19</v>
      </c>
      <c r="F770" s="237" t="s">
        <v>7073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195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185</v>
      </c>
    </row>
    <row r="771" s="14" customFormat="1">
      <c r="A771" s="14"/>
      <c r="B771" s="244"/>
      <c r="C771" s="245"/>
      <c r="D771" s="235" t="s">
        <v>195</v>
      </c>
      <c r="E771" s="246" t="s">
        <v>19</v>
      </c>
      <c r="F771" s="247" t="s">
        <v>7074</v>
      </c>
      <c r="G771" s="245"/>
      <c r="H771" s="248">
        <v>4.7149999999999999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195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7075</v>
      </c>
      <c r="G772" s="245"/>
      <c r="H772" s="248">
        <v>5.6989999999999998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4" customFormat="1">
      <c r="A773" s="14"/>
      <c r="B773" s="244"/>
      <c r="C773" s="245"/>
      <c r="D773" s="235" t="s">
        <v>195</v>
      </c>
      <c r="E773" s="246" t="s">
        <v>19</v>
      </c>
      <c r="F773" s="247" t="s">
        <v>7076</v>
      </c>
      <c r="G773" s="245"/>
      <c r="H773" s="248">
        <v>-3.5459999999999998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195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185</v>
      </c>
    </row>
    <row r="774" s="15" customFormat="1">
      <c r="A774" s="15"/>
      <c r="B774" s="255"/>
      <c r="C774" s="256"/>
      <c r="D774" s="235" t="s">
        <v>195</v>
      </c>
      <c r="E774" s="257" t="s">
        <v>19</v>
      </c>
      <c r="F774" s="258" t="s">
        <v>226</v>
      </c>
      <c r="G774" s="256"/>
      <c r="H774" s="259">
        <v>10.531000000000001</v>
      </c>
      <c r="I774" s="260"/>
      <c r="J774" s="256"/>
      <c r="K774" s="256"/>
      <c r="L774" s="261"/>
      <c r="M774" s="262"/>
      <c r="N774" s="263"/>
      <c r="O774" s="263"/>
      <c r="P774" s="263"/>
      <c r="Q774" s="263"/>
      <c r="R774" s="263"/>
      <c r="S774" s="263"/>
      <c r="T774" s="26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5" t="s">
        <v>195</v>
      </c>
      <c r="AU774" s="265" t="s">
        <v>82</v>
      </c>
      <c r="AV774" s="15" t="s">
        <v>135</v>
      </c>
      <c r="AW774" s="15" t="s">
        <v>35</v>
      </c>
      <c r="AX774" s="15" t="s">
        <v>80</v>
      </c>
      <c r="AY774" s="265" t="s">
        <v>185</v>
      </c>
    </row>
    <row r="775" s="2" customFormat="1" ht="24.15" customHeight="1">
      <c r="A775" s="40"/>
      <c r="B775" s="41"/>
      <c r="C775" s="215" t="s">
        <v>989</v>
      </c>
      <c r="D775" s="215" t="s">
        <v>187</v>
      </c>
      <c r="E775" s="216" t="s">
        <v>1855</v>
      </c>
      <c r="F775" s="217" t="s">
        <v>1856</v>
      </c>
      <c r="G775" s="218" t="s">
        <v>439</v>
      </c>
      <c r="H775" s="219">
        <v>5</v>
      </c>
      <c r="I775" s="220"/>
      <c r="J775" s="221">
        <f>ROUND(I775*H775,2)</f>
        <v>0</v>
      </c>
      <c r="K775" s="217" t="s">
        <v>191</v>
      </c>
      <c r="L775" s="46"/>
      <c r="M775" s="222" t="s">
        <v>19</v>
      </c>
      <c r="N775" s="223" t="s">
        <v>44</v>
      </c>
      <c r="O775" s="86"/>
      <c r="P775" s="224">
        <f>O775*H775</f>
        <v>0</v>
      </c>
      <c r="Q775" s="224">
        <v>0.03058</v>
      </c>
      <c r="R775" s="224">
        <f>Q775*H775</f>
        <v>0.15290000000000001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339</v>
      </c>
      <c r="AT775" s="226" t="s">
        <v>187</v>
      </c>
      <c r="AU775" s="226" t="s">
        <v>82</v>
      </c>
      <c r="AY775" s="19" t="s">
        <v>185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80</v>
      </c>
      <c r="BK775" s="227">
        <f>ROUND(I775*H775,2)</f>
        <v>0</v>
      </c>
      <c r="BL775" s="19" t="s">
        <v>339</v>
      </c>
      <c r="BM775" s="226" t="s">
        <v>7077</v>
      </c>
    </row>
    <row r="776" s="2" customFormat="1">
      <c r="A776" s="40"/>
      <c r="B776" s="41"/>
      <c r="C776" s="42"/>
      <c r="D776" s="228" t="s">
        <v>193</v>
      </c>
      <c r="E776" s="42"/>
      <c r="F776" s="229" t="s">
        <v>1858</v>
      </c>
      <c r="G776" s="42"/>
      <c r="H776" s="42"/>
      <c r="I776" s="230"/>
      <c r="J776" s="42"/>
      <c r="K776" s="42"/>
      <c r="L776" s="46"/>
      <c r="M776" s="231"/>
      <c r="N776" s="232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193</v>
      </c>
      <c r="AU776" s="19" t="s">
        <v>82</v>
      </c>
    </row>
    <row r="777" s="13" customFormat="1">
      <c r="A777" s="13"/>
      <c r="B777" s="233"/>
      <c r="C777" s="234"/>
      <c r="D777" s="235" t="s">
        <v>195</v>
      </c>
      <c r="E777" s="236" t="s">
        <v>19</v>
      </c>
      <c r="F777" s="237" t="s">
        <v>7070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195</v>
      </c>
      <c r="AU777" s="243" t="s">
        <v>82</v>
      </c>
      <c r="AV777" s="13" t="s">
        <v>80</v>
      </c>
      <c r="AW777" s="13" t="s">
        <v>35</v>
      </c>
      <c r="AX777" s="13" t="s">
        <v>73</v>
      </c>
      <c r="AY777" s="243" t="s">
        <v>185</v>
      </c>
    </row>
    <row r="778" s="13" customFormat="1">
      <c r="A778" s="13"/>
      <c r="B778" s="233"/>
      <c r="C778" s="234"/>
      <c r="D778" s="235" t="s">
        <v>195</v>
      </c>
      <c r="E778" s="236" t="s">
        <v>19</v>
      </c>
      <c r="F778" s="237" t="s">
        <v>7071</v>
      </c>
      <c r="G778" s="234"/>
      <c r="H778" s="236" t="s">
        <v>19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195</v>
      </c>
      <c r="AU778" s="243" t="s">
        <v>82</v>
      </c>
      <c r="AV778" s="13" t="s">
        <v>80</v>
      </c>
      <c r="AW778" s="13" t="s">
        <v>35</v>
      </c>
      <c r="AX778" s="13" t="s">
        <v>73</v>
      </c>
      <c r="AY778" s="243" t="s">
        <v>185</v>
      </c>
    </row>
    <row r="779" s="14" customFormat="1">
      <c r="A779" s="14"/>
      <c r="B779" s="244"/>
      <c r="C779" s="245"/>
      <c r="D779" s="235" t="s">
        <v>195</v>
      </c>
      <c r="E779" s="246" t="s">
        <v>19</v>
      </c>
      <c r="F779" s="247" t="s">
        <v>82</v>
      </c>
      <c r="G779" s="245"/>
      <c r="H779" s="248">
        <v>2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195</v>
      </c>
      <c r="AU779" s="254" t="s">
        <v>82</v>
      </c>
      <c r="AV779" s="14" t="s">
        <v>82</v>
      </c>
      <c r="AW779" s="14" t="s">
        <v>35</v>
      </c>
      <c r="AX779" s="14" t="s">
        <v>73</v>
      </c>
      <c r="AY779" s="254" t="s">
        <v>185</v>
      </c>
    </row>
    <row r="780" s="13" customFormat="1">
      <c r="A780" s="13"/>
      <c r="B780" s="233"/>
      <c r="C780" s="234"/>
      <c r="D780" s="235" t="s">
        <v>195</v>
      </c>
      <c r="E780" s="236" t="s">
        <v>19</v>
      </c>
      <c r="F780" s="237" t="s">
        <v>7073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195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185</v>
      </c>
    </row>
    <row r="781" s="14" customFormat="1">
      <c r="A781" s="14"/>
      <c r="B781" s="244"/>
      <c r="C781" s="245"/>
      <c r="D781" s="235" t="s">
        <v>195</v>
      </c>
      <c r="E781" s="246" t="s">
        <v>19</v>
      </c>
      <c r="F781" s="247" t="s">
        <v>129</v>
      </c>
      <c r="G781" s="245"/>
      <c r="H781" s="248">
        <v>3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195</v>
      </c>
      <c r="AU781" s="254" t="s">
        <v>82</v>
      </c>
      <c r="AV781" s="14" t="s">
        <v>82</v>
      </c>
      <c r="AW781" s="14" t="s">
        <v>35</v>
      </c>
      <c r="AX781" s="14" t="s">
        <v>73</v>
      </c>
      <c r="AY781" s="254" t="s">
        <v>185</v>
      </c>
    </row>
    <row r="782" s="15" customFormat="1">
      <c r="A782" s="15"/>
      <c r="B782" s="255"/>
      <c r="C782" s="256"/>
      <c r="D782" s="235" t="s">
        <v>195</v>
      </c>
      <c r="E782" s="257" t="s">
        <v>19</v>
      </c>
      <c r="F782" s="258" t="s">
        <v>226</v>
      </c>
      <c r="G782" s="256"/>
      <c r="H782" s="259">
        <v>5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5" t="s">
        <v>195</v>
      </c>
      <c r="AU782" s="265" t="s">
        <v>82</v>
      </c>
      <c r="AV782" s="15" t="s">
        <v>135</v>
      </c>
      <c r="AW782" s="15" t="s">
        <v>35</v>
      </c>
      <c r="AX782" s="15" t="s">
        <v>80</v>
      </c>
      <c r="AY782" s="265" t="s">
        <v>185</v>
      </c>
    </row>
    <row r="783" s="2" customFormat="1" ht="16.5" customHeight="1">
      <c r="A783" s="40"/>
      <c r="B783" s="41"/>
      <c r="C783" s="215" t="s">
        <v>996</v>
      </c>
      <c r="D783" s="215" t="s">
        <v>187</v>
      </c>
      <c r="E783" s="216" t="s">
        <v>7078</v>
      </c>
      <c r="F783" s="217" t="s">
        <v>7079</v>
      </c>
      <c r="G783" s="218" t="s">
        <v>240</v>
      </c>
      <c r="H783" s="219">
        <v>93.700000000000003</v>
      </c>
      <c r="I783" s="220"/>
      <c r="J783" s="221">
        <f>ROUND(I783*H783,2)</f>
        <v>0</v>
      </c>
      <c r="K783" s="217" t="s">
        <v>449</v>
      </c>
      <c r="L783" s="46"/>
      <c r="M783" s="222" t="s">
        <v>19</v>
      </c>
      <c r="N783" s="223" t="s">
        <v>44</v>
      </c>
      <c r="O783" s="86"/>
      <c r="P783" s="224">
        <f>O783*H783</f>
        <v>0</v>
      </c>
      <c r="Q783" s="224">
        <v>0.00117</v>
      </c>
      <c r="R783" s="224">
        <f>Q783*H783</f>
        <v>0.109629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339</v>
      </c>
      <c r="AT783" s="226" t="s">
        <v>187</v>
      </c>
      <c r="AU783" s="226" t="s">
        <v>82</v>
      </c>
      <c r="AY783" s="19" t="s">
        <v>185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80</v>
      </c>
      <c r="BK783" s="227">
        <f>ROUND(I783*H783,2)</f>
        <v>0</v>
      </c>
      <c r="BL783" s="19" t="s">
        <v>339</v>
      </c>
      <c r="BM783" s="226" t="s">
        <v>7080</v>
      </c>
    </row>
    <row r="784" s="13" customFormat="1">
      <c r="A784" s="13"/>
      <c r="B784" s="233"/>
      <c r="C784" s="234"/>
      <c r="D784" s="235" t="s">
        <v>195</v>
      </c>
      <c r="E784" s="236" t="s">
        <v>19</v>
      </c>
      <c r="F784" s="237" t="s">
        <v>6859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195</v>
      </c>
      <c r="AU784" s="243" t="s">
        <v>82</v>
      </c>
      <c r="AV784" s="13" t="s">
        <v>80</v>
      </c>
      <c r="AW784" s="13" t="s">
        <v>35</v>
      </c>
      <c r="AX784" s="13" t="s">
        <v>73</v>
      </c>
      <c r="AY784" s="243" t="s">
        <v>185</v>
      </c>
    </row>
    <row r="785" s="14" customFormat="1">
      <c r="A785" s="14"/>
      <c r="B785" s="244"/>
      <c r="C785" s="245"/>
      <c r="D785" s="235" t="s">
        <v>195</v>
      </c>
      <c r="E785" s="246" t="s">
        <v>19</v>
      </c>
      <c r="F785" s="247" t="s">
        <v>7081</v>
      </c>
      <c r="G785" s="245"/>
      <c r="H785" s="248">
        <v>93.700000000000003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195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185</v>
      </c>
    </row>
    <row r="786" s="15" customFormat="1">
      <c r="A786" s="15"/>
      <c r="B786" s="255"/>
      <c r="C786" s="256"/>
      <c r="D786" s="235" t="s">
        <v>195</v>
      </c>
      <c r="E786" s="257" t="s">
        <v>19</v>
      </c>
      <c r="F786" s="258" t="s">
        <v>226</v>
      </c>
      <c r="G786" s="256"/>
      <c r="H786" s="259">
        <v>93.700000000000003</v>
      </c>
      <c r="I786" s="260"/>
      <c r="J786" s="256"/>
      <c r="K786" s="256"/>
      <c r="L786" s="261"/>
      <c r="M786" s="262"/>
      <c r="N786" s="263"/>
      <c r="O786" s="263"/>
      <c r="P786" s="263"/>
      <c r="Q786" s="263"/>
      <c r="R786" s="263"/>
      <c r="S786" s="263"/>
      <c r="T786" s="264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5" t="s">
        <v>195</v>
      </c>
      <c r="AU786" s="265" t="s">
        <v>82</v>
      </c>
      <c r="AV786" s="15" t="s">
        <v>135</v>
      </c>
      <c r="AW786" s="15" t="s">
        <v>35</v>
      </c>
      <c r="AX786" s="15" t="s">
        <v>80</v>
      </c>
      <c r="AY786" s="265" t="s">
        <v>185</v>
      </c>
    </row>
    <row r="787" s="2" customFormat="1" ht="16.5" customHeight="1">
      <c r="A787" s="40"/>
      <c r="B787" s="41"/>
      <c r="C787" s="272" t="s">
        <v>1002</v>
      </c>
      <c r="D787" s="272" t="s">
        <v>520</v>
      </c>
      <c r="E787" s="273" t="s">
        <v>7082</v>
      </c>
      <c r="F787" s="274" t="s">
        <v>7083</v>
      </c>
      <c r="G787" s="275" t="s">
        <v>1314</v>
      </c>
      <c r="H787" s="276">
        <v>18</v>
      </c>
      <c r="I787" s="277"/>
      <c r="J787" s="278">
        <f>ROUND(I787*H787,2)</f>
        <v>0</v>
      </c>
      <c r="K787" s="274" t="s">
        <v>449</v>
      </c>
      <c r="L787" s="279"/>
      <c r="M787" s="280" t="s">
        <v>19</v>
      </c>
      <c r="N787" s="281" t="s">
        <v>44</v>
      </c>
      <c r="O787" s="86"/>
      <c r="P787" s="224">
        <f>O787*H787</f>
        <v>0</v>
      </c>
      <c r="Q787" s="224">
        <v>0.0022000000000000001</v>
      </c>
      <c r="R787" s="224">
        <f>Q787*H787</f>
        <v>0.039600000000000003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627</v>
      </c>
      <c r="AT787" s="226" t="s">
        <v>520</v>
      </c>
      <c r="AU787" s="226" t="s">
        <v>82</v>
      </c>
      <c r="AY787" s="19" t="s">
        <v>185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80</v>
      </c>
      <c r="BK787" s="227">
        <f>ROUND(I787*H787,2)</f>
        <v>0</v>
      </c>
      <c r="BL787" s="19" t="s">
        <v>339</v>
      </c>
      <c r="BM787" s="226" t="s">
        <v>7084</v>
      </c>
    </row>
    <row r="788" s="13" customFormat="1">
      <c r="A788" s="13"/>
      <c r="B788" s="233"/>
      <c r="C788" s="234"/>
      <c r="D788" s="235" t="s">
        <v>195</v>
      </c>
      <c r="E788" s="236" t="s">
        <v>19</v>
      </c>
      <c r="F788" s="237" t="s">
        <v>6859</v>
      </c>
      <c r="G788" s="234"/>
      <c r="H788" s="236" t="s">
        <v>19</v>
      </c>
      <c r="I788" s="238"/>
      <c r="J788" s="234"/>
      <c r="K788" s="234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195</v>
      </c>
      <c r="AU788" s="243" t="s">
        <v>82</v>
      </c>
      <c r="AV788" s="13" t="s">
        <v>80</v>
      </c>
      <c r="AW788" s="13" t="s">
        <v>35</v>
      </c>
      <c r="AX788" s="13" t="s">
        <v>73</v>
      </c>
      <c r="AY788" s="243" t="s">
        <v>185</v>
      </c>
    </row>
    <row r="789" s="14" customFormat="1">
      <c r="A789" s="14"/>
      <c r="B789" s="244"/>
      <c r="C789" s="245"/>
      <c r="D789" s="235" t="s">
        <v>195</v>
      </c>
      <c r="E789" s="246" t="s">
        <v>19</v>
      </c>
      <c r="F789" s="247" t="s">
        <v>352</v>
      </c>
      <c r="G789" s="245"/>
      <c r="H789" s="248">
        <v>18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195</v>
      </c>
      <c r="AU789" s="254" t="s">
        <v>82</v>
      </c>
      <c r="AV789" s="14" t="s">
        <v>82</v>
      </c>
      <c r="AW789" s="14" t="s">
        <v>35</v>
      </c>
      <c r="AX789" s="14" t="s">
        <v>73</v>
      </c>
      <c r="AY789" s="254" t="s">
        <v>185</v>
      </c>
    </row>
    <row r="790" s="15" customFormat="1">
      <c r="A790" s="15"/>
      <c r="B790" s="255"/>
      <c r="C790" s="256"/>
      <c r="D790" s="235" t="s">
        <v>195</v>
      </c>
      <c r="E790" s="257" t="s">
        <v>19</v>
      </c>
      <c r="F790" s="258" t="s">
        <v>226</v>
      </c>
      <c r="G790" s="256"/>
      <c r="H790" s="259">
        <v>18</v>
      </c>
      <c r="I790" s="260"/>
      <c r="J790" s="256"/>
      <c r="K790" s="256"/>
      <c r="L790" s="261"/>
      <c r="M790" s="262"/>
      <c r="N790" s="263"/>
      <c r="O790" s="263"/>
      <c r="P790" s="263"/>
      <c r="Q790" s="263"/>
      <c r="R790" s="263"/>
      <c r="S790" s="263"/>
      <c r="T790" s="26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5" t="s">
        <v>195</v>
      </c>
      <c r="AU790" s="265" t="s">
        <v>82</v>
      </c>
      <c r="AV790" s="15" t="s">
        <v>135</v>
      </c>
      <c r="AW790" s="15" t="s">
        <v>35</v>
      </c>
      <c r="AX790" s="15" t="s">
        <v>80</v>
      </c>
      <c r="AY790" s="265" t="s">
        <v>185</v>
      </c>
    </row>
    <row r="791" s="2" customFormat="1" ht="16.5" customHeight="1">
      <c r="A791" s="40"/>
      <c r="B791" s="41"/>
      <c r="C791" s="272" t="s">
        <v>1007</v>
      </c>
      <c r="D791" s="272" t="s">
        <v>520</v>
      </c>
      <c r="E791" s="273" t="s">
        <v>7085</v>
      </c>
      <c r="F791" s="274" t="s">
        <v>7086</v>
      </c>
      <c r="G791" s="275" t="s">
        <v>1314</v>
      </c>
      <c r="H791" s="276">
        <v>20</v>
      </c>
      <c r="I791" s="277"/>
      <c r="J791" s="278">
        <f>ROUND(I791*H791,2)</f>
        <v>0</v>
      </c>
      <c r="K791" s="274" t="s">
        <v>449</v>
      </c>
      <c r="L791" s="279"/>
      <c r="M791" s="280" t="s">
        <v>19</v>
      </c>
      <c r="N791" s="281" t="s">
        <v>44</v>
      </c>
      <c r="O791" s="86"/>
      <c r="P791" s="224">
        <f>O791*H791</f>
        <v>0</v>
      </c>
      <c r="Q791" s="224">
        <v>0.0022000000000000001</v>
      </c>
      <c r="R791" s="224">
        <f>Q791*H791</f>
        <v>0.044000000000000004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627</v>
      </c>
      <c r="AT791" s="226" t="s">
        <v>520</v>
      </c>
      <c r="AU791" s="226" t="s">
        <v>82</v>
      </c>
      <c r="AY791" s="19" t="s">
        <v>185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339</v>
      </c>
      <c r="BM791" s="226" t="s">
        <v>7087</v>
      </c>
    </row>
    <row r="792" s="13" customFormat="1">
      <c r="A792" s="13"/>
      <c r="B792" s="233"/>
      <c r="C792" s="234"/>
      <c r="D792" s="235" t="s">
        <v>195</v>
      </c>
      <c r="E792" s="236" t="s">
        <v>19</v>
      </c>
      <c r="F792" s="237" t="s">
        <v>6859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195</v>
      </c>
      <c r="AU792" s="243" t="s">
        <v>82</v>
      </c>
      <c r="AV792" s="13" t="s">
        <v>80</v>
      </c>
      <c r="AW792" s="13" t="s">
        <v>35</v>
      </c>
      <c r="AX792" s="13" t="s">
        <v>73</v>
      </c>
      <c r="AY792" s="243" t="s">
        <v>185</v>
      </c>
    </row>
    <row r="793" s="13" customFormat="1">
      <c r="A793" s="13"/>
      <c r="B793" s="233"/>
      <c r="C793" s="234"/>
      <c r="D793" s="235" t="s">
        <v>195</v>
      </c>
      <c r="E793" s="236" t="s">
        <v>19</v>
      </c>
      <c r="F793" s="237" t="s">
        <v>7088</v>
      </c>
      <c r="G793" s="234"/>
      <c r="H793" s="236" t="s">
        <v>19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195</v>
      </c>
      <c r="AU793" s="243" t="s">
        <v>82</v>
      </c>
      <c r="AV793" s="13" t="s">
        <v>80</v>
      </c>
      <c r="AW793" s="13" t="s">
        <v>35</v>
      </c>
      <c r="AX793" s="13" t="s">
        <v>73</v>
      </c>
      <c r="AY793" s="243" t="s">
        <v>185</v>
      </c>
    </row>
    <row r="794" s="14" customFormat="1">
      <c r="A794" s="14"/>
      <c r="B794" s="244"/>
      <c r="C794" s="245"/>
      <c r="D794" s="235" t="s">
        <v>195</v>
      </c>
      <c r="E794" s="246" t="s">
        <v>19</v>
      </c>
      <c r="F794" s="247" t="s">
        <v>372</v>
      </c>
      <c r="G794" s="245"/>
      <c r="H794" s="248">
        <v>20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195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185</v>
      </c>
    </row>
    <row r="795" s="15" customFormat="1">
      <c r="A795" s="15"/>
      <c r="B795" s="255"/>
      <c r="C795" s="256"/>
      <c r="D795" s="235" t="s">
        <v>195</v>
      </c>
      <c r="E795" s="257" t="s">
        <v>19</v>
      </c>
      <c r="F795" s="258" t="s">
        <v>226</v>
      </c>
      <c r="G795" s="256"/>
      <c r="H795" s="259">
        <v>20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5" t="s">
        <v>195</v>
      </c>
      <c r="AU795" s="265" t="s">
        <v>82</v>
      </c>
      <c r="AV795" s="15" t="s">
        <v>135</v>
      </c>
      <c r="AW795" s="15" t="s">
        <v>35</v>
      </c>
      <c r="AX795" s="15" t="s">
        <v>80</v>
      </c>
      <c r="AY795" s="265" t="s">
        <v>185</v>
      </c>
    </row>
    <row r="796" s="2" customFormat="1" ht="24.15" customHeight="1">
      <c r="A796" s="40"/>
      <c r="B796" s="41"/>
      <c r="C796" s="215" t="s">
        <v>1009</v>
      </c>
      <c r="D796" s="215" t="s">
        <v>187</v>
      </c>
      <c r="E796" s="216" t="s">
        <v>1859</v>
      </c>
      <c r="F796" s="217" t="s">
        <v>1860</v>
      </c>
      <c r="G796" s="218" t="s">
        <v>240</v>
      </c>
      <c r="H796" s="219">
        <v>104.90000000000001</v>
      </c>
      <c r="I796" s="220"/>
      <c r="J796" s="221">
        <f>ROUND(I796*H796,2)</f>
        <v>0</v>
      </c>
      <c r="K796" s="217" t="s">
        <v>191</v>
      </c>
      <c r="L796" s="46"/>
      <c r="M796" s="222" t="s">
        <v>19</v>
      </c>
      <c r="N796" s="223" t="s">
        <v>44</v>
      </c>
      <c r="O796" s="86"/>
      <c r="P796" s="224">
        <f>O796*H796</f>
        <v>0</v>
      </c>
      <c r="Q796" s="224">
        <v>0.00132</v>
      </c>
      <c r="R796" s="224">
        <f>Q796*H796</f>
        <v>0.13846800000000001</v>
      </c>
      <c r="S796" s="224">
        <v>0</v>
      </c>
      <c r="T796" s="225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6" t="s">
        <v>339</v>
      </c>
      <c r="AT796" s="226" t="s">
        <v>187</v>
      </c>
      <c r="AU796" s="226" t="s">
        <v>82</v>
      </c>
      <c r="AY796" s="19" t="s">
        <v>185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19" t="s">
        <v>80</v>
      </c>
      <c r="BK796" s="227">
        <f>ROUND(I796*H796,2)</f>
        <v>0</v>
      </c>
      <c r="BL796" s="19" t="s">
        <v>339</v>
      </c>
      <c r="BM796" s="226" t="s">
        <v>7089</v>
      </c>
    </row>
    <row r="797" s="2" customFormat="1">
      <c r="A797" s="40"/>
      <c r="B797" s="41"/>
      <c r="C797" s="42"/>
      <c r="D797" s="228" t="s">
        <v>193</v>
      </c>
      <c r="E797" s="42"/>
      <c r="F797" s="229" t="s">
        <v>1862</v>
      </c>
      <c r="G797" s="42"/>
      <c r="H797" s="42"/>
      <c r="I797" s="230"/>
      <c r="J797" s="42"/>
      <c r="K797" s="42"/>
      <c r="L797" s="46"/>
      <c r="M797" s="231"/>
      <c r="N797" s="232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193</v>
      </c>
      <c r="AU797" s="19" t="s">
        <v>82</v>
      </c>
    </row>
    <row r="798" s="13" customFormat="1">
      <c r="A798" s="13"/>
      <c r="B798" s="233"/>
      <c r="C798" s="234"/>
      <c r="D798" s="235" t="s">
        <v>195</v>
      </c>
      <c r="E798" s="236" t="s">
        <v>19</v>
      </c>
      <c r="F798" s="237" t="s">
        <v>652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195</v>
      </c>
      <c r="AU798" s="243" t="s">
        <v>82</v>
      </c>
      <c r="AV798" s="13" t="s">
        <v>80</v>
      </c>
      <c r="AW798" s="13" t="s">
        <v>35</v>
      </c>
      <c r="AX798" s="13" t="s">
        <v>73</v>
      </c>
      <c r="AY798" s="243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7090</v>
      </c>
      <c r="G799" s="245"/>
      <c r="H799" s="248">
        <v>104.90000000000001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5" customFormat="1">
      <c r="A800" s="15"/>
      <c r="B800" s="255"/>
      <c r="C800" s="256"/>
      <c r="D800" s="235" t="s">
        <v>195</v>
      </c>
      <c r="E800" s="257" t="s">
        <v>19</v>
      </c>
      <c r="F800" s="258" t="s">
        <v>226</v>
      </c>
      <c r="G800" s="256"/>
      <c r="H800" s="259">
        <v>104.90000000000001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195</v>
      </c>
      <c r="AU800" s="265" t="s">
        <v>82</v>
      </c>
      <c r="AV800" s="15" t="s">
        <v>135</v>
      </c>
      <c r="AW800" s="15" t="s">
        <v>35</v>
      </c>
      <c r="AX800" s="15" t="s">
        <v>80</v>
      </c>
      <c r="AY800" s="265" t="s">
        <v>185</v>
      </c>
    </row>
    <row r="801" s="2" customFormat="1" ht="16.5" customHeight="1">
      <c r="A801" s="40"/>
      <c r="B801" s="41"/>
      <c r="C801" s="272" t="s">
        <v>1012</v>
      </c>
      <c r="D801" s="272" t="s">
        <v>520</v>
      </c>
      <c r="E801" s="273" t="s">
        <v>1864</v>
      </c>
      <c r="F801" s="274" t="s">
        <v>1865</v>
      </c>
      <c r="G801" s="275" t="s">
        <v>240</v>
      </c>
      <c r="H801" s="276">
        <v>110.145</v>
      </c>
      <c r="I801" s="277"/>
      <c r="J801" s="278">
        <f>ROUND(I801*H801,2)</f>
        <v>0</v>
      </c>
      <c r="K801" s="274" t="s">
        <v>191</v>
      </c>
      <c r="L801" s="279"/>
      <c r="M801" s="280" t="s">
        <v>19</v>
      </c>
      <c r="N801" s="281" t="s">
        <v>44</v>
      </c>
      <c r="O801" s="86"/>
      <c r="P801" s="224">
        <f>O801*H801</f>
        <v>0</v>
      </c>
      <c r="Q801" s="224">
        <v>0.0080000000000000002</v>
      </c>
      <c r="R801" s="224">
        <f>Q801*H801</f>
        <v>0.88115999999999994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627</v>
      </c>
      <c r="AT801" s="226" t="s">
        <v>520</v>
      </c>
      <c r="AU801" s="226" t="s">
        <v>82</v>
      </c>
      <c r="AY801" s="19" t="s">
        <v>185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80</v>
      </c>
      <c r="BK801" s="227">
        <f>ROUND(I801*H801,2)</f>
        <v>0</v>
      </c>
      <c r="BL801" s="19" t="s">
        <v>339</v>
      </c>
      <c r="BM801" s="226" t="s">
        <v>7091</v>
      </c>
    </row>
    <row r="802" s="13" customFormat="1">
      <c r="A802" s="13"/>
      <c r="B802" s="233"/>
      <c r="C802" s="234"/>
      <c r="D802" s="235" t="s">
        <v>195</v>
      </c>
      <c r="E802" s="236" t="s">
        <v>19</v>
      </c>
      <c r="F802" s="237" t="s">
        <v>652</v>
      </c>
      <c r="G802" s="234"/>
      <c r="H802" s="236" t="s">
        <v>19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195</v>
      </c>
      <c r="AU802" s="243" t="s">
        <v>82</v>
      </c>
      <c r="AV802" s="13" t="s">
        <v>80</v>
      </c>
      <c r="AW802" s="13" t="s">
        <v>35</v>
      </c>
      <c r="AX802" s="13" t="s">
        <v>73</v>
      </c>
      <c r="AY802" s="243" t="s">
        <v>185</v>
      </c>
    </row>
    <row r="803" s="14" customFormat="1">
      <c r="A803" s="14"/>
      <c r="B803" s="244"/>
      <c r="C803" s="245"/>
      <c r="D803" s="235" t="s">
        <v>195</v>
      </c>
      <c r="E803" s="246" t="s">
        <v>19</v>
      </c>
      <c r="F803" s="247" t="s">
        <v>7090</v>
      </c>
      <c r="G803" s="245"/>
      <c r="H803" s="248">
        <v>104.90000000000001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195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185</v>
      </c>
    </row>
    <row r="804" s="15" customFormat="1">
      <c r="A804" s="15"/>
      <c r="B804" s="255"/>
      <c r="C804" s="256"/>
      <c r="D804" s="235" t="s">
        <v>195</v>
      </c>
      <c r="E804" s="257" t="s">
        <v>19</v>
      </c>
      <c r="F804" s="258" t="s">
        <v>226</v>
      </c>
      <c r="G804" s="256"/>
      <c r="H804" s="259">
        <v>104.90000000000001</v>
      </c>
      <c r="I804" s="260"/>
      <c r="J804" s="256"/>
      <c r="K804" s="256"/>
      <c r="L804" s="261"/>
      <c r="M804" s="262"/>
      <c r="N804" s="263"/>
      <c r="O804" s="263"/>
      <c r="P804" s="263"/>
      <c r="Q804" s="263"/>
      <c r="R804" s="263"/>
      <c r="S804" s="263"/>
      <c r="T804" s="264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5" t="s">
        <v>195</v>
      </c>
      <c r="AU804" s="265" t="s">
        <v>82</v>
      </c>
      <c r="AV804" s="15" t="s">
        <v>135</v>
      </c>
      <c r="AW804" s="15" t="s">
        <v>35</v>
      </c>
      <c r="AX804" s="15" t="s">
        <v>80</v>
      </c>
      <c r="AY804" s="265" t="s">
        <v>185</v>
      </c>
    </row>
    <row r="805" s="14" customFormat="1">
      <c r="A805" s="14"/>
      <c r="B805" s="244"/>
      <c r="C805" s="245"/>
      <c r="D805" s="235" t="s">
        <v>195</v>
      </c>
      <c r="E805" s="245"/>
      <c r="F805" s="247" t="s">
        <v>7092</v>
      </c>
      <c r="G805" s="245"/>
      <c r="H805" s="248">
        <v>110.145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4</v>
      </c>
      <c r="AX805" s="14" t="s">
        <v>80</v>
      </c>
      <c r="AY805" s="254" t="s">
        <v>185</v>
      </c>
    </row>
    <row r="806" s="2" customFormat="1" ht="24.15" customHeight="1">
      <c r="A806" s="40"/>
      <c r="B806" s="41"/>
      <c r="C806" s="215" t="s">
        <v>1014</v>
      </c>
      <c r="D806" s="215" t="s">
        <v>187</v>
      </c>
      <c r="E806" s="216" t="s">
        <v>1256</v>
      </c>
      <c r="F806" s="217" t="s">
        <v>1257</v>
      </c>
      <c r="G806" s="218" t="s">
        <v>457</v>
      </c>
      <c r="H806" s="266"/>
      <c r="I806" s="220"/>
      <c r="J806" s="221">
        <f>ROUND(I806*H806,2)</f>
        <v>0</v>
      </c>
      <c r="K806" s="217" t="s">
        <v>191</v>
      </c>
      <c r="L806" s="46"/>
      <c r="M806" s="222" t="s">
        <v>19</v>
      </c>
      <c r="N806" s="223" t="s">
        <v>44</v>
      </c>
      <c r="O806" s="86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6" t="s">
        <v>339</v>
      </c>
      <c r="AT806" s="226" t="s">
        <v>187</v>
      </c>
      <c r="AU806" s="226" t="s">
        <v>82</v>
      </c>
      <c r="AY806" s="19" t="s">
        <v>185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9" t="s">
        <v>80</v>
      </c>
      <c r="BK806" s="227">
        <f>ROUND(I806*H806,2)</f>
        <v>0</v>
      </c>
      <c r="BL806" s="19" t="s">
        <v>339</v>
      </c>
      <c r="BM806" s="226" t="s">
        <v>7093</v>
      </c>
    </row>
    <row r="807" s="2" customFormat="1">
      <c r="A807" s="40"/>
      <c r="B807" s="41"/>
      <c r="C807" s="42"/>
      <c r="D807" s="228" t="s">
        <v>193</v>
      </c>
      <c r="E807" s="42"/>
      <c r="F807" s="229" t="s">
        <v>1259</v>
      </c>
      <c r="G807" s="42"/>
      <c r="H807" s="42"/>
      <c r="I807" s="230"/>
      <c r="J807" s="42"/>
      <c r="K807" s="42"/>
      <c r="L807" s="46"/>
      <c r="M807" s="231"/>
      <c r="N807" s="232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193</v>
      </c>
      <c r="AU807" s="19" t="s">
        <v>82</v>
      </c>
    </row>
    <row r="808" s="12" customFormat="1" ht="22.8" customHeight="1">
      <c r="A808" s="12"/>
      <c r="B808" s="199"/>
      <c r="C808" s="200"/>
      <c r="D808" s="201" t="s">
        <v>72</v>
      </c>
      <c r="E808" s="213" t="s">
        <v>1260</v>
      </c>
      <c r="F808" s="213" t="s">
        <v>1261</v>
      </c>
      <c r="G808" s="200"/>
      <c r="H808" s="200"/>
      <c r="I808" s="203"/>
      <c r="J808" s="214">
        <f>BK808</f>
        <v>0</v>
      </c>
      <c r="K808" s="200"/>
      <c r="L808" s="205"/>
      <c r="M808" s="206"/>
      <c r="N808" s="207"/>
      <c r="O808" s="207"/>
      <c r="P808" s="208">
        <f>SUM(P809:P821)</f>
        <v>0</v>
      </c>
      <c r="Q808" s="207"/>
      <c r="R808" s="208">
        <f>SUM(R809:R821)</f>
        <v>0.046345000000000004</v>
      </c>
      <c r="S808" s="207"/>
      <c r="T808" s="209">
        <f>SUM(T809:T821)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10" t="s">
        <v>82</v>
      </c>
      <c r="AT808" s="211" t="s">
        <v>72</v>
      </c>
      <c r="AU808" s="211" t="s">
        <v>80</v>
      </c>
      <c r="AY808" s="210" t="s">
        <v>185</v>
      </c>
      <c r="BK808" s="212">
        <f>SUM(BK809:BK821)</f>
        <v>0</v>
      </c>
    </row>
    <row r="809" s="2" customFormat="1" ht="33" customHeight="1">
      <c r="A809" s="40"/>
      <c r="B809" s="41"/>
      <c r="C809" s="215" t="s">
        <v>1020</v>
      </c>
      <c r="D809" s="215" t="s">
        <v>187</v>
      </c>
      <c r="E809" s="216" t="s">
        <v>7094</v>
      </c>
      <c r="F809" s="217" t="s">
        <v>7095</v>
      </c>
      <c r="G809" s="218" t="s">
        <v>240</v>
      </c>
      <c r="H809" s="219">
        <v>0.5</v>
      </c>
      <c r="I809" s="220"/>
      <c r="J809" s="221">
        <f>ROUND(I809*H809,2)</f>
        <v>0</v>
      </c>
      <c r="K809" s="217" t="s">
        <v>191</v>
      </c>
      <c r="L809" s="46"/>
      <c r="M809" s="222" t="s">
        <v>19</v>
      </c>
      <c r="N809" s="223" t="s">
        <v>44</v>
      </c>
      <c r="O809" s="86"/>
      <c r="P809" s="224">
        <f>O809*H809</f>
        <v>0</v>
      </c>
      <c r="Q809" s="224">
        <v>0.0066100000000000004</v>
      </c>
      <c r="R809" s="224">
        <f>Q809*H809</f>
        <v>0.0033050000000000002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339</v>
      </c>
      <c r="AT809" s="226" t="s">
        <v>187</v>
      </c>
      <c r="AU809" s="226" t="s">
        <v>82</v>
      </c>
      <c r="AY809" s="19" t="s">
        <v>185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339</v>
      </c>
      <c r="BM809" s="226" t="s">
        <v>7096</v>
      </c>
    </row>
    <row r="810" s="2" customFormat="1">
      <c r="A810" s="40"/>
      <c r="B810" s="41"/>
      <c r="C810" s="42"/>
      <c r="D810" s="228" t="s">
        <v>193</v>
      </c>
      <c r="E810" s="42"/>
      <c r="F810" s="229" t="s">
        <v>7097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193</v>
      </c>
      <c r="AU810" s="19" t="s">
        <v>82</v>
      </c>
    </row>
    <row r="811" s="13" customFormat="1">
      <c r="A811" s="13"/>
      <c r="B811" s="233"/>
      <c r="C811" s="234"/>
      <c r="D811" s="235" t="s">
        <v>195</v>
      </c>
      <c r="E811" s="236" t="s">
        <v>19</v>
      </c>
      <c r="F811" s="237" t="s">
        <v>1266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195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7098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7099</v>
      </c>
      <c r="G813" s="245"/>
      <c r="H813" s="248">
        <v>0.5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5" customFormat="1">
      <c r="A814" s="15"/>
      <c r="B814" s="255"/>
      <c r="C814" s="256"/>
      <c r="D814" s="235" t="s">
        <v>195</v>
      </c>
      <c r="E814" s="257" t="s">
        <v>19</v>
      </c>
      <c r="F814" s="258" t="s">
        <v>226</v>
      </c>
      <c r="G814" s="256"/>
      <c r="H814" s="259">
        <v>0.5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195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185</v>
      </c>
    </row>
    <row r="815" s="2" customFormat="1" ht="24.15" customHeight="1">
      <c r="A815" s="40"/>
      <c r="B815" s="41"/>
      <c r="C815" s="215" t="s">
        <v>1026</v>
      </c>
      <c r="D815" s="215" t="s">
        <v>187</v>
      </c>
      <c r="E815" s="216" t="s">
        <v>1869</v>
      </c>
      <c r="F815" s="217" t="s">
        <v>1870</v>
      </c>
      <c r="G815" s="218" t="s">
        <v>499</v>
      </c>
      <c r="H815" s="219">
        <v>16</v>
      </c>
      <c r="I815" s="220"/>
      <c r="J815" s="221">
        <f>ROUND(I815*H815,2)</f>
        <v>0</v>
      </c>
      <c r="K815" s="217" t="s">
        <v>449</v>
      </c>
      <c r="L815" s="46"/>
      <c r="M815" s="222" t="s">
        <v>19</v>
      </c>
      <c r="N815" s="223" t="s">
        <v>44</v>
      </c>
      <c r="O815" s="86"/>
      <c r="P815" s="224">
        <f>O815*H815</f>
        <v>0</v>
      </c>
      <c r="Q815" s="224">
        <v>0.0026900000000000001</v>
      </c>
      <c r="R815" s="224">
        <f>Q815*H815</f>
        <v>0.043040000000000002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339</v>
      </c>
      <c r="AT815" s="226" t="s">
        <v>187</v>
      </c>
      <c r="AU815" s="226" t="s">
        <v>82</v>
      </c>
      <c r="AY815" s="19" t="s">
        <v>185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339</v>
      </c>
      <c r="BM815" s="226" t="s">
        <v>7100</v>
      </c>
    </row>
    <row r="816" s="13" customFormat="1">
      <c r="A816" s="13"/>
      <c r="B816" s="233"/>
      <c r="C816" s="234"/>
      <c r="D816" s="235" t="s">
        <v>195</v>
      </c>
      <c r="E816" s="236" t="s">
        <v>19</v>
      </c>
      <c r="F816" s="237" t="s">
        <v>1266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195</v>
      </c>
      <c r="AU816" s="243" t="s">
        <v>82</v>
      </c>
      <c r="AV816" s="13" t="s">
        <v>80</v>
      </c>
      <c r="AW816" s="13" t="s">
        <v>35</v>
      </c>
      <c r="AX816" s="13" t="s">
        <v>73</v>
      </c>
      <c r="AY816" s="243" t="s">
        <v>185</v>
      </c>
    </row>
    <row r="817" s="13" customFormat="1">
      <c r="A817" s="13"/>
      <c r="B817" s="233"/>
      <c r="C817" s="234"/>
      <c r="D817" s="235" t="s">
        <v>195</v>
      </c>
      <c r="E817" s="236" t="s">
        <v>19</v>
      </c>
      <c r="F817" s="237" t="s">
        <v>1872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195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185</v>
      </c>
    </row>
    <row r="818" s="14" customFormat="1">
      <c r="A818" s="14"/>
      <c r="B818" s="244"/>
      <c r="C818" s="245"/>
      <c r="D818" s="235" t="s">
        <v>195</v>
      </c>
      <c r="E818" s="246" t="s">
        <v>19</v>
      </c>
      <c r="F818" s="247" t="s">
        <v>339</v>
      </c>
      <c r="G818" s="245"/>
      <c r="H818" s="248">
        <v>16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195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185</v>
      </c>
    </row>
    <row r="819" s="15" customFormat="1">
      <c r="A819" s="15"/>
      <c r="B819" s="255"/>
      <c r="C819" s="256"/>
      <c r="D819" s="235" t="s">
        <v>195</v>
      </c>
      <c r="E819" s="257" t="s">
        <v>19</v>
      </c>
      <c r="F819" s="258" t="s">
        <v>226</v>
      </c>
      <c r="G819" s="256"/>
      <c r="H819" s="259">
        <v>16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5" t="s">
        <v>195</v>
      </c>
      <c r="AU819" s="265" t="s">
        <v>82</v>
      </c>
      <c r="AV819" s="15" t="s">
        <v>135</v>
      </c>
      <c r="AW819" s="15" t="s">
        <v>35</v>
      </c>
      <c r="AX819" s="15" t="s">
        <v>80</v>
      </c>
      <c r="AY819" s="265" t="s">
        <v>185</v>
      </c>
    </row>
    <row r="820" s="2" customFormat="1" ht="24.15" customHeight="1">
      <c r="A820" s="40"/>
      <c r="B820" s="41"/>
      <c r="C820" s="215" t="s">
        <v>1030</v>
      </c>
      <c r="D820" s="215" t="s">
        <v>187</v>
      </c>
      <c r="E820" s="216" t="s">
        <v>1295</v>
      </c>
      <c r="F820" s="217" t="s">
        <v>1296</v>
      </c>
      <c r="G820" s="218" t="s">
        <v>457</v>
      </c>
      <c r="H820" s="266"/>
      <c r="I820" s="220"/>
      <c r="J820" s="221">
        <f>ROUND(I820*H820,2)</f>
        <v>0</v>
      </c>
      <c r="K820" s="217" t="s">
        <v>191</v>
      </c>
      <c r="L820" s="46"/>
      <c r="M820" s="222" t="s">
        <v>19</v>
      </c>
      <c r="N820" s="223" t="s">
        <v>44</v>
      </c>
      <c r="O820" s="86"/>
      <c r="P820" s="224">
        <f>O820*H820</f>
        <v>0</v>
      </c>
      <c r="Q820" s="224">
        <v>0</v>
      </c>
      <c r="R820" s="224">
        <f>Q820*H820</f>
        <v>0</v>
      </c>
      <c r="S820" s="224">
        <v>0</v>
      </c>
      <c r="T820" s="225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6" t="s">
        <v>339</v>
      </c>
      <c r="AT820" s="226" t="s">
        <v>187</v>
      </c>
      <c r="AU820" s="226" t="s">
        <v>82</v>
      </c>
      <c r="AY820" s="19" t="s">
        <v>185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9" t="s">
        <v>80</v>
      </c>
      <c r="BK820" s="227">
        <f>ROUND(I820*H820,2)</f>
        <v>0</v>
      </c>
      <c r="BL820" s="19" t="s">
        <v>339</v>
      </c>
      <c r="BM820" s="226" t="s">
        <v>7101</v>
      </c>
    </row>
    <row r="821" s="2" customFormat="1">
      <c r="A821" s="40"/>
      <c r="B821" s="41"/>
      <c r="C821" s="42"/>
      <c r="D821" s="228" t="s">
        <v>193</v>
      </c>
      <c r="E821" s="42"/>
      <c r="F821" s="229" t="s">
        <v>1298</v>
      </c>
      <c r="G821" s="42"/>
      <c r="H821" s="42"/>
      <c r="I821" s="230"/>
      <c r="J821" s="42"/>
      <c r="K821" s="42"/>
      <c r="L821" s="46"/>
      <c r="M821" s="231"/>
      <c r="N821" s="232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193</v>
      </c>
      <c r="AU821" s="19" t="s">
        <v>82</v>
      </c>
    </row>
    <row r="822" s="12" customFormat="1" ht="22.8" customHeight="1">
      <c r="A822" s="12"/>
      <c r="B822" s="199"/>
      <c r="C822" s="200"/>
      <c r="D822" s="201" t="s">
        <v>72</v>
      </c>
      <c r="E822" s="213" t="s">
        <v>434</v>
      </c>
      <c r="F822" s="213" t="s">
        <v>435</v>
      </c>
      <c r="G822" s="200"/>
      <c r="H822" s="200"/>
      <c r="I822" s="203"/>
      <c r="J822" s="214">
        <f>BK822</f>
        <v>0</v>
      </c>
      <c r="K822" s="200"/>
      <c r="L822" s="205"/>
      <c r="M822" s="206"/>
      <c r="N822" s="207"/>
      <c r="O822" s="207"/>
      <c r="P822" s="208">
        <f>SUM(P823:P1004)</f>
        <v>0</v>
      </c>
      <c r="Q822" s="207"/>
      <c r="R822" s="208">
        <f>SUM(R823:R1004)</f>
        <v>1.0797749000000001</v>
      </c>
      <c r="S822" s="207"/>
      <c r="T822" s="209">
        <f>SUM(T823:T1004)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10" t="s">
        <v>82</v>
      </c>
      <c r="AT822" s="211" t="s">
        <v>72</v>
      </c>
      <c r="AU822" s="211" t="s">
        <v>80</v>
      </c>
      <c r="AY822" s="210" t="s">
        <v>185</v>
      </c>
      <c r="BK822" s="212">
        <f>SUM(BK823:BK1004)</f>
        <v>0</v>
      </c>
    </row>
    <row r="823" s="2" customFormat="1" ht="16.5" customHeight="1">
      <c r="A823" s="40"/>
      <c r="B823" s="41"/>
      <c r="C823" s="215" t="s">
        <v>1032</v>
      </c>
      <c r="D823" s="215" t="s">
        <v>187</v>
      </c>
      <c r="E823" s="216" t="s">
        <v>1893</v>
      </c>
      <c r="F823" s="217" t="s">
        <v>7102</v>
      </c>
      <c r="G823" s="218" t="s">
        <v>1314</v>
      </c>
      <c r="H823" s="219">
        <v>134</v>
      </c>
      <c r="I823" s="220"/>
      <c r="J823" s="221">
        <f>ROUND(I823*H823,2)</f>
        <v>0</v>
      </c>
      <c r="K823" s="217" t="s">
        <v>449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339</v>
      </c>
      <c r="AT823" s="226" t="s">
        <v>187</v>
      </c>
      <c r="AU823" s="226" t="s">
        <v>82</v>
      </c>
      <c r="AY823" s="19" t="s">
        <v>185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339</v>
      </c>
      <c r="BM823" s="226" t="s">
        <v>7103</v>
      </c>
    </row>
    <row r="824" s="13" customFormat="1">
      <c r="A824" s="13"/>
      <c r="B824" s="233"/>
      <c r="C824" s="234"/>
      <c r="D824" s="235" t="s">
        <v>195</v>
      </c>
      <c r="E824" s="236" t="s">
        <v>19</v>
      </c>
      <c r="F824" s="237" t="s">
        <v>652</v>
      </c>
      <c r="G824" s="234"/>
      <c r="H824" s="236" t="s">
        <v>19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195</v>
      </c>
      <c r="AU824" s="243" t="s">
        <v>82</v>
      </c>
      <c r="AV824" s="13" t="s">
        <v>80</v>
      </c>
      <c r="AW824" s="13" t="s">
        <v>35</v>
      </c>
      <c r="AX824" s="13" t="s">
        <v>73</v>
      </c>
      <c r="AY824" s="243" t="s">
        <v>185</v>
      </c>
    </row>
    <row r="825" s="13" customFormat="1">
      <c r="A825" s="13"/>
      <c r="B825" s="233"/>
      <c r="C825" s="234"/>
      <c r="D825" s="235" t="s">
        <v>195</v>
      </c>
      <c r="E825" s="236" t="s">
        <v>19</v>
      </c>
      <c r="F825" s="237" t="s">
        <v>7104</v>
      </c>
      <c r="G825" s="234"/>
      <c r="H825" s="236" t="s">
        <v>19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195</v>
      </c>
      <c r="AU825" s="243" t="s">
        <v>82</v>
      </c>
      <c r="AV825" s="13" t="s">
        <v>80</v>
      </c>
      <c r="AW825" s="13" t="s">
        <v>35</v>
      </c>
      <c r="AX825" s="13" t="s">
        <v>73</v>
      </c>
      <c r="AY825" s="243" t="s">
        <v>185</v>
      </c>
    </row>
    <row r="826" s="14" customFormat="1">
      <c r="A826" s="14"/>
      <c r="B826" s="244"/>
      <c r="C826" s="245"/>
      <c r="D826" s="235" t="s">
        <v>195</v>
      </c>
      <c r="E826" s="246" t="s">
        <v>19</v>
      </c>
      <c r="F826" s="247" t="s">
        <v>2068</v>
      </c>
      <c r="G826" s="245"/>
      <c r="H826" s="248">
        <v>134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195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185</v>
      </c>
    </row>
    <row r="827" s="15" customFormat="1">
      <c r="A827" s="15"/>
      <c r="B827" s="255"/>
      <c r="C827" s="256"/>
      <c r="D827" s="235" t="s">
        <v>195</v>
      </c>
      <c r="E827" s="257" t="s">
        <v>19</v>
      </c>
      <c r="F827" s="258" t="s">
        <v>226</v>
      </c>
      <c r="G827" s="256"/>
      <c r="H827" s="259">
        <v>134</v>
      </c>
      <c r="I827" s="260"/>
      <c r="J827" s="256"/>
      <c r="K827" s="256"/>
      <c r="L827" s="261"/>
      <c r="M827" s="262"/>
      <c r="N827" s="263"/>
      <c r="O827" s="263"/>
      <c r="P827" s="263"/>
      <c r="Q827" s="263"/>
      <c r="R827" s="263"/>
      <c r="S827" s="263"/>
      <c r="T827" s="264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5" t="s">
        <v>195</v>
      </c>
      <c r="AU827" s="265" t="s">
        <v>82</v>
      </c>
      <c r="AV827" s="15" t="s">
        <v>135</v>
      </c>
      <c r="AW827" s="15" t="s">
        <v>35</v>
      </c>
      <c r="AX827" s="15" t="s">
        <v>80</v>
      </c>
      <c r="AY827" s="265" t="s">
        <v>185</v>
      </c>
    </row>
    <row r="828" s="2" customFormat="1" ht="16.5" customHeight="1">
      <c r="A828" s="40"/>
      <c r="B828" s="41"/>
      <c r="C828" s="215" t="s">
        <v>1279</v>
      </c>
      <c r="D828" s="215" t="s">
        <v>187</v>
      </c>
      <c r="E828" s="216" t="s">
        <v>7105</v>
      </c>
      <c r="F828" s="217" t="s">
        <v>7106</v>
      </c>
      <c r="G828" s="218" t="s">
        <v>1314</v>
      </c>
      <c r="H828" s="219">
        <v>1</v>
      </c>
      <c r="I828" s="220"/>
      <c r="J828" s="221">
        <f>ROUND(I828*H828,2)</f>
        <v>0</v>
      </c>
      <c r="K828" s="217" t="s">
        <v>449</v>
      </c>
      <c r="L828" s="46"/>
      <c r="M828" s="222" t="s">
        <v>19</v>
      </c>
      <c r="N828" s="223" t="s">
        <v>44</v>
      </c>
      <c r="O828" s="86"/>
      <c r="P828" s="224">
        <f>O828*H828</f>
        <v>0</v>
      </c>
      <c r="Q828" s="224">
        <v>0</v>
      </c>
      <c r="R828" s="224">
        <f>Q828*H828</f>
        <v>0</v>
      </c>
      <c r="S828" s="224">
        <v>0</v>
      </c>
      <c r="T828" s="225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6" t="s">
        <v>339</v>
      </c>
      <c r="AT828" s="226" t="s">
        <v>187</v>
      </c>
      <c r="AU828" s="226" t="s">
        <v>82</v>
      </c>
      <c r="AY828" s="19" t="s">
        <v>185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19" t="s">
        <v>80</v>
      </c>
      <c r="BK828" s="227">
        <f>ROUND(I828*H828,2)</f>
        <v>0</v>
      </c>
      <c r="BL828" s="19" t="s">
        <v>339</v>
      </c>
      <c r="BM828" s="226" t="s">
        <v>7107</v>
      </c>
    </row>
    <row r="829" s="13" customFormat="1">
      <c r="A829" s="13"/>
      <c r="B829" s="233"/>
      <c r="C829" s="234"/>
      <c r="D829" s="235" t="s">
        <v>195</v>
      </c>
      <c r="E829" s="236" t="s">
        <v>19</v>
      </c>
      <c r="F829" s="237" t="s">
        <v>7108</v>
      </c>
      <c r="G829" s="234"/>
      <c r="H829" s="236" t="s">
        <v>19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195</v>
      </c>
      <c r="AU829" s="243" t="s">
        <v>82</v>
      </c>
      <c r="AV829" s="13" t="s">
        <v>80</v>
      </c>
      <c r="AW829" s="13" t="s">
        <v>35</v>
      </c>
      <c r="AX829" s="13" t="s">
        <v>73</v>
      </c>
      <c r="AY829" s="243" t="s">
        <v>185</v>
      </c>
    </row>
    <row r="830" s="14" customFormat="1">
      <c r="A830" s="14"/>
      <c r="B830" s="244"/>
      <c r="C830" s="245"/>
      <c r="D830" s="235" t="s">
        <v>195</v>
      </c>
      <c r="E830" s="246" t="s">
        <v>19</v>
      </c>
      <c r="F830" s="247" t="s">
        <v>80</v>
      </c>
      <c r="G830" s="245"/>
      <c r="H830" s="248">
        <v>1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195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185</v>
      </c>
    </row>
    <row r="831" s="15" customFormat="1">
      <c r="A831" s="15"/>
      <c r="B831" s="255"/>
      <c r="C831" s="256"/>
      <c r="D831" s="235" t="s">
        <v>195</v>
      </c>
      <c r="E831" s="257" t="s">
        <v>19</v>
      </c>
      <c r="F831" s="258" t="s">
        <v>226</v>
      </c>
      <c r="G831" s="256"/>
      <c r="H831" s="259">
        <v>1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5" t="s">
        <v>195</v>
      </c>
      <c r="AU831" s="265" t="s">
        <v>82</v>
      </c>
      <c r="AV831" s="15" t="s">
        <v>135</v>
      </c>
      <c r="AW831" s="15" t="s">
        <v>35</v>
      </c>
      <c r="AX831" s="15" t="s">
        <v>80</v>
      </c>
      <c r="AY831" s="265" t="s">
        <v>185</v>
      </c>
    </row>
    <row r="832" s="2" customFormat="1" ht="16.5" customHeight="1">
      <c r="A832" s="40"/>
      <c r="B832" s="41"/>
      <c r="C832" s="215" t="s">
        <v>1289</v>
      </c>
      <c r="D832" s="215" t="s">
        <v>187</v>
      </c>
      <c r="E832" s="216" t="s">
        <v>1300</v>
      </c>
      <c r="F832" s="217" t="s">
        <v>1301</v>
      </c>
      <c r="G832" s="218" t="s">
        <v>499</v>
      </c>
      <c r="H832" s="219">
        <v>6.7190000000000003</v>
      </c>
      <c r="I832" s="220"/>
      <c r="J832" s="221">
        <f>ROUND(I832*H832,2)</f>
        <v>0</v>
      </c>
      <c r="K832" s="217" t="s">
        <v>191</v>
      </c>
      <c r="L832" s="46"/>
      <c r="M832" s="222" t="s">
        <v>19</v>
      </c>
      <c r="N832" s="223" t="s">
        <v>44</v>
      </c>
      <c r="O832" s="86"/>
      <c r="P832" s="224">
        <f>O832*H832</f>
        <v>0</v>
      </c>
      <c r="Q832" s="224">
        <v>0</v>
      </c>
      <c r="R832" s="224">
        <f>Q832*H832</f>
        <v>0</v>
      </c>
      <c r="S832" s="224">
        <v>0</v>
      </c>
      <c r="T832" s="225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6" t="s">
        <v>339</v>
      </c>
      <c r="AT832" s="226" t="s">
        <v>187</v>
      </c>
      <c r="AU832" s="226" t="s">
        <v>82</v>
      </c>
      <c r="AY832" s="19" t="s">
        <v>185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9" t="s">
        <v>80</v>
      </c>
      <c r="BK832" s="227">
        <f>ROUND(I832*H832,2)</f>
        <v>0</v>
      </c>
      <c r="BL832" s="19" t="s">
        <v>339</v>
      </c>
      <c r="BM832" s="226" t="s">
        <v>7109</v>
      </c>
    </row>
    <row r="833" s="2" customFormat="1">
      <c r="A833" s="40"/>
      <c r="B833" s="41"/>
      <c r="C833" s="42"/>
      <c r="D833" s="228" t="s">
        <v>193</v>
      </c>
      <c r="E833" s="42"/>
      <c r="F833" s="229" t="s">
        <v>1303</v>
      </c>
      <c r="G833" s="42"/>
      <c r="H833" s="42"/>
      <c r="I833" s="230"/>
      <c r="J833" s="42"/>
      <c r="K833" s="42"/>
      <c r="L833" s="46"/>
      <c r="M833" s="231"/>
      <c r="N833" s="232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193</v>
      </c>
      <c r="AU833" s="19" t="s">
        <v>82</v>
      </c>
    </row>
    <row r="834" s="13" customFormat="1">
      <c r="A834" s="13"/>
      <c r="B834" s="233"/>
      <c r="C834" s="234"/>
      <c r="D834" s="235" t="s">
        <v>195</v>
      </c>
      <c r="E834" s="236" t="s">
        <v>19</v>
      </c>
      <c r="F834" s="237" t="s">
        <v>1304</v>
      </c>
      <c r="G834" s="234"/>
      <c r="H834" s="236" t="s">
        <v>19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195</v>
      </c>
      <c r="AU834" s="243" t="s">
        <v>82</v>
      </c>
      <c r="AV834" s="13" t="s">
        <v>80</v>
      </c>
      <c r="AW834" s="13" t="s">
        <v>35</v>
      </c>
      <c r="AX834" s="13" t="s">
        <v>73</v>
      </c>
      <c r="AY834" s="243" t="s">
        <v>185</v>
      </c>
    </row>
    <row r="835" s="13" customFormat="1">
      <c r="A835" s="13"/>
      <c r="B835" s="233"/>
      <c r="C835" s="234"/>
      <c r="D835" s="235" t="s">
        <v>195</v>
      </c>
      <c r="E835" s="236" t="s">
        <v>19</v>
      </c>
      <c r="F835" s="237" t="s">
        <v>1305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195</v>
      </c>
      <c r="AU835" s="243" t="s">
        <v>82</v>
      </c>
      <c r="AV835" s="13" t="s">
        <v>80</v>
      </c>
      <c r="AW835" s="13" t="s">
        <v>35</v>
      </c>
      <c r="AX835" s="13" t="s">
        <v>73</v>
      </c>
      <c r="AY835" s="243" t="s">
        <v>185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7110</v>
      </c>
      <c r="G836" s="245"/>
      <c r="H836" s="248">
        <v>6.7190000000000003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5" customFormat="1">
      <c r="A837" s="15"/>
      <c r="B837" s="255"/>
      <c r="C837" s="256"/>
      <c r="D837" s="235" t="s">
        <v>195</v>
      </c>
      <c r="E837" s="257" t="s">
        <v>19</v>
      </c>
      <c r="F837" s="258" t="s">
        <v>226</v>
      </c>
      <c r="G837" s="256"/>
      <c r="H837" s="259">
        <v>6.7190000000000003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5" t="s">
        <v>195</v>
      </c>
      <c r="AU837" s="265" t="s">
        <v>82</v>
      </c>
      <c r="AV837" s="15" t="s">
        <v>135</v>
      </c>
      <c r="AW837" s="15" t="s">
        <v>35</v>
      </c>
      <c r="AX837" s="15" t="s">
        <v>80</v>
      </c>
      <c r="AY837" s="265" t="s">
        <v>185</v>
      </c>
    </row>
    <row r="838" s="2" customFormat="1" ht="16.5" customHeight="1">
      <c r="A838" s="40"/>
      <c r="B838" s="41"/>
      <c r="C838" s="272" t="s">
        <v>1294</v>
      </c>
      <c r="D838" s="272" t="s">
        <v>520</v>
      </c>
      <c r="E838" s="273" t="s">
        <v>1308</v>
      </c>
      <c r="F838" s="274" t="s">
        <v>1309</v>
      </c>
      <c r="G838" s="275" t="s">
        <v>499</v>
      </c>
      <c r="H838" s="276">
        <v>6.7190000000000003</v>
      </c>
      <c r="I838" s="277"/>
      <c r="J838" s="278">
        <f>ROUND(I838*H838,2)</f>
        <v>0</v>
      </c>
      <c r="K838" s="274" t="s">
        <v>449</v>
      </c>
      <c r="L838" s="279"/>
      <c r="M838" s="280" t="s">
        <v>19</v>
      </c>
      <c r="N838" s="281" t="s">
        <v>44</v>
      </c>
      <c r="O838" s="86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627</v>
      </c>
      <c r="AT838" s="226" t="s">
        <v>520</v>
      </c>
      <c r="AU838" s="226" t="s">
        <v>82</v>
      </c>
      <c r="AY838" s="19" t="s">
        <v>185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80</v>
      </c>
      <c r="BK838" s="227">
        <f>ROUND(I838*H838,2)</f>
        <v>0</v>
      </c>
      <c r="BL838" s="19" t="s">
        <v>339</v>
      </c>
      <c r="BM838" s="226" t="s">
        <v>7111</v>
      </c>
    </row>
    <row r="839" s="13" customFormat="1">
      <c r="A839" s="13"/>
      <c r="B839" s="233"/>
      <c r="C839" s="234"/>
      <c r="D839" s="235" t="s">
        <v>195</v>
      </c>
      <c r="E839" s="236" t="s">
        <v>19</v>
      </c>
      <c r="F839" s="237" t="s">
        <v>1304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195</v>
      </c>
      <c r="AU839" s="243" t="s">
        <v>82</v>
      </c>
      <c r="AV839" s="13" t="s">
        <v>80</v>
      </c>
      <c r="AW839" s="13" t="s">
        <v>35</v>
      </c>
      <c r="AX839" s="13" t="s">
        <v>73</v>
      </c>
      <c r="AY839" s="243" t="s">
        <v>185</v>
      </c>
    </row>
    <row r="840" s="13" customFormat="1">
      <c r="A840" s="13"/>
      <c r="B840" s="233"/>
      <c r="C840" s="234"/>
      <c r="D840" s="235" t="s">
        <v>195</v>
      </c>
      <c r="E840" s="236" t="s">
        <v>19</v>
      </c>
      <c r="F840" s="237" t="s">
        <v>1305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195</v>
      </c>
      <c r="AU840" s="243" t="s">
        <v>82</v>
      </c>
      <c r="AV840" s="13" t="s">
        <v>80</v>
      </c>
      <c r="AW840" s="13" t="s">
        <v>35</v>
      </c>
      <c r="AX840" s="13" t="s">
        <v>73</v>
      </c>
      <c r="AY840" s="243" t="s">
        <v>185</v>
      </c>
    </row>
    <row r="841" s="14" customFormat="1">
      <c r="A841" s="14"/>
      <c r="B841" s="244"/>
      <c r="C841" s="245"/>
      <c r="D841" s="235" t="s">
        <v>195</v>
      </c>
      <c r="E841" s="246" t="s">
        <v>19</v>
      </c>
      <c r="F841" s="247" t="s">
        <v>7110</v>
      </c>
      <c r="G841" s="245"/>
      <c r="H841" s="248">
        <v>6.7190000000000003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195</v>
      </c>
      <c r="AU841" s="254" t="s">
        <v>82</v>
      </c>
      <c r="AV841" s="14" t="s">
        <v>82</v>
      </c>
      <c r="AW841" s="14" t="s">
        <v>35</v>
      </c>
      <c r="AX841" s="14" t="s">
        <v>73</v>
      </c>
      <c r="AY841" s="254" t="s">
        <v>185</v>
      </c>
    </row>
    <row r="842" s="15" customFormat="1">
      <c r="A842" s="15"/>
      <c r="B842" s="255"/>
      <c r="C842" s="256"/>
      <c r="D842" s="235" t="s">
        <v>195</v>
      </c>
      <c r="E842" s="257" t="s">
        <v>19</v>
      </c>
      <c r="F842" s="258" t="s">
        <v>226</v>
      </c>
      <c r="G842" s="256"/>
      <c r="H842" s="259">
        <v>6.7190000000000003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5" t="s">
        <v>195</v>
      </c>
      <c r="AU842" s="265" t="s">
        <v>82</v>
      </c>
      <c r="AV842" s="15" t="s">
        <v>135</v>
      </c>
      <c r="AW842" s="15" t="s">
        <v>35</v>
      </c>
      <c r="AX842" s="15" t="s">
        <v>80</v>
      </c>
      <c r="AY842" s="265" t="s">
        <v>185</v>
      </c>
    </row>
    <row r="843" s="2" customFormat="1" ht="16.5" customHeight="1">
      <c r="A843" s="40"/>
      <c r="B843" s="41"/>
      <c r="C843" s="272" t="s">
        <v>1299</v>
      </c>
      <c r="D843" s="272" t="s">
        <v>520</v>
      </c>
      <c r="E843" s="273" t="s">
        <v>1312</v>
      </c>
      <c r="F843" s="274" t="s">
        <v>1313</v>
      </c>
      <c r="G843" s="275" t="s">
        <v>1314</v>
      </c>
      <c r="H843" s="276">
        <v>6</v>
      </c>
      <c r="I843" s="277"/>
      <c r="J843" s="278">
        <f>ROUND(I843*H843,2)</f>
        <v>0</v>
      </c>
      <c r="K843" s="274" t="s">
        <v>449</v>
      </c>
      <c r="L843" s="279"/>
      <c r="M843" s="280" t="s">
        <v>19</v>
      </c>
      <c r="N843" s="281" t="s">
        <v>44</v>
      </c>
      <c r="O843" s="86"/>
      <c r="P843" s="224">
        <f>O843*H843</f>
        <v>0</v>
      </c>
      <c r="Q843" s="224">
        <v>0</v>
      </c>
      <c r="R843" s="224">
        <f>Q843*H843</f>
        <v>0</v>
      </c>
      <c r="S843" s="224">
        <v>0</v>
      </c>
      <c r="T843" s="225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6" t="s">
        <v>627</v>
      </c>
      <c r="AT843" s="226" t="s">
        <v>520</v>
      </c>
      <c r="AU843" s="226" t="s">
        <v>82</v>
      </c>
      <c r="AY843" s="19" t="s">
        <v>185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19" t="s">
        <v>80</v>
      </c>
      <c r="BK843" s="227">
        <f>ROUND(I843*H843,2)</f>
        <v>0</v>
      </c>
      <c r="BL843" s="19" t="s">
        <v>339</v>
      </c>
      <c r="BM843" s="226" t="s">
        <v>7112</v>
      </c>
    </row>
    <row r="844" s="13" customFormat="1">
      <c r="A844" s="13"/>
      <c r="B844" s="233"/>
      <c r="C844" s="234"/>
      <c r="D844" s="235" t="s">
        <v>195</v>
      </c>
      <c r="E844" s="236" t="s">
        <v>19</v>
      </c>
      <c r="F844" s="237" t="s">
        <v>1304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195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185</v>
      </c>
    </row>
    <row r="845" s="13" customFormat="1">
      <c r="A845" s="13"/>
      <c r="B845" s="233"/>
      <c r="C845" s="234"/>
      <c r="D845" s="235" t="s">
        <v>195</v>
      </c>
      <c r="E845" s="236" t="s">
        <v>19</v>
      </c>
      <c r="F845" s="237" t="s">
        <v>1305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195</v>
      </c>
      <c r="AU845" s="243" t="s">
        <v>82</v>
      </c>
      <c r="AV845" s="13" t="s">
        <v>80</v>
      </c>
      <c r="AW845" s="13" t="s">
        <v>35</v>
      </c>
      <c r="AX845" s="13" t="s">
        <v>73</v>
      </c>
      <c r="AY845" s="243" t="s">
        <v>185</v>
      </c>
    </row>
    <row r="846" s="14" customFormat="1">
      <c r="A846" s="14"/>
      <c r="B846" s="244"/>
      <c r="C846" s="245"/>
      <c r="D846" s="235" t="s">
        <v>195</v>
      </c>
      <c r="E846" s="246" t="s">
        <v>19</v>
      </c>
      <c r="F846" s="247" t="s">
        <v>1316</v>
      </c>
      <c r="G846" s="245"/>
      <c r="H846" s="248">
        <v>6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195</v>
      </c>
      <c r="AU846" s="254" t="s">
        <v>82</v>
      </c>
      <c r="AV846" s="14" t="s">
        <v>82</v>
      </c>
      <c r="AW846" s="14" t="s">
        <v>35</v>
      </c>
      <c r="AX846" s="14" t="s">
        <v>73</v>
      </c>
      <c r="AY846" s="254" t="s">
        <v>185</v>
      </c>
    </row>
    <row r="847" s="15" customFormat="1">
      <c r="A847" s="15"/>
      <c r="B847" s="255"/>
      <c r="C847" s="256"/>
      <c r="D847" s="235" t="s">
        <v>195</v>
      </c>
      <c r="E847" s="257" t="s">
        <v>19</v>
      </c>
      <c r="F847" s="258" t="s">
        <v>226</v>
      </c>
      <c r="G847" s="256"/>
      <c r="H847" s="259">
        <v>6</v>
      </c>
      <c r="I847" s="260"/>
      <c r="J847" s="256"/>
      <c r="K847" s="256"/>
      <c r="L847" s="261"/>
      <c r="M847" s="262"/>
      <c r="N847" s="263"/>
      <c r="O847" s="263"/>
      <c r="P847" s="263"/>
      <c r="Q847" s="263"/>
      <c r="R847" s="263"/>
      <c r="S847" s="263"/>
      <c r="T847" s="264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5" t="s">
        <v>195</v>
      </c>
      <c r="AU847" s="265" t="s">
        <v>82</v>
      </c>
      <c r="AV847" s="15" t="s">
        <v>135</v>
      </c>
      <c r="AW847" s="15" t="s">
        <v>35</v>
      </c>
      <c r="AX847" s="15" t="s">
        <v>80</v>
      </c>
      <c r="AY847" s="265" t="s">
        <v>185</v>
      </c>
    </row>
    <row r="848" s="2" customFormat="1" ht="24.15" customHeight="1">
      <c r="A848" s="40"/>
      <c r="B848" s="41"/>
      <c r="C848" s="215" t="s">
        <v>1307</v>
      </c>
      <c r="D848" s="215" t="s">
        <v>187</v>
      </c>
      <c r="E848" s="216" t="s">
        <v>1910</v>
      </c>
      <c r="F848" s="217" t="s">
        <v>1911</v>
      </c>
      <c r="G848" s="218" t="s">
        <v>439</v>
      </c>
      <c r="H848" s="219">
        <v>10</v>
      </c>
      <c r="I848" s="220"/>
      <c r="J848" s="221">
        <f>ROUND(I848*H848,2)</f>
        <v>0</v>
      </c>
      <c r="K848" s="217" t="s">
        <v>191</v>
      </c>
      <c r="L848" s="46"/>
      <c r="M848" s="222" t="s">
        <v>19</v>
      </c>
      <c r="N848" s="223" t="s">
        <v>44</v>
      </c>
      <c r="O848" s="86"/>
      <c r="P848" s="224">
        <f>O848*H848</f>
        <v>0</v>
      </c>
      <c r="Q848" s="224">
        <v>0</v>
      </c>
      <c r="R848" s="224">
        <f>Q848*H848</f>
        <v>0</v>
      </c>
      <c r="S848" s="224">
        <v>0</v>
      </c>
      <c r="T848" s="225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26" t="s">
        <v>339</v>
      </c>
      <c r="AT848" s="226" t="s">
        <v>187</v>
      </c>
      <c r="AU848" s="226" t="s">
        <v>82</v>
      </c>
      <c r="AY848" s="19" t="s">
        <v>185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19" t="s">
        <v>80</v>
      </c>
      <c r="BK848" s="227">
        <f>ROUND(I848*H848,2)</f>
        <v>0</v>
      </c>
      <c r="BL848" s="19" t="s">
        <v>339</v>
      </c>
      <c r="BM848" s="226" t="s">
        <v>7113</v>
      </c>
    </row>
    <row r="849" s="2" customFormat="1">
      <c r="A849" s="40"/>
      <c r="B849" s="41"/>
      <c r="C849" s="42"/>
      <c r="D849" s="228" t="s">
        <v>193</v>
      </c>
      <c r="E849" s="42"/>
      <c r="F849" s="229" t="s">
        <v>1913</v>
      </c>
      <c r="G849" s="42"/>
      <c r="H849" s="42"/>
      <c r="I849" s="230"/>
      <c r="J849" s="42"/>
      <c r="K849" s="42"/>
      <c r="L849" s="46"/>
      <c r="M849" s="231"/>
      <c r="N849" s="232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193</v>
      </c>
      <c r="AU849" s="19" t="s">
        <v>82</v>
      </c>
    </row>
    <row r="850" s="13" customFormat="1">
      <c r="A850" s="13"/>
      <c r="B850" s="233"/>
      <c r="C850" s="234"/>
      <c r="D850" s="235" t="s">
        <v>195</v>
      </c>
      <c r="E850" s="236" t="s">
        <v>19</v>
      </c>
      <c r="F850" s="237" t="s">
        <v>652</v>
      </c>
      <c r="G850" s="234"/>
      <c r="H850" s="236" t="s">
        <v>19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195</v>
      </c>
      <c r="AU850" s="243" t="s">
        <v>82</v>
      </c>
      <c r="AV850" s="13" t="s">
        <v>80</v>
      </c>
      <c r="AW850" s="13" t="s">
        <v>35</v>
      </c>
      <c r="AX850" s="13" t="s">
        <v>73</v>
      </c>
      <c r="AY850" s="243" t="s">
        <v>185</v>
      </c>
    </row>
    <row r="851" s="13" customFormat="1">
      <c r="A851" s="13"/>
      <c r="B851" s="233"/>
      <c r="C851" s="234"/>
      <c r="D851" s="235" t="s">
        <v>195</v>
      </c>
      <c r="E851" s="236" t="s">
        <v>19</v>
      </c>
      <c r="F851" s="237" t="s">
        <v>6968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195</v>
      </c>
      <c r="AU851" s="243" t="s">
        <v>82</v>
      </c>
      <c r="AV851" s="13" t="s">
        <v>80</v>
      </c>
      <c r="AW851" s="13" t="s">
        <v>35</v>
      </c>
      <c r="AX851" s="13" t="s">
        <v>73</v>
      </c>
      <c r="AY851" s="243" t="s">
        <v>185</v>
      </c>
    </row>
    <row r="852" s="14" customFormat="1">
      <c r="A852" s="14"/>
      <c r="B852" s="244"/>
      <c r="C852" s="245"/>
      <c r="D852" s="235" t="s">
        <v>195</v>
      </c>
      <c r="E852" s="246" t="s">
        <v>19</v>
      </c>
      <c r="F852" s="247" t="s">
        <v>82</v>
      </c>
      <c r="G852" s="245"/>
      <c r="H852" s="248">
        <v>2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195</v>
      </c>
      <c r="AU852" s="254" t="s">
        <v>82</v>
      </c>
      <c r="AV852" s="14" t="s">
        <v>82</v>
      </c>
      <c r="AW852" s="14" t="s">
        <v>35</v>
      </c>
      <c r="AX852" s="14" t="s">
        <v>73</v>
      </c>
      <c r="AY852" s="254" t="s">
        <v>185</v>
      </c>
    </row>
    <row r="853" s="13" customFormat="1">
      <c r="A853" s="13"/>
      <c r="B853" s="233"/>
      <c r="C853" s="234"/>
      <c r="D853" s="235" t="s">
        <v>195</v>
      </c>
      <c r="E853" s="236" t="s">
        <v>19</v>
      </c>
      <c r="F853" s="237" t="s">
        <v>1694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195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185</v>
      </c>
    </row>
    <row r="854" s="14" customFormat="1">
      <c r="A854" s="14"/>
      <c r="B854" s="244"/>
      <c r="C854" s="245"/>
      <c r="D854" s="235" t="s">
        <v>195</v>
      </c>
      <c r="E854" s="246" t="s">
        <v>19</v>
      </c>
      <c r="F854" s="247" t="s">
        <v>6970</v>
      </c>
      <c r="G854" s="245"/>
      <c r="H854" s="248">
        <v>8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195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10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16.5" customHeight="1">
      <c r="A856" s="40"/>
      <c r="B856" s="41"/>
      <c r="C856" s="272" t="s">
        <v>1311</v>
      </c>
      <c r="D856" s="272" t="s">
        <v>520</v>
      </c>
      <c r="E856" s="273" t="s">
        <v>7114</v>
      </c>
      <c r="F856" s="274" t="s">
        <v>7115</v>
      </c>
      <c r="G856" s="275" t="s">
        <v>439</v>
      </c>
      <c r="H856" s="276">
        <v>2</v>
      </c>
      <c r="I856" s="277"/>
      <c r="J856" s="278">
        <f>ROUND(I856*H856,2)</f>
        <v>0</v>
      </c>
      <c r="K856" s="274" t="s">
        <v>191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0.017500000000000002</v>
      </c>
      <c r="R856" s="224">
        <f>Q856*H856</f>
        <v>0.035000000000000003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627</v>
      </c>
      <c r="AT856" s="226" t="s">
        <v>520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339</v>
      </c>
      <c r="BM856" s="226" t="s">
        <v>7116</v>
      </c>
    </row>
    <row r="857" s="13" customFormat="1">
      <c r="A857" s="13"/>
      <c r="B857" s="233"/>
      <c r="C857" s="234"/>
      <c r="D857" s="235" t="s">
        <v>195</v>
      </c>
      <c r="E857" s="236" t="s">
        <v>19</v>
      </c>
      <c r="F857" s="237" t="s">
        <v>652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195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185</v>
      </c>
    </row>
    <row r="858" s="13" customFormat="1">
      <c r="A858" s="13"/>
      <c r="B858" s="233"/>
      <c r="C858" s="234"/>
      <c r="D858" s="235" t="s">
        <v>195</v>
      </c>
      <c r="E858" s="236" t="s">
        <v>19</v>
      </c>
      <c r="F858" s="237" t="s">
        <v>6968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195</v>
      </c>
      <c r="AU858" s="243" t="s">
        <v>82</v>
      </c>
      <c r="AV858" s="13" t="s">
        <v>80</v>
      </c>
      <c r="AW858" s="13" t="s">
        <v>35</v>
      </c>
      <c r="AX858" s="13" t="s">
        <v>73</v>
      </c>
      <c r="AY858" s="243" t="s">
        <v>185</v>
      </c>
    </row>
    <row r="859" s="14" customFormat="1">
      <c r="A859" s="14"/>
      <c r="B859" s="244"/>
      <c r="C859" s="245"/>
      <c r="D859" s="235" t="s">
        <v>195</v>
      </c>
      <c r="E859" s="246" t="s">
        <v>19</v>
      </c>
      <c r="F859" s="247" t="s">
        <v>82</v>
      </c>
      <c r="G859" s="245"/>
      <c r="H859" s="248">
        <v>2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195</v>
      </c>
      <c r="AU859" s="254" t="s">
        <v>82</v>
      </c>
      <c r="AV859" s="14" t="s">
        <v>82</v>
      </c>
      <c r="AW859" s="14" t="s">
        <v>35</v>
      </c>
      <c r="AX859" s="14" t="s">
        <v>73</v>
      </c>
      <c r="AY859" s="254" t="s">
        <v>185</v>
      </c>
    </row>
    <row r="860" s="15" customFormat="1">
      <c r="A860" s="15"/>
      <c r="B860" s="255"/>
      <c r="C860" s="256"/>
      <c r="D860" s="235" t="s">
        <v>195</v>
      </c>
      <c r="E860" s="257" t="s">
        <v>19</v>
      </c>
      <c r="F860" s="258" t="s">
        <v>226</v>
      </c>
      <c r="G860" s="256"/>
      <c r="H860" s="259">
        <v>2</v>
      </c>
      <c r="I860" s="260"/>
      <c r="J860" s="256"/>
      <c r="K860" s="256"/>
      <c r="L860" s="261"/>
      <c r="M860" s="262"/>
      <c r="N860" s="263"/>
      <c r="O860" s="263"/>
      <c r="P860" s="263"/>
      <c r="Q860" s="263"/>
      <c r="R860" s="263"/>
      <c r="S860" s="263"/>
      <c r="T860" s="264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5" t="s">
        <v>195</v>
      </c>
      <c r="AU860" s="265" t="s">
        <v>82</v>
      </c>
      <c r="AV860" s="15" t="s">
        <v>135</v>
      </c>
      <c r="AW860" s="15" t="s">
        <v>35</v>
      </c>
      <c r="AX860" s="15" t="s">
        <v>80</v>
      </c>
      <c r="AY860" s="265" t="s">
        <v>185</v>
      </c>
    </row>
    <row r="861" s="2" customFormat="1" ht="16.5" customHeight="1">
      <c r="A861" s="40"/>
      <c r="B861" s="41"/>
      <c r="C861" s="272" t="s">
        <v>1317</v>
      </c>
      <c r="D861" s="272" t="s">
        <v>520</v>
      </c>
      <c r="E861" s="273" t="s">
        <v>1915</v>
      </c>
      <c r="F861" s="274" t="s">
        <v>1916</v>
      </c>
      <c r="G861" s="275" t="s">
        <v>439</v>
      </c>
      <c r="H861" s="276">
        <v>8</v>
      </c>
      <c r="I861" s="277"/>
      <c r="J861" s="278">
        <f>ROUND(I861*H861,2)</f>
        <v>0</v>
      </c>
      <c r="K861" s="274" t="s">
        <v>191</v>
      </c>
      <c r="L861" s="279"/>
      <c r="M861" s="280" t="s">
        <v>19</v>
      </c>
      <c r="N861" s="281" t="s">
        <v>44</v>
      </c>
      <c r="O861" s="86"/>
      <c r="P861" s="224">
        <f>O861*H861</f>
        <v>0</v>
      </c>
      <c r="Q861" s="224">
        <v>0.0195</v>
      </c>
      <c r="R861" s="224">
        <f>Q861*H861</f>
        <v>0.156</v>
      </c>
      <c r="S861" s="224">
        <v>0</v>
      </c>
      <c r="T861" s="225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6" t="s">
        <v>627</v>
      </c>
      <c r="AT861" s="226" t="s">
        <v>520</v>
      </c>
      <c r="AU861" s="226" t="s">
        <v>82</v>
      </c>
      <c r="AY861" s="19" t="s">
        <v>185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19" t="s">
        <v>80</v>
      </c>
      <c r="BK861" s="227">
        <f>ROUND(I861*H861,2)</f>
        <v>0</v>
      </c>
      <c r="BL861" s="19" t="s">
        <v>339</v>
      </c>
      <c r="BM861" s="226" t="s">
        <v>7117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652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3" customFormat="1">
      <c r="A863" s="13"/>
      <c r="B863" s="233"/>
      <c r="C863" s="234"/>
      <c r="D863" s="235" t="s">
        <v>195</v>
      </c>
      <c r="E863" s="236" t="s">
        <v>19</v>
      </c>
      <c r="F863" s="237" t="s">
        <v>1694</v>
      </c>
      <c r="G863" s="234"/>
      <c r="H863" s="236" t="s">
        <v>19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195</v>
      </c>
      <c r="AU863" s="243" t="s">
        <v>82</v>
      </c>
      <c r="AV863" s="13" t="s">
        <v>80</v>
      </c>
      <c r="AW863" s="13" t="s">
        <v>35</v>
      </c>
      <c r="AX863" s="13" t="s">
        <v>73</v>
      </c>
      <c r="AY863" s="243" t="s">
        <v>185</v>
      </c>
    </row>
    <row r="864" s="14" customFormat="1">
      <c r="A864" s="14"/>
      <c r="B864" s="244"/>
      <c r="C864" s="245"/>
      <c r="D864" s="235" t="s">
        <v>195</v>
      </c>
      <c r="E864" s="246" t="s">
        <v>19</v>
      </c>
      <c r="F864" s="247" t="s">
        <v>6970</v>
      </c>
      <c r="G864" s="245"/>
      <c r="H864" s="248">
        <v>8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195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185</v>
      </c>
    </row>
    <row r="865" s="15" customFormat="1">
      <c r="A865" s="15"/>
      <c r="B865" s="255"/>
      <c r="C865" s="256"/>
      <c r="D865" s="235" t="s">
        <v>195</v>
      </c>
      <c r="E865" s="257" t="s">
        <v>19</v>
      </c>
      <c r="F865" s="258" t="s">
        <v>226</v>
      </c>
      <c r="G865" s="256"/>
      <c r="H865" s="259">
        <v>8</v>
      </c>
      <c r="I865" s="260"/>
      <c r="J865" s="256"/>
      <c r="K865" s="256"/>
      <c r="L865" s="261"/>
      <c r="M865" s="262"/>
      <c r="N865" s="263"/>
      <c r="O865" s="263"/>
      <c r="P865" s="263"/>
      <c r="Q865" s="263"/>
      <c r="R865" s="263"/>
      <c r="S865" s="263"/>
      <c r="T865" s="264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5" t="s">
        <v>195</v>
      </c>
      <c r="AU865" s="265" t="s">
        <v>82</v>
      </c>
      <c r="AV865" s="15" t="s">
        <v>135</v>
      </c>
      <c r="AW865" s="15" t="s">
        <v>35</v>
      </c>
      <c r="AX865" s="15" t="s">
        <v>80</v>
      </c>
      <c r="AY865" s="265" t="s">
        <v>185</v>
      </c>
    </row>
    <row r="866" s="2" customFormat="1" ht="24.15" customHeight="1">
      <c r="A866" s="40"/>
      <c r="B866" s="41"/>
      <c r="C866" s="215" t="s">
        <v>1322</v>
      </c>
      <c r="D866" s="215" t="s">
        <v>187</v>
      </c>
      <c r="E866" s="216" t="s">
        <v>7118</v>
      </c>
      <c r="F866" s="217" t="s">
        <v>7119</v>
      </c>
      <c r="G866" s="218" t="s">
        <v>439</v>
      </c>
      <c r="H866" s="219">
        <v>5</v>
      </c>
      <c r="I866" s="220"/>
      <c r="J866" s="221">
        <f>ROUND(I866*H866,2)</f>
        <v>0</v>
      </c>
      <c r="K866" s="217" t="s">
        <v>191</v>
      </c>
      <c r="L866" s="46"/>
      <c r="M866" s="222" t="s">
        <v>19</v>
      </c>
      <c r="N866" s="223" t="s">
        <v>44</v>
      </c>
      <c r="O866" s="86"/>
      <c r="P866" s="224">
        <f>O866*H866</f>
        <v>0</v>
      </c>
      <c r="Q866" s="224">
        <v>0</v>
      </c>
      <c r="R866" s="224">
        <f>Q866*H866</f>
        <v>0</v>
      </c>
      <c r="S866" s="224">
        <v>0</v>
      </c>
      <c r="T866" s="225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6" t="s">
        <v>339</v>
      </c>
      <c r="AT866" s="226" t="s">
        <v>187</v>
      </c>
      <c r="AU866" s="226" t="s">
        <v>82</v>
      </c>
      <c r="AY866" s="19" t="s">
        <v>185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19" t="s">
        <v>80</v>
      </c>
      <c r="BK866" s="227">
        <f>ROUND(I866*H866,2)</f>
        <v>0</v>
      </c>
      <c r="BL866" s="19" t="s">
        <v>339</v>
      </c>
      <c r="BM866" s="226" t="s">
        <v>7120</v>
      </c>
    </row>
    <row r="867" s="2" customFormat="1">
      <c r="A867" s="40"/>
      <c r="B867" s="41"/>
      <c r="C867" s="42"/>
      <c r="D867" s="228" t="s">
        <v>193</v>
      </c>
      <c r="E867" s="42"/>
      <c r="F867" s="229" t="s">
        <v>7121</v>
      </c>
      <c r="G867" s="42"/>
      <c r="H867" s="42"/>
      <c r="I867" s="230"/>
      <c r="J867" s="42"/>
      <c r="K867" s="42"/>
      <c r="L867" s="46"/>
      <c r="M867" s="231"/>
      <c r="N867" s="232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193</v>
      </c>
      <c r="AU867" s="19" t="s">
        <v>82</v>
      </c>
    </row>
    <row r="868" s="13" customFormat="1">
      <c r="A868" s="13"/>
      <c r="B868" s="233"/>
      <c r="C868" s="234"/>
      <c r="D868" s="235" t="s">
        <v>195</v>
      </c>
      <c r="E868" s="236" t="s">
        <v>19</v>
      </c>
      <c r="F868" s="237" t="s">
        <v>652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195</v>
      </c>
      <c r="AU868" s="243" t="s">
        <v>82</v>
      </c>
      <c r="AV868" s="13" t="s">
        <v>80</v>
      </c>
      <c r="AW868" s="13" t="s">
        <v>35</v>
      </c>
      <c r="AX868" s="13" t="s">
        <v>73</v>
      </c>
      <c r="AY868" s="243" t="s">
        <v>185</v>
      </c>
    </row>
    <row r="869" s="13" customFormat="1">
      <c r="A869" s="13"/>
      <c r="B869" s="233"/>
      <c r="C869" s="234"/>
      <c r="D869" s="235" t="s">
        <v>195</v>
      </c>
      <c r="E869" s="236" t="s">
        <v>19</v>
      </c>
      <c r="F869" s="237" t="s">
        <v>6969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195</v>
      </c>
      <c r="AU869" s="243" t="s">
        <v>82</v>
      </c>
      <c r="AV869" s="13" t="s">
        <v>80</v>
      </c>
      <c r="AW869" s="13" t="s">
        <v>35</v>
      </c>
      <c r="AX869" s="13" t="s">
        <v>73</v>
      </c>
      <c r="AY869" s="243" t="s">
        <v>185</v>
      </c>
    </row>
    <row r="870" s="14" customFormat="1">
      <c r="A870" s="14"/>
      <c r="B870" s="244"/>
      <c r="C870" s="245"/>
      <c r="D870" s="235" t="s">
        <v>195</v>
      </c>
      <c r="E870" s="246" t="s">
        <v>19</v>
      </c>
      <c r="F870" s="247" t="s">
        <v>80</v>
      </c>
      <c r="G870" s="245"/>
      <c r="H870" s="248">
        <v>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185</v>
      </c>
    </row>
    <row r="871" s="13" customFormat="1">
      <c r="A871" s="13"/>
      <c r="B871" s="233"/>
      <c r="C871" s="234"/>
      <c r="D871" s="235" t="s">
        <v>195</v>
      </c>
      <c r="E871" s="236" t="s">
        <v>19</v>
      </c>
      <c r="F871" s="237" t="s">
        <v>6972</v>
      </c>
      <c r="G871" s="234"/>
      <c r="H871" s="236" t="s">
        <v>19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195</v>
      </c>
      <c r="AU871" s="243" t="s">
        <v>82</v>
      </c>
      <c r="AV871" s="13" t="s">
        <v>80</v>
      </c>
      <c r="AW871" s="13" t="s">
        <v>35</v>
      </c>
      <c r="AX871" s="13" t="s">
        <v>73</v>
      </c>
      <c r="AY871" s="243" t="s">
        <v>185</v>
      </c>
    </row>
    <row r="872" s="14" customFormat="1">
      <c r="A872" s="14"/>
      <c r="B872" s="244"/>
      <c r="C872" s="245"/>
      <c r="D872" s="235" t="s">
        <v>195</v>
      </c>
      <c r="E872" s="246" t="s">
        <v>19</v>
      </c>
      <c r="F872" s="247" t="s">
        <v>135</v>
      </c>
      <c r="G872" s="245"/>
      <c r="H872" s="248">
        <v>4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195</v>
      </c>
      <c r="AU872" s="254" t="s">
        <v>82</v>
      </c>
      <c r="AV872" s="14" t="s">
        <v>82</v>
      </c>
      <c r="AW872" s="14" t="s">
        <v>35</v>
      </c>
      <c r="AX872" s="14" t="s">
        <v>73</v>
      </c>
      <c r="AY872" s="254" t="s">
        <v>185</v>
      </c>
    </row>
    <row r="873" s="15" customFormat="1">
      <c r="A873" s="15"/>
      <c r="B873" s="255"/>
      <c r="C873" s="256"/>
      <c r="D873" s="235" t="s">
        <v>195</v>
      </c>
      <c r="E873" s="257" t="s">
        <v>19</v>
      </c>
      <c r="F873" s="258" t="s">
        <v>226</v>
      </c>
      <c r="G873" s="256"/>
      <c r="H873" s="259">
        <v>5</v>
      </c>
      <c r="I873" s="260"/>
      <c r="J873" s="256"/>
      <c r="K873" s="256"/>
      <c r="L873" s="261"/>
      <c r="M873" s="262"/>
      <c r="N873" s="263"/>
      <c r="O873" s="263"/>
      <c r="P873" s="263"/>
      <c r="Q873" s="263"/>
      <c r="R873" s="263"/>
      <c r="S873" s="263"/>
      <c r="T873" s="264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5" t="s">
        <v>195</v>
      </c>
      <c r="AU873" s="265" t="s">
        <v>82</v>
      </c>
      <c r="AV873" s="15" t="s">
        <v>135</v>
      </c>
      <c r="AW873" s="15" t="s">
        <v>35</v>
      </c>
      <c r="AX873" s="15" t="s">
        <v>80</v>
      </c>
      <c r="AY873" s="265" t="s">
        <v>185</v>
      </c>
    </row>
    <row r="874" s="2" customFormat="1" ht="21.75" customHeight="1">
      <c r="A874" s="40"/>
      <c r="B874" s="41"/>
      <c r="C874" s="272" t="s">
        <v>1326</v>
      </c>
      <c r="D874" s="272" t="s">
        <v>520</v>
      </c>
      <c r="E874" s="273" t="s">
        <v>7122</v>
      </c>
      <c r="F874" s="274" t="s">
        <v>7123</v>
      </c>
      <c r="G874" s="275" t="s">
        <v>439</v>
      </c>
      <c r="H874" s="276">
        <v>1</v>
      </c>
      <c r="I874" s="277"/>
      <c r="J874" s="278">
        <f>ROUND(I874*H874,2)</f>
        <v>0</v>
      </c>
      <c r="K874" s="274" t="s">
        <v>191</v>
      </c>
      <c r="L874" s="279"/>
      <c r="M874" s="280" t="s">
        <v>19</v>
      </c>
      <c r="N874" s="281" t="s">
        <v>44</v>
      </c>
      <c r="O874" s="86"/>
      <c r="P874" s="224">
        <f>O874*H874</f>
        <v>0</v>
      </c>
      <c r="Q874" s="224">
        <v>0.017500000000000002</v>
      </c>
      <c r="R874" s="224">
        <f>Q874*H874</f>
        <v>0.017500000000000002</v>
      </c>
      <c r="S874" s="224">
        <v>0</v>
      </c>
      <c r="T874" s="225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26" t="s">
        <v>627</v>
      </c>
      <c r="AT874" s="226" t="s">
        <v>520</v>
      </c>
      <c r="AU874" s="226" t="s">
        <v>82</v>
      </c>
      <c r="AY874" s="19" t="s">
        <v>185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19" t="s">
        <v>80</v>
      </c>
      <c r="BK874" s="227">
        <f>ROUND(I874*H874,2)</f>
        <v>0</v>
      </c>
      <c r="BL874" s="19" t="s">
        <v>339</v>
      </c>
      <c r="BM874" s="226" t="s">
        <v>7124</v>
      </c>
    </row>
    <row r="875" s="13" customFormat="1">
      <c r="A875" s="13"/>
      <c r="B875" s="233"/>
      <c r="C875" s="234"/>
      <c r="D875" s="235" t="s">
        <v>195</v>
      </c>
      <c r="E875" s="236" t="s">
        <v>19</v>
      </c>
      <c r="F875" s="237" t="s">
        <v>652</v>
      </c>
      <c r="G875" s="234"/>
      <c r="H875" s="236" t="s">
        <v>19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195</v>
      </c>
      <c r="AU875" s="243" t="s">
        <v>82</v>
      </c>
      <c r="AV875" s="13" t="s">
        <v>80</v>
      </c>
      <c r="AW875" s="13" t="s">
        <v>35</v>
      </c>
      <c r="AX875" s="13" t="s">
        <v>73</v>
      </c>
      <c r="AY875" s="243" t="s">
        <v>185</v>
      </c>
    </row>
    <row r="876" s="13" customFormat="1">
      <c r="A876" s="13"/>
      <c r="B876" s="233"/>
      <c r="C876" s="234"/>
      <c r="D876" s="235" t="s">
        <v>195</v>
      </c>
      <c r="E876" s="236" t="s">
        <v>19</v>
      </c>
      <c r="F876" s="237" t="s">
        <v>6969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195</v>
      </c>
      <c r="AU876" s="243" t="s">
        <v>82</v>
      </c>
      <c r="AV876" s="13" t="s">
        <v>80</v>
      </c>
      <c r="AW876" s="13" t="s">
        <v>35</v>
      </c>
      <c r="AX876" s="13" t="s">
        <v>73</v>
      </c>
      <c r="AY876" s="243" t="s">
        <v>185</v>
      </c>
    </row>
    <row r="877" s="14" customFormat="1">
      <c r="A877" s="14"/>
      <c r="B877" s="244"/>
      <c r="C877" s="245"/>
      <c r="D877" s="235" t="s">
        <v>195</v>
      </c>
      <c r="E877" s="246" t="s">
        <v>19</v>
      </c>
      <c r="F877" s="247" t="s">
        <v>80</v>
      </c>
      <c r="G877" s="245"/>
      <c r="H877" s="248">
        <v>1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195</v>
      </c>
      <c r="AU877" s="254" t="s">
        <v>82</v>
      </c>
      <c r="AV877" s="14" t="s">
        <v>82</v>
      </c>
      <c r="AW877" s="14" t="s">
        <v>35</v>
      </c>
      <c r="AX877" s="14" t="s">
        <v>73</v>
      </c>
      <c r="AY877" s="254" t="s">
        <v>185</v>
      </c>
    </row>
    <row r="878" s="15" customFormat="1">
      <c r="A878" s="15"/>
      <c r="B878" s="255"/>
      <c r="C878" s="256"/>
      <c r="D878" s="235" t="s">
        <v>195</v>
      </c>
      <c r="E878" s="257" t="s">
        <v>19</v>
      </c>
      <c r="F878" s="258" t="s">
        <v>226</v>
      </c>
      <c r="G878" s="256"/>
      <c r="H878" s="259">
        <v>1</v>
      </c>
      <c r="I878" s="260"/>
      <c r="J878" s="256"/>
      <c r="K878" s="256"/>
      <c r="L878" s="261"/>
      <c r="M878" s="262"/>
      <c r="N878" s="263"/>
      <c r="O878" s="263"/>
      <c r="P878" s="263"/>
      <c r="Q878" s="263"/>
      <c r="R878" s="263"/>
      <c r="S878" s="263"/>
      <c r="T878" s="264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5" t="s">
        <v>195</v>
      </c>
      <c r="AU878" s="265" t="s">
        <v>82</v>
      </c>
      <c r="AV878" s="15" t="s">
        <v>135</v>
      </c>
      <c r="AW878" s="15" t="s">
        <v>35</v>
      </c>
      <c r="AX878" s="15" t="s">
        <v>80</v>
      </c>
      <c r="AY878" s="265" t="s">
        <v>185</v>
      </c>
    </row>
    <row r="879" s="2" customFormat="1" ht="21.75" customHeight="1">
      <c r="A879" s="40"/>
      <c r="B879" s="41"/>
      <c r="C879" s="272" t="s">
        <v>1331</v>
      </c>
      <c r="D879" s="272" t="s">
        <v>520</v>
      </c>
      <c r="E879" s="273" t="s">
        <v>7125</v>
      </c>
      <c r="F879" s="274" t="s">
        <v>7126</v>
      </c>
      <c r="G879" s="275" t="s">
        <v>439</v>
      </c>
      <c r="H879" s="276">
        <v>4</v>
      </c>
      <c r="I879" s="277"/>
      <c r="J879" s="278">
        <f>ROUND(I879*H879,2)</f>
        <v>0</v>
      </c>
      <c r="K879" s="274" t="s">
        <v>191</v>
      </c>
      <c r="L879" s="279"/>
      <c r="M879" s="280" t="s">
        <v>19</v>
      </c>
      <c r="N879" s="281" t="s">
        <v>44</v>
      </c>
      <c r="O879" s="86"/>
      <c r="P879" s="224">
        <f>O879*H879</f>
        <v>0</v>
      </c>
      <c r="Q879" s="224">
        <v>0.0195</v>
      </c>
      <c r="R879" s="224">
        <f>Q879*H879</f>
        <v>0.078</v>
      </c>
      <c r="S879" s="224">
        <v>0</v>
      </c>
      <c r="T879" s="225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6" t="s">
        <v>627</v>
      </c>
      <c r="AT879" s="226" t="s">
        <v>520</v>
      </c>
      <c r="AU879" s="226" t="s">
        <v>82</v>
      </c>
      <c r="AY879" s="19" t="s">
        <v>185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19" t="s">
        <v>80</v>
      </c>
      <c r="BK879" s="227">
        <f>ROUND(I879*H879,2)</f>
        <v>0</v>
      </c>
      <c r="BL879" s="19" t="s">
        <v>339</v>
      </c>
      <c r="BM879" s="226" t="s">
        <v>7127</v>
      </c>
    </row>
    <row r="880" s="13" customFormat="1">
      <c r="A880" s="13"/>
      <c r="B880" s="233"/>
      <c r="C880" s="234"/>
      <c r="D880" s="235" t="s">
        <v>195</v>
      </c>
      <c r="E880" s="236" t="s">
        <v>19</v>
      </c>
      <c r="F880" s="237" t="s">
        <v>652</v>
      </c>
      <c r="G880" s="234"/>
      <c r="H880" s="236" t="s">
        <v>19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195</v>
      </c>
      <c r="AU880" s="243" t="s">
        <v>82</v>
      </c>
      <c r="AV880" s="13" t="s">
        <v>80</v>
      </c>
      <c r="AW880" s="13" t="s">
        <v>35</v>
      </c>
      <c r="AX880" s="13" t="s">
        <v>73</v>
      </c>
      <c r="AY880" s="243" t="s">
        <v>185</v>
      </c>
    </row>
    <row r="881" s="13" customFormat="1">
      <c r="A881" s="13"/>
      <c r="B881" s="233"/>
      <c r="C881" s="234"/>
      <c r="D881" s="235" t="s">
        <v>195</v>
      </c>
      <c r="E881" s="236" t="s">
        <v>19</v>
      </c>
      <c r="F881" s="237" t="s">
        <v>6972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195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185</v>
      </c>
    </row>
    <row r="882" s="14" customFormat="1">
      <c r="A882" s="14"/>
      <c r="B882" s="244"/>
      <c r="C882" s="245"/>
      <c r="D882" s="235" t="s">
        <v>195</v>
      </c>
      <c r="E882" s="246" t="s">
        <v>19</v>
      </c>
      <c r="F882" s="247" t="s">
        <v>135</v>
      </c>
      <c r="G882" s="245"/>
      <c r="H882" s="248">
        <v>4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195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185</v>
      </c>
    </row>
    <row r="883" s="15" customFormat="1">
      <c r="A883" s="15"/>
      <c r="B883" s="255"/>
      <c r="C883" s="256"/>
      <c r="D883" s="235" t="s">
        <v>195</v>
      </c>
      <c r="E883" s="257" t="s">
        <v>19</v>
      </c>
      <c r="F883" s="258" t="s">
        <v>226</v>
      </c>
      <c r="G883" s="256"/>
      <c r="H883" s="259">
        <v>4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5" t="s">
        <v>195</v>
      </c>
      <c r="AU883" s="265" t="s">
        <v>82</v>
      </c>
      <c r="AV883" s="15" t="s">
        <v>135</v>
      </c>
      <c r="AW883" s="15" t="s">
        <v>35</v>
      </c>
      <c r="AX883" s="15" t="s">
        <v>80</v>
      </c>
      <c r="AY883" s="265" t="s">
        <v>185</v>
      </c>
    </row>
    <row r="884" s="2" customFormat="1" ht="24.15" customHeight="1">
      <c r="A884" s="40"/>
      <c r="B884" s="41"/>
      <c r="C884" s="215" t="s">
        <v>1335</v>
      </c>
      <c r="D884" s="215" t="s">
        <v>187</v>
      </c>
      <c r="E884" s="216" t="s">
        <v>1327</v>
      </c>
      <c r="F884" s="217" t="s">
        <v>1328</v>
      </c>
      <c r="G884" s="218" t="s">
        <v>439</v>
      </c>
      <c r="H884" s="219">
        <v>1</v>
      </c>
      <c r="I884" s="220"/>
      <c r="J884" s="221">
        <f>ROUND(I884*H884,2)</f>
        <v>0</v>
      </c>
      <c r="K884" s="217" t="s">
        <v>191</v>
      </c>
      <c r="L884" s="46"/>
      <c r="M884" s="222" t="s">
        <v>19</v>
      </c>
      <c r="N884" s="223" t="s">
        <v>44</v>
      </c>
      <c r="O884" s="86"/>
      <c r="P884" s="224">
        <f>O884*H884</f>
        <v>0</v>
      </c>
      <c r="Q884" s="224">
        <v>0</v>
      </c>
      <c r="R884" s="224">
        <f>Q884*H884</f>
        <v>0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339</v>
      </c>
      <c r="AT884" s="226" t="s">
        <v>187</v>
      </c>
      <c r="AU884" s="226" t="s">
        <v>82</v>
      </c>
      <c r="AY884" s="19" t="s">
        <v>185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80</v>
      </c>
      <c r="BK884" s="227">
        <f>ROUND(I884*H884,2)</f>
        <v>0</v>
      </c>
      <c r="BL884" s="19" t="s">
        <v>339</v>
      </c>
      <c r="BM884" s="226" t="s">
        <v>7128</v>
      </c>
    </row>
    <row r="885" s="2" customFormat="1">
      <c r="A885" s="40"/>
      <c r="B885" s="41"/>
      <c r="C885" s="42"/>
      <c r="D885" s="228" t="s">
        <v>193</v>
      </c>
      <c r="E885" s="42"/>
      <c r="F885" s="229" t="s">
        <v>1330</v>
      </c>
      <c r="G885" s="42"/>
      <c r="H885" s="42"/>
      <c r="I885" s="230"/>
      <c r="J885" s="42"/>
      <c r="K885" s="42"/>
      <c r="L885" s="46"/>
      <c r="M885" s="231"/>
      <c r="N885" s="232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193</v>
      </c>
      <c r="AU885" s="19" t="s">
        <v>82</v>
      </c>
    </row>
    <row r="886" s="13" customFormat="1">
      <c r="A886" s="13"/>
      <c r="B886" s="233"/>
      <c r="C886" s="234"/>
      <c r="D886" s="235" t="s">
        <v>195</v>
      </c>
      <c r="E886" s="236" t="s">
        <v>19</v>
      </c>
      <c r="F886" s="237" t="s">
        <v>652</v>
      </c>
      <c r="G886" s="234"/>
      <c r="H886" s="236" t="s">
        <v>19</v>
      </c>
      <c r="I886" s="238"/>
      <c r="J886" s="234"/>
      <c r="K886" s="234"/>
      <c r="L886" s="239"/>
      <c r="M886" s="240"/>
      <c r="N886" s="241"/>
      <c r="O886" s="241"/>
      <c r="P886" s="241"/>
      <c r="Q886" s="241"/>
      <c r="R886" s="241"/>
      <c r="S886" s="241"/>
      <c r="T886" s="24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3" t="s">
        <v>195</v>
      </c>
      <c r="AU886" s="243" t="s">
        <v>82</v>
      </c>
      <c r="AV886" s="13" t="s">
        <v>80</v>
      </c>
      <c r="AW886" s="13" t="s">
        <v>35</v>
      </c>
      <c r="AX886" s="13" t="s">
        <v>73</v>
      </c>
      <c r="AY886" s="243" t="s">
        <v>185</v>
      </c>
    </row>
    <row r="887" s="13" customFormat="1">
      <c r="A887" s="13"/>
      <c r="B887" s="233"/>
      <c r="C887" s="234"/>
      <c r="D887" s="235" t="s">
        <v>195</v>
      </c>
      <c r="E887" s="236" t="s">
        <v>19</v>
      </c>
      <c r="F887" s="237" t="s">
        <v>3039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195</v>
      </c>
      <c r="AU887" s="243" t="s">
        <v>82</v>
      </c>
      <c r="AV887" s="13" t="s">
        <v>80</v>
      </c>
      <c r="AW887" s="13" t="s">
        <v>35</v>
      </c>
      <c r="AX887" s="13" t="s">
        <v>73</v>
      </c>
      <c r="AY887" s="243" t="s">
        <v>185</v>
      </c>
    </row>
    <row r="888" s="14" customFormat="1">
      <c r="A888" s="14"/>
      <c r="B888" s="244"/>
      <c r="C888" s="245"/>
      <c r="D888" s="235" t="s">
        <v>195</v>
      </c>
      <c r="E888" s="246" t="s">
        <v>19</v>
      </c>
      <c r="F888" s="247" t="s">
        <v>80</v>
      </c>
      <c r="G888" s="245"/>
      <c r="H888" s="248">
        <v>1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195</v>
      </c>
      <c r="AU888" s="254" t="s">
        <v>82</v>
      </c>
      <c r="AV888" s="14" t="s">
        <v>82</v>
      </c>
      <c r="AW888" s="14" t="s">
        <v>35</v>
      </c>
      <c r="AX888" s="14" t="s">
        <v>73</v>
      </c>
      <c r="AY888" s="254" t="s">
        <v>185</v>
      </c>
    </row>
    <row r="889" s="15" customFormat="1">
      <c r="A889" s="15"/>
      <c r="B889" s="255"/>
      <c r="C889" s="256"/>
      <c r="D889" s="235" t="s">
        <v>195</v>
      </c>
      <c r="E889" s="257" t="s">
        <v>19</v>
      </c>
      <c r="F889" s="258" t="s">
        <v>226</v>
      </c>
      <c r="G889" s="256"/>
      <c r="H889" s="259">
        <v>1</v>
      </c>
      <c r="I889" s="260"/>
      <c r="J889" s="256"/>
      <c r="K889" s="256"/>
      <c r="L889" s="261"/>
      <c r="M889" s="262"/>
      <c r="N889" s="263"/>
      <c r="O889" s="263"/>
      <c r="P889" s="263"/>
      <c r="Q889" s="263"/>
      <c r="R889" s="263"/>
      <c r="S889" s="263"/>
      <c r="T889" s="26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5" t="s">
        <v>195</v>
      </c>
      <c r="AU889" s="265" t="s">
        <v>82</v>
      </c>
      <c r="AV889" s="15" t="s">
        <v>135</v>
      </c>
      <c r="AW889" s="15" t="s">
        <v>35</v>
      </c>
      <c r="AX889" s="15" t="s">
        <v>80</v>
      </c>
      <c r="AY889" s="265" t="s">
        <v>185</v>
      </c>
    </row>
    <row r="890" s="2" customFormat="1" ht="21.75" customHeight="1">
      <c r="A890" s="40"/>
      <c r="B890" s="41"/>
      <c r="C890" s="272" t="s">
        <v>1342</v>
      </c>
      <c r="D890" s="272" t="s">
        <v>520</v>
      </c>
      <c r="E890" s="273" t="s">
        <v>1332</v>
      </c>
      <c r="F890" s="274" t="s">
        <v>1333</v>
      </c>
      <c r="G890" s="275" t="s">
        <v>439</v>
      </c>
      <c r="H890" s="276">
        <v>1</v>
      </c>
      <c r="I890" s="277"/>
      <c r="J890" s="278">
        <f>ROUND(I890*H890,2)</f>
        <v>0</v>
      </c>
      <c r="K890" s="274" t="s">
        <v>191</v>
      </c>
      <c r="L890" s="279"/>
      <c r="M890" s="280" t="s">
        <v>19</v>
      </c>
      <c r="N890" s="281" t="s">
        <v>44</v>
      </c>
      <c r="O890" s="86"/>
      <c r="P890" s="224">
        <f>O890*H890</f>
        <v>0</v>
      </c>
      <c r="Q890" s="224">
        <v>0.042999999999999997</v>
      </c>
      <c r="R890" s="224">
        <f>Q890*H890</f>
        <v>0.042999999999999997</v>
      </c>
      <c r="S890" s="224">
        <v>0</v>
      </c>
      <c r="T890" s="225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6" t="s">
        <v>627</v>
      </c>
      <c r="AT890" s="226" t="s">
        <v>520</v>
      </c>
      <c r="AU890" s="226" t="s">
        <v>82</v>
      </c>
      <c r="AY890" s="19" t="s">
        <v>185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9" t="s">
        <v>80</v>
      </c>
      <c r="BK890" s="227">
        <f>ROUND(I890*H890,2)</f>
        <v>0</v>
      </c>
      <c r="BL890" s="19" t="s">
        <v>339</v>
      </c>
      <c r="BM890" s="226" t="s">
        <v>7129</v>
      </c>
    </row>
    <row r="891" s="13" customFormat="1">
      <c r="A891" s="13"/>
      <c r="B891" s="233"/>
      <c r="C891" s="234"/>
      <c r="D891" s="235" t="s">
        <v>195</v>
      </c>
      <c r="E891" s="236" t="s">
        <v>19</v>
      </c>
      <c r="F891" s="237" t="s">
        <v>652</v>
      </c>
      <c r="G891" s="234"/>
      <c r="H891" s="236" t="s">
        <v>19</v>
      </c>
      <c r="I891" s="238"/>
      <c r="J891" s="234"/>
      <c r="K891" s="234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195</v>
      </c>
      <c r="AU891" s="243" t="s">
        <v>82</v>
      </c>
      <c r="AV891" s="13" t="s">
        <v>80</v>
      </c>
      <c r="AW891" s="13" t="s">
        <v>35</v>
      </c>
      <c r="AX891" s="13" t="s">
        <v>73</v>
      </c>
      <c r="AY891" s="243" t="s">
        <v>185</v>
      </c>
    </row>
    <row r="892" s="13" customFormat="1">
      <c r="A892" s="13"/>
      <c r="B892" s="233"/>
      <c r="C892" s="234"/>
      <c r="D892" s="235" t="s">
        <v>195</v>
      </c>
      <c r="E892" s="236" t="s">
        <v>19</v>
      </c>
      <c r="F892" s="237" t="s">
        <v>3039</v>
      </c>
      <c r="G892" s="234"/>
      <c r="H892" s="236" t="s">
        <v>19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195</v>
      </c>
      <c r="AU892" s="243" t="s">
        <v>82</v>
      </c>
      <c r="AV892" s="13" t="s">
        <v>80</v>
      </c>
      <c r="AW892" s="13" t="s">
        <v>35</v>
      </c>
      <c r="AX892" s="13" t="s">
        <v>73</v>
      </c>
      <c r="AY892" s="243" t="s">
        <v>185</v>
      </c>
    </row>
    <row r="893" s="14" customFormat="1">
      <c r="A893" s="14"/>
      <c r="B893" s="244"/>
      <c r="C893" s="245"/>
      <c r="D893" s="235" t="s">
        <v>195</v>
      </c>
      <c r="E893" s="246" t="s">
        <v>19</v>
      </c>
      <c r="F893" s="247" t="s">
        <v>80</v>
      </c>
      <c r="G893" s="245"/>
      <c r="H893" s="248">
        <v>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195</v>
      </c>
      <c r="AU893" s="254" t="s">
        <v>82</v>
      </c>
      <c r="AV893" s="14" t="s">
        <v>82</v>
      </c>
      <c r="AW893" s="14" t="s">
        <v>35</v>
      </c>
      <c r="AX893" s="14" t="s">
        <v>73</v>
      </c>
      <c r="AY893" s="254" t="s">
        <v>185</v>
      </c>
    </row>
    <row r="894" s="15" customFormat="1">
      <c r="A894" s="15"/>
      <c r="B894" s="255"/>
      <c r="C894" s="256"/>
      <c r="D894" s="235" t="s">
        <v>195</v>
      </c>
      <c r="E894" s="257" t="s">
        <v>19</v>
      </c>
      <c r="F894" s="258" t="s">
        <v>226</v>
      </c>
      <c r="G894" s="256"/>
      <c r="H894" s="259">
        <v>1</v>
      </c>
      <c r="I894" s="260"/>
      <c r="J894" s="256"/>
      <c r="K894" s="256"/>
      <c r="L894" s="261"/>
      <c r="M894" s="262"/>
      <c r="N894" s="263"/>
      <c r="O894" s="263"/>
      <c r="P894" s="263"/>
      <c r="Q894" s="263"/>
      <c r="R894" s="263"/>
      <c r="S894" s="263"/>
      <c r="T894" s="264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5" t="s">
        <v>195</v>
      </c>
      <c r="AU894" s="265" t="s">
        <v>82</v>
      </c>
      <c r="AV894" s="15" t="s">
        <v>135</v>
      </c>
      <c r="AW894" s="15" t="s">
        <v>35</v>
      </c>
      <c r="AX894" s="15" t="s">
        <v>80</v>
      </c>
      <c r="AY894" s="265" t="s">
        <v>185</v>
      </c>
    </row>
    <row r="895" s="2" customFormat="1" ht="24.15" customHeight="1">
      <c r="A895" s="40"/>
      <c r="B895" s="41"/>
      <c r="C895" s="215" t="s">
        <v>1351</v>
      </c>
      <c r="D895" s="215" t="s">
        <v>187</v>
      </c>
      <c r="E895" s="216" t="s">
        <v>7130</v>
      </c>
      <c r="F895" s="217" t="s">
        <v>7131</v>
      </c>
      <c r="G895" s="218" t="s">
        <v>439</v>
      </c>
      <c r="H895" s="219">
        <v>3</v>
      </c>
      <c r="I895" s="220"/>
      <c r="J895" s="221">
        <f>ROUND(I895*H895,2)</f>
        <v>0</v>
      </c>
      <c r="K895" s="217" t="s">
        <v>191</v>
      </c>
      <c r="L895" s="46"/>
      <c r="M895" s="222" t="s">
        <v>19</v>
      </c>
      <c r="N895" s="223" t="s">
        <v>44</v>
      </c>
      <c r="O895" s="86"/>
      <c r="P895" s="224">
        <f>O895*H895</f>
        <v>0</v>
      </c>
      <c r="Q895" s="224">
        <v>0</v>
      </c>
      <c r="R895" s="224">
        <f>Q895*H895</f>
        <v>0</v>
      </c>
      <c r="S895" s="224">
        <v>0</v>
      </c>
      <c r="T895" s="225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6" t="s">
        <v>339</v>
      </c>
      <c r="AT895" s="226" t="s">
        <v>187</v>
      </c>
      <c r="AU895" s="226" t="s">
        <v>82</v>
      </c>
      <c r="AY895" s="19" t="s">
        <v>185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19" t="s">
        <v>80</v>
      </c>
      <c r="BK895" s="227">
        <f>ROUND(I895*H895,2)</f>
        <v>0</v>
      </c>
      <c r="BL895" s="19" t="s">
        <v>339</v>
      </c>
      <c r="BM895" s="226" t="s">
        <v>7132</v>
      </c>
    </row>
    <row r="896" s="2" customFormat="1">
      <c r="A896" s="40"/>
      <c r="B896" s="41"/>
      <c r="C896" s="42"/>
      <c r="D896" s="228" t="s">
        <v>193</v>
      </c>
      <c r="E896" s="42"/>
      <c r="F896" s="229" t="s">
        <v>7133</v>
      </c>
      <c r="G896" s="42"/>
      <c r="H896" s="42"/>
      <c r="I896" s="230"/>
      <c r="J896" s="42"/>
      <c r="K896" s="42"/>
      <c r="L896" s="46"/>
      <c r="M896" s="231"/>
      <c r="N896" s="232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193</v>
      </c>
      <c r="AU896" s="19" t="s">
        <v>82</v>
      </c>
    </row>
    <row r="897" s="13" customFormat="1">
      <c r="A897" s="13"/>
      <c r="B897" s="233"/>
      <c r="C897" s="234"/>
      <c r="D897" s="235" t="s">
        <v>195</v>
      </c>
      <c r="E897" s="236" t="s">
        <v>19</v>
      </c>
      <c r="F897" s="237" t="s">
        <v>1930</v>
      </c>
      <c r="G897" s="234"/>
      <c r="H897" s="236" t="s">
        <v>19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195</v>
      </c>
      <c r="AU897" s="243" t="s">
        <v>82</v>
      </c>
      <c r="AV897" s="13" t="s">
        <v>80</v>
      </c>
      <c r="AW897" s="13" t="s">
        <v>35</v>
      </c>
      <c r="AX897" s="13" t="s">
        <v>73</v>
      </c>
      <c r="AY897" s="243" t="s">
        <v>185</v>
      </c>
    </row>
    <row r="898" s="13" customFormat="1">
      <c r="A898" s="13"/>
      <c r="B898" s="233"/>
      <c r="C898" s="234"/>
      <c r="D898" s="235" t="s">
        <v>195</v>
      </c>
      <c r="E898" s="236" t="s">
        <v>19</v>
      </c>
      <c r="F898" s="237" t="s">
        <v>7134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195</v>
      </c>
      <c r="AU898" s="243" t="s">
        <v>82</v>
      </c>
      <c r="AV898" s="13" t="s">
        <v>80</v>
      </c>
      <c r="AW898" s="13" t="s">
        <v>35</v>
      </c>
      <c r="AX898" s="13" t="s">
        <v>73</v>
      </c>
      <c r="AY898" s="243" t="s">
        <v>185</v>
      </c>
    </row>
    <row r="899" s="14" customFormat="1">
      <c r="A899" s="14"/>
      <c r="B899" s="244"/>
      <c r="C899" s="245"/>
      <c r="D899" s="235" t="s">
        <v>195</v>
      </c>
      <c r="E899" s="246" t="s">
        <v>19</v>
      </c>
      <c r="F899" s="247" t="s">
        <v>1707</v>
      </c>
      <c r="G899" s="245"/>
      <c r="H899" s="248">
        <v>2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195</v>
      </c>
      <c r="AU899" s="254" t="s">
        <v>82</v>
      </c>
      <c r="AV899" s="14" t="s">
        <v>82</v>
      </c>
      <c r="AW899" s="14" t="s">
        <v>35</v>
      </c>
      <c r="AX899" s="14" t="s">
        <v>73</v>
      </c>
      <c r="AY899" s="254" t="s">
        <v>185</v>
      </c>
    </row>
    <row r="900" s="13" customFormat="1">
      <c r="A900" s="13"/>
      <c r="B900" s="233"/>
      <c r="C900" s="234"/>
      <c r="D900" s="235" t="s">
        <v>195</v>
      </c>
      <c r="E900" s="236" t="s">
        <v>19</v>
      </c>
      <c r="F900" s="237" t="s">
        <v>7135</v>
      </c>
      <c r="G900" s="234"/>
      <c r="H900" s="236" t="s">
        <v>19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195</v>
      </c>
      <c r="AU900" s="243" t="s">
        <v>82</v>
      </c>
      <c r="AV900" s="13" t="s">
        <v>80</v>
      </c>
      <c r="AW900" s="13" t="s">
        <v>35</v>
      </c>
      <c r="AX900" s="13" t="s">
        <v>73</v>
      </c>
      <c r="AY900" s="243" t="s">
        <v>185</v>
      </c>
    </row>
    <row r="901" s="14" customFormat="1">
      <c r="A901" s="14"/>
      <c r="B901" s="244"/>
      <c r="C901" s="245"/>
      <c r="D901" s="235" t="s">
        <v>195</v>
      </c>
      <c r="E901" s="246" t="s">
        <v>19</v>
      </c>
      <c r="F901" s="247" t="s">
        <v>80</v>
      </c>
      <c r="G901" s="245"/>
      <c r="H901" s="248">
        <v>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195</v>
      </c>
      <c r="AU901" s="254" t="s">
        <v>82</v>
      </c>
      <c r="AV901" s="14" t="s">
        <v>82</v>
      </c>
      <c r="AW901" s="14" t="s">
        <v>35</v>
      </c>
      <c r="AX901" s="14" t="s">
        <v>73</v>
      </c>
      <c r="AY901" s="254" t="s">
        <v>185</v>
      </c>
    </row>
    <row r="902" s="15" customFormat="1">
      <c r="A902" s="15"/>
      <c r="B902" s="255"/>
      <c r="C902" s="256"/>
      <c r="D902" s="235" t="s">
        <v>195</v>
      </c>
      <c r="E902" s="257" t="s">
        <v>19</v>
      </c>
      <c r="F902" s="258" t="s">
        <v>226</v>
      </c>
      <c r="G902" s="256"/>
      <c r="H902" s="259">
        <v>3</v>
      </c>
      <c r="I902" s="260"/>
      <c r="J902" s="256"/>
      <c r="K902" s="256"/>
      <c r="L902" s="261"/>
      <c r="M902" s="262"/>
      <c r="N902" s="263"/>
      <c r="O902" s="263"/>
      <c r="P902" s="263"/>
      <c r="Q902" s="263"/>
      <c r="R902" s="263"/>
      <c r="S902" s="263"/>
      <c r="T902" s="264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5" t="s">
        <v>195</v>
      </c>
      <c r="AU902" s="265" t="s">
        <v>82</v>
      </c>
      <c r="AV902" s="15" t="s">
        <v>135</v>
      </c>
      <c r="AW902" s="15" t="s">
        <v>35</v>
      </c>
      <c r="AX902" s="15" t="s">
        <v>80</v>
      </c>
      <c r="AY902" s="265" t="s">
        <v>185</v>
      </c>
    </row>
    <row r="903" s="2" customFormat="1" ht="24.15" customHeight="1">
      <c r="A903" s="40"/>
      <c r="B903" s="41"/>
      <c r="C903" s="272" t="s">
        <v>1355</v>
      </c>
      <c r="D903" s="272" t="s">
        <v>520</v>
      </c>
      <c r="E903" s="273" t="s">
        <v>7136</v>
      </c>
      <c r="F903" s="274" t="s">
        <v>7137</v>
      </c>
      <c r="G903" s="275" t="s">
        <v>439</v>
      </c>
      <c r="H903" s="276">
        <v>2</v>
      </c>
      <c r="I903" s="277"/>
      <c r="J903" s="278">
        <f>ROUND(I903*H903,2)</f>
        <v>0</v>
      </c>
      <c r="K903" s="274" t="s">
        <v>449</v>
      </c>
      <c r="L903" s="279"/>
      <c r="M903" s="280" t="s">
        <v>19</v>
      </c>
      <c r="N903" s="281" t="s">
        <v>44</v>
      </c>
      <c r="O903" s="86"/>
      <c r="P903" s="224">
        <f>O903*H903</f>
        <v>0</v>
      </c>
      <c r="Q903" s="224">
        <v>0.041000000000000002</v>
      </c>
      <c r="R903" s="224">
        <f>Q903*H903</f>
        <v>0.082000000000000003</v>
      </c>
      <c r="S903" s="224">
        <v>0</v>
      </c>
      <c r="T903" s="225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6" t="s">
        <v>627</v>
      </c>
      <c r="AT903" s="226" t="s">
        <v>520</v>
      </c>
      <c r="AU903" s="226" t="s">
        <v>82</v>
      </c>
      <c r="AY903" s="19" t="s">
        <v>185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9" t="s">
        <v>80</v>
      </c>
      <c r="BK903" s="227">
        <f>ROUND(I903*H903,2)</f>
        <v>0</v>
      </c>
      <c r="BL903" s="19" t="s">
        <v>339</v>
      </c>
      <c r="BM903" s="226" t="s">
        <v>7138</v>
      </c>
    </row>
    <row r="904" s="13" customFormat="1">
      <c r="A904" s="13"/>
      <c r="B904" s="233"/>
      <c r="C904" s="234"/>
      <c r="D904" s="235" t="s">
        <v>195</v>
      </c>
      <c r="E904" s="236" t="s">
        <v>19</v>
      </c>
      <c r="F904" s="237" t="s">
        <v>1930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195</v>
      </c>
      <c r="AU904" s="243" t="s">
        <v>82</v>
      </c>
      <c r="AV904" s="13" t="s">
        <v>80</v>
      </c>
      <c r="AW904" s="13" t="s">
        <v>35</v>
      </c>
      <c r="AX904" s="13" t="s">
        <v>73</v>
      </c>
      <c r="AY904" s="243" t="s">
        <v>185</v>
      </c>
    </row>
    <row r="905" s="13" customFormat="1">
      <c r="A905" s="13"/>
      <c r="B905" s="233"/>
      <c r="C905" s="234"/>
      <c r="D905" s="235" t="s">
        <v>195</v>
      </c>
      <c r="E905" s="236" t="s">
        <v>19</v>
      </c>
      <c r="F905" s="237" t="s">
        <v>7134</v>
      </c>
      <c r="G905" s="234"/>
      <c r="H905" s="236" t="s">
        <v>19</v>
      </c>
      <c r="I905" s="238"/>
      <c r="J905" s="234"/>
      <c r="K905" s="234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195</v>
      </c>
      <c r="AU905" s="243" t="s">
        <v>82</v>
      </c>
      <c r="AV905" s="13" t="s">
        <v>80</v>
      </c>
      <c r="AW905" s="13" t="s">
        <v>35</v>
      </c>
      <c r="AX905" s="13" t="s">
        <v>73</v>
      </c>
      <c r="AY905" s="243" t="s">
        <v>185</v>
      </c>
    </row>
    <row r="906" s="14" customFormat="1">
      <c r="A906" s="14"/>
      <c r="B906" s="244"/>
      <c r="C906" s="245"/>
      <c r="D906" s="235" t="s">
        <v>195</v>
      </c>
      <c r="E906" s="246" t="s">
        <v>19</v>
      </c>
      <c r="F906" s="247" t="s">
        <v>1707</v>
      </c>
      <c r="G906" s="245"/>
      <c r="H906" s="248">
        <v>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195</v>
      </c>
      <c r="AU906" s="254" t="s">
        <v>82</v>
      </c>
      <c r="AV906" s="14" t="s">
        <v>82</v>
      </c>
      <c r="AW906" s="14" t="s">
        <v>35</v>
      </c>
      <c r="AX906" s="14" t="s">
        <v>73</v>
      </c>
      <c r="AY906" s="254" t="s">
        <v>185</v>
      </c>
    </row>
    <row r="907" s="15" customFormat="1">
      <c r="A907" s="15"/>
      <c r="B907" s="255"/>
      <c r="C907" s="256"/>
      <c r="D907" s="235" t="s">
        <v>195</v>
      </c>
      <c r="E907" s="257" t="s">
        <v>19</v>
      </c>
      <c r="F907" s="258" t="s">
        <v>226</v>
      </c>
      <c r="G907" s="256"/>
      <c r="H907" s="259">
        <v>2</v>
      </c>
      <c r="I907" s="260"/>
      <c r="J907" s="256"/>
      <c r="K907" s="256"/>
      <c r="L907" s="261"/>
      <c r="M907" s="262"/>
      <c r="N907" s="263"/>
      <c r="O907" s="263"/>
      <c r="P907" s="263"/>
      <c r="Q907" s="263"/>
      <c r="R907" s="263"/>
      <c r="S907" s="263"/>
      <c r="T907" s="264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5" t="s">
        <v>195</v>
      </c>
      <c r="AU907" s="265" t="s">
        <v>82</v>
      </c>
      <c r="AV907" s="15" t="s">
        <v>135</v>
      </c>
      <c r="AW907" s="15" t="s">
        <v>35</v>
      </c>
      <c r="AX907" s="15" t="s">
        <v>80</v>
      </c>
      <c r="AY907" s="265" t="s">
        <v>185</v>
      </c>
    </row>
    <row r="908" s="2" customFormat="1" ht="21.75" customHeight="1">
      <c r="A908" s="40"/>
      <c r="B908" s="41"/>
      <c r="C908" s="272" t="s">
        <v>1369</v>
      </c>
      <c r="D908" s="272" t="s">
        <v>520</v>
      </c>
      <c r="E908" s="273" t="s">
        <v>7139</v>
      </c>
      <c r="F908" s="274" t="s">
        <v>7140</v>
      </c>
      <c r="G908" s="275" t="s">
        <v>439</v>
      </c>
      <c r="H908" s="276">
        <v>1</v>
      </c>
      <c r="I908" s="277"/>
      <c r="J908" s="278">
        <f>ROUND(I908*H908,2)</f>
        <v>0</v>
      </c>
      <c r="K908" s="274" t="s">
        <v>449</v>
      </c>
      <c r="L908" s="279"/>
      <c r="M908" s="280" t="s">
        <v>19</v>
      </c>
      <c r="N908" s="281" t="s">
        <v>44</v>
      </c>
      <c r="O908" s="86"/>
      <c r="P908" s="224">
        <f>O908*H908</f>
        <v>0</v>
      </c>
      <c r="Q908" s="224">
        <v>0.041000000000000002</v>
      </c>
      <c r="R908" s="224">
        <f>Q908*H908</f>
        <v>0.041000000000000002</v>
      </c>
      <c r="S908" s="224">
        <v>0</v>
      </c>
      <c r="T908" s="225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6" t="s">
        <v>627</v>
      </c>
      <c r="AT908" s="226" t="s">
        <v>520</v>
      </c>
      <c r="AU908" s="226" t="s">
        <v>82</v>
      </c>
      <c r="AY908" s="19" t="s">
        <v>185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9" t="s">
        <v>80</v>
      </c>
      <c r="BK908" s="227">
        <f>ROUND(I908*H908,2)</f>
        <v>0</v>
      </c>
      <c r="BL908" s="19" t="s">
        <v>339</v>
      </c>
      <c r="BM908" s="226" t="s">
        <v>7141</v>
      </c>
    </row>
    <row r="909" s="13" customFormat="1">
      <c r="A909" s="13"/>
      <c r="B909" s="233"/>
      <c r="C909" s="234"/>
      <c r="D909" s="235" t="s">
        <v>195</v>
      </c>
      <c r="E909" s="236" t="s">
        <v>19</v>
      </c>
      <c r="F909" s="237" t="s">
        <v>1930</v>
      </c>
      <c r="G909" s="234"/>
      <c r="H909" s="236" t="s">
        <v>19</v>
      </c>
      <c r="I909" s="238"/>
      <c r="J909" s="234"/>
      <c r="K909" s="234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195</v>
      </c>
      <c r="AU909" s="243" t="s">
        <v>82</v>
      </c>
      <c r="AV909" s="13" t="s">
        <v>80</v>
      </c>
      <c r="AW909" s="13" t="s">
        <v>35</v>
      </c>
      <c r="AX909" s="13" t="s">
        <v>73</v>
      </c>
      <c r="AY909" s="243" t="s">
        <v>185</v>
      </c>
    </row>
    <row r="910" s="13" customFormat="1">
      <c r="A910" s="13"/>
      <c r="B910" s="233"/>
      <c r="C910" s="234"/>
      <c r="D910" s="235" t="s">
        <v>195</v>
      </c>
      <c r="E910" s="236" t="s">
        <v>19</v>
      </c>
      <c r="F910" s="237" t="s">
        <v>7135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195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185</v>
      </c>
    </row>
    <row r="911" s="14" customFormat="1">
      <c r="A911" s="14"/>
      <c r="B911" s="244"/>
      <c r="C911" s="245"/>
      <c r="D911" s="235" t="s">
        <v>195</v>
      </c>
      <c r="E911" s="246" t="s">
        <v>19</v>
      </c>
      <c r="F911" s="247" t="s">
        <v>80</v>
      </c>
      <c r="G911" s="245"/>
      <c r="H911" s="248">
        <v>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195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185</v>
      </c>
    </row>
    <row r="912" s="15" customFormat="1">
      <c r="A912" s="15"/>
      <c r="B912" s="255"/>
      <c r="C912" s="256"/>
      <c r="D912" s="235" t="s">
        <v>195</v>
      </c>
      <c r="E912" s="257" t="s">
        <v>19</v>
      </c>
      <c r="F912" s="258" t="s">
        <v>226</v>
      </c>
      <c r="G912" s="256"/>
      <c r="H912" s="259">
        <v>1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195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185</v>
      </c>
    </row>
    <row r="913" s="2" customFormat="1" ht="24.15" customHeight="1">
      <c r="A913" s="40"/>
      <c r="B913" s="41"/>
      <c r="C913" s="215" t="s">
        <v>1374</v>
      </c>
      <c r="D913" s="215" t="s">
        <v>187</v>
      </c>
      <c r="E913" s="216" t="s">
        <v>7142</v>
      </c>
      <c r="F913" s="217" t="s">
        <v>7143</v>
      </c>
      <c r="G913" s="218" t="s">
        <v>439</v>
      </c>
      <c r="H913" s="219">
        <v>1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7144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7145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652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3" customFormat="1">
      <c r="A916" s="13"/>
      <c r="B916" s="233"/>
      <c r="C916" s="234"/>
      <c r="D916" s="235" t="s">
        <v>195</v>
      </c>
      <c r="E916" s="236" t="s">
        <v>19</v>
      </c>
      <c r="F916" s="237" t="s">
        <v>6971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195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185</v>
      </c>
    </row>
    <row r="917" s="14" customFormat="1">
      <c r="A917" s="14"/>
      <c r="B917" s="244"/>
      <c r="C917" s="245"/>
      <c r="D917" s="235" t="s">
        <v>195</v>
      </c>
      <c r="E917" s="246" t="s">
        <v>19</v>
      </c>
      <c r="F917" s="247" t="s">
        <v>80</v>
      </c>
      <c r="G917" s="245"/>
      <c r="H917" s="248">
        <v>1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195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185</v>
      </c>
    </row>
    <row r="918" s="15" customFormat="1">
      <c r="A918" s="15"/>
      <c r="B918" s="255"/>
      <c r="C918" s="256"/>
      <c r="D918" s="235" t="s">
        <v>195</v>
      </c>
      <c r="E918" s="257" t="s">
        <v>19</v>
      </c>
      <c r="F918" s="258" t="s">
        <v>226</v>
      </c>
      <c r="G918" s="256"/>
      <c r="H918" s="259">
        <v>1</v>
      </c>
      <c r="I918" s="260"/>
      <c r="J918" s="256"/>
      <c r="K918" s="256"/>
      <c r="L918" s="261"/>
      <c r="M918" s="262"/>
      <c r="N918" s="263"/>
      <c r="O918" s="263"/>
      <c r="P918" s="263"/>
      <c r="Q918" s="263"/>
      <c r="R918" s="263"/>
      <c r="S918" s="263"/>
      <c r="T918" s="264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5" t="s">
        <v>195</v>
      </c>
      <c r="AU918" s="265" t="s">
        <v>82</v>
      </c>
      <c r="AV918" s="15" t="s">
        <v>135</v>
      </c>
      <c r="AW918" s="15" t="s">
        <v>35</v>
      </c>
      <c r="AX918" s="15" t="s">
        <v>80</v>
      </c>
      <c r="AY918" s="265" t="s">
        <v>185</v>
      </c>
    </row>
    <row r="919" s="2" customFormat="1" ht="16.5" customHeight="1">
      <c r="A919" s="40"/>
      <c r="B919" s="41"/>
      <c r="C919" s="272" t="s">
        <v>1379</v>
      </c>
      <c r="D919" s="272" t="s">
        <v>520</v>
      </c>
      <c r="E919" s="273" t="s">
        <v>7146</v>
      </c>
      <c r="F919" s="274" t="s">
        <v>7147</v>
      </c>
      <c r="G919" s="275" t="s">
        <v>439</v>
      </c>
      <c r="H919" s="276">
        <v>1</v>
      </c>
      <c r="I919" s="277"/>
      <c r="J919" s="278">
        <f>ROUND(I919*H919,2)</f>
        <v>0</v>
      </c>
      <c r="K919" s="274" t="s">
        <v>412</v>
      </c>
      <c r="L919" s="279"/>
      <c r="M919" s="280" t="s">
        <v>19</v>
      </c>
      <c r="N919" s="281" t="s">
        <v>44</v>
      </c>
      <c r="O919" s="86"/>
      <c r="P919" s="224">
        <f>O919*H919</f>
        <v>0</v>
      </c>
      <c r="Q919" s="224">
        <v>0.0195</v>
      </c>
      <c r="R919" s="224">
        <f>Q919*H919</f>
        <v>0.0195</v>
      </c>
      <c r="S919" s="224">
        <v>0</v>
      </c>
      <c r="T919" s="225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6" t="s">
        <v>627</v>
      </c>
      <c r="AT919" s="226" t="s">
        <v>520</v>
      </c>
      <c r="AU919" s="226" t="s">
        <v>82</v>
      </c>
      <c r="AY919" s="19" t="s">
        <v>185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19" t="s">
        <v>80</v>
      </c>
      <c r="BK919" s="227">
        <f>ROUND(I919*H919,2)</f>
        <v>0</v>
      </c>
      <c r="BL919" s="19" t="s">
        <v>339</v>
      </c>
      <c r="BM919" s="226" t="s">
        <v>7148</v>
      </c>
    </row>
    <row r="920" s="13" customFormat="1">
      <c r="A920" s="13"/>
      <c r="B920" s="233"/>
      <c r="C920" s="234"/>
      <c r="D920" s="235" t="s">
        <v>195</v>
      </c>
      <c r="E920" s="236" t="s">
        <v>19</v>
      </c>
      <c r="F920" s="237" t="s">
        <v>652</v>
      </c>
      <c r="G920" s="234"/>
      <c r="H920" s="236" t="s">
        <v>19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195</v>
      </c>
      <c r="AU920" s="243" t="s">
        <v>82</v>
      </c>
      <c r="AV920" s="13" t="s">
        <v>80</v>
      </c>
      <c r="AW920" s="13" t="s">
        <v>35</v>
      </c>
      <c r="AX920" s="13" t="s">
        <v>73</v>
      </c>
      <c r="AY920" s="243" t="s">
        <v>185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6971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4" customFormat="1">
      <c r="A922" s="14"/>
      <c r="B922" s="244"/>
      <c r="C922" s="245"/>
      <c r="D922" s="235" t="s">
        <v>195</v>
      </c>
      <c r="E922" s="246" t="s">
        <v>19</v>
      </c>
      <c r="F922" s="247" t="s">
        <v>80</v>
      </c>
      <c r="G922" s="245"/>
      <c r="H922" s="248">
        <v>1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195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185</v>
      </c>
    </row>
    <row r="923" s="15" customFormat="1">
      <c r="A923" s="15"/>
      <c r="B923" s="255"/>
      <c r="C923" s="256"/>
      <c r="D923" s="235" t="s">
        <v>195</v>
      </c>
      <c r="E923" s="257" t="s">
        <v>19</v>
      </c>
      <c r="F923" s="258" t="s">
        <v>226</v>
      </c>
      <c r="G923" s="256"/>
      <c r="H923" s="259">
        <v>1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195</v>
      </c>
      <c r="AU923" s="265" t="s">
        <v>82</v>
      </c>
      <c r="AV923" s="15" t="s">
        <v>135</v>
      </c>
      <c r="AW923" s="15" t="s">
        <v>35</v>
      </c>
      <c r="AX923" s="15" t="s">
        <v>80</v>
      </c>
      <c r="AY923" s="265" t="s">
        <v>185</v>
      </c>
    </row>
    <row r="924" s="2" customFormat="1" ht="16.5" customHeight="1">
      <c r="A924" s="40"/>
      <c r="B924" s="41"/>
      <c r="C924" s="272" t="s">
        <v>1384</v>
      </c>
      <c r="D924" s="272" t="s">
        <v>520</v>
      </c>
      <c r="E924" s="273" t="s">
        <v>7149</v>
      </c>
      <c r="F924" s="274" t="s">
        <v>7150</v>
      </c>
      <c r="G924" s="275" t="s">
        <v>439</v>
      </c>
      <c r="H924" s="276">
        <v>1</v>
      </c>
      <c r="I924" s="277"/>
      <c r="J924" s="278">
        <f>ROUND(I924*H924,2)</f>
        <v>0</v>
      </c>
      <c r="K924" s="274" t="s">
        <v>191</v>
      </c>
      <c r="L924" s="279"/>
      <c r="M924" s="280" t="s">
        <v>19</v>
      </c>
      <c r="N924" s="281" t="s">
        <v>44</v>
      </c>
      <c r="O924" s="86"/>
      <c r="P924" s="224">
        <f>O924*H924</f>
        <v>0</v>
      </c>
      <c r="Q924" s="224">
        <v>0.0016000000000000001</v>
      </c>
      <c r="R924" s="224">
        <f>Q924*H924</f>
        <v>0.0016000000000000001</v>
      </c>
      <c r="S924" s="224">
        <v>0</v>
      </c>
      <c r="T924" s="225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627</v>
      </c>
      <c r="AT924" s="226" t="s">
        <v>520</v>
      </c>
      <c r="AU924" s="226" t="s">
        <v>82</v>
      </c>
      <c r="AY924" s="19" t="s">
        <v>185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80</v>
      </c>
      <c r="BK924" s="227">
        <f>ROUND(I924*H924,2)</f>
        <v>0</v>
      </c>
      <c r="BL924" s="19" t="s">
        <v>339</v>
      </c>
      <c r="BM924" s="226" t="s">
        <v>7151</v>
      </c>
    </row>
    <row r="925" s="13" customFormat="1">
      <c r="A925" s="13"/>
      <c r="B925" s="233"/>
      <c r="C925" s="234"/>
      <c r="D925" s="235" t="s">
        <v>195</v>
      </c>
      <c r="E925" s="236" t="s">
        <v>19</v>
      </c>
      <c r="F925" s="237" t="s">
        <v>652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195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185</v>
      </c>
    </row>
    <row r="926" s="13" customFormat="1">
      <c r="A926" s="13"/>
      <c r="B926" s="233"/>
      <c r="C926" s="234"/>
      <c r="D926" s="235" t="s">
        <v>195</v>
      </c>
      <c r="E926" s="236" t="s">
        <v>19</v>
      </c>
      <c r="F926" s="237" t="s">
        <v>6971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195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185</v>
      </c>
    </row>
    <row r="927" s="14" customFormat="1">
      <c r="A927" s="14"/>
      <c r="B927" s="244"/>
      <c r="C927" s="245"/>
      <c r="D927" s="235" t="s">
        <v>195</v>
      </c>
      <c r="E927" s="246" t="s">
        <v>19</v>
      </c>
      <c r="F927" s="247" t="s">
        <v>80</v>
      </c>
      <c r="G927" s="245"/>
      <c r="H927" s="248">
        <v>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195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185</v>
      </c>
    </row>
    <row r="928" s="15" customFormat="1">
      <c r="A928" s="15"/>
      <c r="B928" s="255"/>
      <c r="C928" s="256"/>
      <c r="D928" s="235" t="s">
        <v>195</v>
      </c>
      <c r="E928" s="257" t="s">
        <v>19</v>
      </c>
      <c r="F928" s="258" t="s">
        <v>226</v>
      </c>
      <c r="G928" s="256"/>
      <c r="H928" s="259">
        <v>1</v>
      </c>
      <c r="I928" s="260"/>
      <c r="J928" s="256"/>
      <c r="K928" s="256"/>
      <c r="L928" s="261"/>
      <c r="M928" s="262"/>
      <c r="N928" s="263"/>
      <c r="O928" s="263"/>
      <c r="P928" s="263"/>
      <c r="Q928" s="263"/>
      <c r="R928" s="263"/>
      <c r="S928" s="263"/>
      <c r="T928" s="26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5" t="s">
        <v>195</v>
      </c>
      <c r="AU928" s="265" t="s">
        <v>82</v>
      </c>
      <c r="AV928" s="15" t="s">
        <v>135</v>
      </c>
      <c r="AW928" s="15" t="s">
        <v>35</v>
      </c>
      <c r="AX928" s="15" t="s">
        <v>80</v>
      </c>
      <c r="AY928" s="265" t="s">
        <v>185</v>
      </c>
    </row>
    <row r="929" s="2" customFormat="1" ht="24.15" customHeight="1">
      <c r="A929" s="40"/>
      <c r="B929" s="41"/>
      <c r="C929" s="215" t="s">
        <v>1391</v>
      </c>
      <c r="D929" s="215" t="s">
        <v>187</v>
      </c>
      <c r="E929" s="216" t="s">
        <v>7152</v>
      </c>
      <c r="F929" s="217" t="s">
        <v>7153</v>
      </c>
      <c r="G929" s="218" t="s">
        <v>439</v>
      </c>
      <c r="H929" s="219">
        <v>3</v>
      </c>
      <c r="I929" s="220"/>
      <c r="J929" s="221">
        <f>ROUND(I929*H929,2)</f>
        <v>0</v>
      </c>
      <c r="K929" s="217" t="s">
        <v>191</v>
      </c>
      <c r="L929" s="46"/>
      <c r="M929" s="222" t="s">
        <v>19</v>
      </c>
      <c r="N929" s="223" t="s">
        <v>44</v>
      </c>
      <c r="O929" s="86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6" t="s">
        <v>339</v>
      </c>
      <c r="AT929" s="226" t="s">
        <v>187</v>
      </c>
      <c r="AU929" s="226" t="s">
        <v>82</v>
      </c>
      <c r="AY929" s="19" t="s">
        <v>185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19" t="s">
        <v>80</v>
      </c>
      <c r="BK929" s="227">
        <f>ROUND(I929*H929,2)</f>
        <v>0</v>
      </c>
      <c r="BL929" s="19" t="s">
        <v>339</v>
      </c>
      <c r="BM929" s="226" t="s">
        <v>7154</v>
      </c>
    </row>
    <row r="930" s="2" customFormat="1">
      <c r="A930" s="40"/>
      <c r="B930" s="41"/>
      <c r="C930" s="42"/>
      <c r="D930" s="228" t="s">
        <v>193</v>
      </c>
      <c r="E930" s="42"/>
      <c r="F930" s="229" t="s">
        <v>7155</v>
      </c>
      <c r="G930" s="42"/>
      <c r="H930" s="42"/>
      <c r="I930" s="230"/>
      <c r="J930" s="42"/>
      <c r="K930" s="42"/>
      <c r="L930" s="46"/>
      <c r="M930" s="231"/>
      <c r="N930" s="232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193</v>
      </c>
      <c r="AU930" s="19" t="s">
        <v>82</v>
      </c>
    </row>
    <row r="931" s="13" customFormat="1">
      <c r="A931" s="13"/>
      <c r="B931" s="233"/>
      <c r="C931" s="234"/>
      <c r="D931" s="235" t="s">
        <v>195</v>
      </c>
      <c r="E931" s="236" t="s">
        <v>19</v>
      </c>
      <c r="F931" s="237" t="s">
        <v>7156</v>
      </c>
      <c r="G931" s="234"/>
      <c r="H931" s="236" t="s">
        <v>19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195</v>
      </c>
      <c r="AU931" s="243" t="s">
        <v>82</v>
      </c>
      <c r="AV931" s="13" t="s">
        <v>80</v>
      </c>
      <c r="AW931" s="13" t="s">
        <v>35</v>
      </c>
      <c r="AX931" s="13" t="s">
        <v>73</v>
      </c>
      <c r="AY931" s="243" t="s">
        <v>185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732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4" customFormat="1">
      <c r="A933" s="14"/>
      <c r="B933" s="244"/>
      <c r="C933" s="245"/>
      <c r="D933" s="235" t="s">
        <v>195</v>
      </c>
      <c r="E933" s="246" t="s">
        <v>19</v>
      </c>
      <c r="F933" s="247" t="s">
        <v>129</v>
      </c>
      <c r="G933" s="245"/>
      <c r="H933" s="248">
        <v>3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195</v>
      </c>
      <c r="AU933" s="254" t="s">
        <v>82</v>
      </c>
      <c r="AV933" s="14" t="s">
        <v>82</v>
      </c>
      <c r="AW933" s="14" t="s">
        <v>35</v>
      </c>
      <c r="AX933" s="14" t="s">
        <v>73</v>
      </c>
      <c r="AY933" s="254" t="s">
        <v>185</v>
      </c>
    </row>
    <row r="934" s="15" customFormat="1">
      <c r="A934" s="15"/>
      <c r="B934" s="255"/>
      <c r="C934" s="256"/>
      <c r="D934" s="235" t="s">
        <v>195</v>
      </c>
      <c r="E934" s="257" t="s">
        <v>19</v>
      </c>
      <c r="F934" s="258" t="s">
        <v>226</v>
      </c>
      <c r="G934" s="256"/>
      <c r="H934" s="259">
        <v>3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195</v>
      </c>
      <c r="AU934" s="265" t="s">
        <v>82</v>
      </c>
      <c r="AV934" s="15" t="s">
        <v>135</v>
      </c>
      <c r="AW934" s="15" t="s">
        <v>35</v>
      </c>
      <c r="AX934" s="15" t="s">
        <v>80</v>
      </c>
      <c r="AY934" s="265" t="s">
        <v>185</v>
      </c>
    </row>
    <row r="935" s="2" customFormat="1" ht="16.5" customHeight="1">
      <c r="A935" s="40"/>
      <c r="B935" s="41"/>
      <c r="C935" s="272" t="s">
        <v>1396</v>
      </c>
      <c r="D935" s="272" t="s">
        <v>520</v>
      </c>
      <c r="E935" s="273" t="s">
        <v>7157</v>
      </c>
      <c r="F935" s="274" t="s">
        <v>7158</v>
      </c>
      <c r="G935" s="275" t="s">
        <v>240</v>
      </c>
      <c r="H935" s="276">
        <v>3.5099999999999998</v>
      </c>
      <c r="I935" s="277"/>
      <c r="J935" s="278">
        <f>ROUND(I935*H935,2)</f>
        <v>0</v>
      </c>
      <c r="K935" s="274" t="s">
        <v>191</v>
      </c>
      <c r="L935" s="279"/>
      <c r="M935" s="280" t="s">
        <v>19</v>
      </c>
      <c r="N935" s="281" t="s">
        <v>44</v>
      </c>
      <c r="O935" s="86"/>
      <c r="P935" s="224">
        <f>O935*H935</f>
        <v>0</v>
      </c>
      <c r="Q935" s="224">
        <v>0.022950000000000002</v>
      </c>
      <c r="R935" s="224">
        <f>Q935*H935</f>
        <v>0.080554500000000001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627</v>
      </c>
      <c r="AT935" s="226" t="s">
        <v>520</v>
      </c>
      <c r="AU935" s="226" t="s">
        <v>82</v>
      </c>
      <c r="AY935" s="19" t="s">
        <v>185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339</v>
      </c>
      <c r="BM935" s="226" t="s">
        <v>7159</v>
      </c>
    </row>
    <row r="936" s="13" customFormat="1">
      <c r="A936" s="13"/>
      <c r="B936" s="233"/>
      <c r="C936" s="234"/>
      <c r="D936" s="235" t="s">
        <v>195</v>
      </c>
      <c r="E936" s="236" t="s">
        <v>19</v>
      </c>
      <c r="F936" s="237" t="s">
        <v>7156</v>
      </c>
      <c r="G936" s="234"/>
      <c r="H936" s="236" t="s">
        <v>19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195</v>
      </c>
      <c r="AU936" s="243" t="s">
        <v>82</v>
      </c>
      <c r="AV936" s="13" t="s">
        <v>80</v>
      </c>
      <c r="AW936" s="13" t="s">
        <v>35</v>
      </c>
      <c r="AX936" s="13" t="s">
        <v>73</v>
      </c>
      <c r="AY936" s="243" t="s">
        <v>185</v>
      </c>
    </row>
    <row r="937" s="13" customFormat="1">
      <c r="A937" s="13"/>
      <c r="B937" s="233"/>
      <c r="C937" s="234"/>
      <c r="D937" s="235" t="s">
        <v>195</v>
      </c>
      <c r="E937" s="236" t="s">
        <v>19</v>
      </c>
      <c r="F937" s="237" t="s">
        <v>732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195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185</v>
      </c>
    </row>
    <row r="938" s="14" customFormat="1">
      <c r="A938" s="14"/>
      <c r="B938" s="244"/>
      <c r="C938" s="245"/>
      <c r="D938" s="235" t="s">
        <v>195</v>
      </c>
      <c r="E938" s="246" t="s">
        <v>19</v>
      </c>
      <c r="F938" s="247" t="s">
        <v>7160</v>
      </c>
      <c r="G938" s="245"/>
      <c r="H938" s="248">
        <v>3.5099999999999998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195</v>
      </c>
      <c r="AU938" s="254" t="s">
        <v>82</v>
      </c>
      <c r="AV938" s="14" t="s">
        <v>82</v>
      </c>
      <c r="AW938" s="14" t="s">
        <v>35</v>
      </c>
      <c r="AX938" s="14" t="s">
        <v>73</v>
      </c>
      <c r="AY938" s="254" t="s">
        <v>185</v>
      </c>
    </row>
    <row r="939" s="15" customFormat="1">
      <c r="A939" s="15"/>
      <c r="B939" s="255"/>
      <c r="C939" s="256"/>
      <c r="D939" s="235" t="s">
        <v>195</v>
      </c>
      <c r="E939" s="257" t="s">
        <v>19</v>
      </c>
      <c r="F939" s="258" t="s">
        <v>226</v>
      </c>
      <c r="G939" s="256"/>
      <c r="H939" s="259">
        <v>3.5099999999999998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5" t="s">
        <v>195</v>
      </c>
      <c r="AU939" s="265" t="s">
        <v>82</v>
      </c>
      <c r="AV939" s="15" t="s">
        <v>135</v>
      </c>
      <c r="AW939" s="15" t="s">
        <v>35</v>
      </c>
      <c r="AX939" s="15" t="s">
        <v>80</v>
      </c>
      <c r="AY939" s="265" t="s">
        <v>185</v>
      </c>
    </row>
    <row r="940" s="2" customFormat="1" ht="16.5" customHeight="1">
      <c r="A940" s="40"/>
      <c r="B940" s="41"/>
      <c r="C940" s="272" t="s">
        <v>1403</v>
      </c>
      <c r="D940" s="272" t="s">
        <v>520</v>
      </c>
      <c r="E940" s="273" t="s">
        <v>7161</v>
      </c>
      <c r="F940" s="274" t="s">
        <v>7162</v>
      </c>
      <c r="G940" s="275" t="s">
        <v>499</v>
      </c>
      <c r="H940" s="276">
        <v>11.699999999999999</v>
      </c>
      <c r="I940" s="277"/>
      <c r="J940" s="278">
        <f>ROUND(I940*H940,2)</f>
        <v>0</v>
      </c>
      <c r="K940" s="274" t="s">
        <v>449</v>
      </c>
      <c r="L940" s="279"/>
      <c r="M940" s="280" t="s">
        <v>19</v>
      </c>
      <c r="N940" s="281" t="s">
        <v>44</v>
      </c>
      <c r="O940" s="86"/>
      <c r="P940" s="224">
        <f>O940*H940</f>
        <v>0</v>
      </c>
      <c r="Q940" s="224">
        <v>0</v>
      </c>
      <c r="R940" s="224">
        <f>Q940*H940</f>
        <v>0</v>
      </c>
      <c r="S940" s="224">
        <v>0</v>
      </c>
      <c r="T940" s="225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6" t="s">
        <v>627</v>
      </c>
      <c r="AT940" s="226" t="s">
        <v>520</v>
      </c>
      <c r="AU940" s="226" t="s">
        <v>82</v>
      </c>
      <c r="AY940" s="19" t="s">
        <v>185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19" t="s">
        <v>80</v>
      </c>
      <c r="BK940" s="227">
        <f>ROUND(I940*H940,2)</f>
        <v>0</v>
      </c>
      <c r="BL940" s="19" t="s">
        <v>339</v>
      </c>
      <c r="BM940" s="226" t="s">
        <v>7163</v>
      </c>
    </row>
    <row r="941" s="13" customFormat="1">
      <c r="A941" s="13"/>
      <c r="B941" s="233"/>
      <c r="C941" s="234"/>
      <c r="D941" s="235" t="s">
        <v>195</v>
      </c>
      <c r="E941" s="236" t="s">
        <v>19</v>
      </c>
      <c r="F941" s="237" t="s">
        <v>7156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195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185</v>
      </c>
    </row>
    <row r="942" s="13" customFormat="1">
      <c r="A942" s="13"/>
      <c r="B942" s="233"/>
      <c r="C942" s="234"/>
      <c r="D942" s="235" t="s">
        <v>195</v>
      </c>
      <c r="E942" s="236" t="s">
        <v>19</v>
      </c>
      <c r="F942" s="237" t="s">
        <v>732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195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185</v>
      </c>
    </row>
    <row r="943" s="14" customFormat="1">
      <c r="A943" s="14"/>
      <c r="B943" s="244"/>
      <c r="C943" s="245"/>
      <c r="D943" s="235" t="s">
        <v>195</v>
      </c>
      <c r="E943" s="246" t="s">
        <v>19</v>
      </c>
      <c r="F943" s="247" t="s">
        <v>7164</v>
      </c>
      <c r="G943" s="245"/>
      <c r="H943" s="248">
        <v>11.699999999999999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195</v>
      </c>
      <c r="AU943" s="254" t="s">
        <v>82</v>
      </c>
      <c r="AV943" s="14" t="s">
        <v>82</v>
      </c>
      <c r="AW943" s="14" t="s">
        <v>35</v>
      </c>
      <c r="AX943" s="14" t="s">
        <v>73</v>
      </c>
      <c r="AY943" s="254" t="s">
        <v>185</v>
      </c>
    </row>
    <row r="944" s="15" customFormat="1">
      <c r="A944" s="15"/>
      <c r="B944" s="255"/>
      <c r="C944" s="256"/>
      <c r="D944" s="235" t="s">
        <v>195</v>
      </c>
      <c r="E944" s="257" t="s">
        <v>19</v>
      </c>
      <c r="F944" s="258" t="s">
        <v>226</v>
      </c>
      <c r="G944" s="256"/>
      <c r="H944" s="259">
        <v>11.699999999999999</v>
      </c>
      <c r="I944" s="260"/>
      <c r="J944" s="256"/>
      <c r="K944" s="256"/>
      <c r="L944" s="261"/>
      <c r="M944" s="262"/>
      <c r="N944" s="263"/>
      <c r="O944" s="263"/>
      <c r="P944" s="263"/>
      <c r="Q944" s="263"/>
      <c r="R944" s="263"/>
      <c r="S944" s="263"/>
      <c r="T944" s="26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5" t="s">
        <v>195</v>
      </c>
      <c r="AU944" s="265" t="s">
        <v>82</v>
      </c>
      <c r="AV944" s="15" t="s">
        <v>135</v>
      </c>
      <c r="AW944" s="15" t="s">
        <v>35</v>
      </c>
      <c r="AX944" s="15" t="s">
        <v>80</v>
      </c>
      <c r="AY944" s="265" t="s">
        <v>185</v>
      </c>
    </row>
    <row r="945" s="2" customFormat="1" ht="24.15" customHeight="1">
      <c r="A945" s="40"/>
      <c r="B945" s="41"/>
      <c r="C945" s="215" t="s">
        <v>1410</v>
      </c>
      <c r="D945" s="215" t="s">
        <v>187</v>
      </c>
      <c r="E945" s="216" t="s">
        <v>2763</v>
      </c>
      <c r="F945" s="217" t="s">
        <v>2764</v>
      </c>
      <c r="G945" s="218" t="s">
        <v>439</v>
      </c>
      <c r="H945" s="219">
        <v>1</v>
      </c>
      <c r="I945" s="220"/>
      <c r="J945" s="221">
        <f>ROUND(I945*H945,2)</f>
        <v>0</v>
      </c>
      <c r="K945" s="217" t="s">
        <v>191</v>
      </c>
      <c r="L945" s="46"/>
      <c r="M945" s="222" t="s">
        <v>19</v>
      </c>
      <c r="N945" s="223" t="s">
        <v>44</v>
      </c>
      <c r="O945" s="86"/>
      <c r="P945" s="224">
        <f>O945*H945</f>
        <v>0</v>
      </c>
      <c r="Q945" s="224">
        <v>0</v>
      </c>
      <c r="R945" s="224">
        <f>Q945*H945</f>
        <v>0</v>
      </c>
      <c r="S945" s="224">
        <v>0</v>
      </c>
      <c r="T945" s="225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6" t="s">
        <v>339</v>
      </c>
      <c r="AT945" s="226" t="s">
        <v>187</v>
      </c>
      <c r="AU945" s="226" t="s">
        <v>82</v>
      </c>
      <c r="AY945" s="19" t="s">
        <v>185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19" t="s">
        <v>80</v>
      </c>
      <c r="BK945" s="227">
        <f>ROUND(I945*H945,2)</f>
        <v>0</v>
      </c>
      <c r="BL945" s="19" t="s">
        <v>339</v>
      </c>
      <c r="BM945" s="226" t="s">
        <v>7165</v>
      </c>
    </row>
    <row r="946" s="2" customFormat="1">
      <c r="A946" s="40"/>
      <c r="B946" s="41"/>
      <c r="C946" s="42"/>
      <c r="D946" s="228" t="s">
        <v>193</v>
      </c>
      <c r="E946" s="42"/>
      <c r="F946" s="229" t="s">
        <v>2766</v>
      </c>
      <c r="G946" s="42"/>
      <c r="H946" s="42"/>
      <c r="I946" s="230"/>
      <c r="J946" s="42"/>
      <c r="K946" s="42"/>
      <c r="L946" s="46"/>
      <c r="M946" s="231"/>
      <c r="N946" s="232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193</v>
      </c>
      <c r="AU946" s="19" t="s">
        <v>82</v>
      </c>
    </row>
    <row r="947" s="13" customFormat="1">
      <c r="A947" s="13"/>
      <c r="B947" s="233"/>
      <c r="C947" s="234"/>
      <c r="D947" s="235" t="s">
        <v>195</v>
      </c>
      <c r="E947" s="236" t="s">
        <v>19</v>
      </c>
      <c r="F947" s="237" t="s">
        <v>1940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195</v>
      </c>
      <c r="AU947" s="243" t="s">
        <v>82</v>
      </c>
      <c r="AV947" s="13" t="s">
        <v>80</v>
      </c>
      <c r="AW947" s="13" t="s">
        <v>35</v>
      </c>
      <c r="AX947" s="13" t="s">
        <v>73</v>
      </c>
      <c r="AY947" s="243" t="s">
        <v>185</v>
      </c>
    </row>
    <row r="948" s="13" customFormat="1">
      <c r="A948" s="13"/>
      <c r="B948" s="233"/>
      <c r="C948" s="234"/>
      <c r="D948" s="235" t="s">
        <v>195</v>
      </c>
      <c r="E948" s="236" t="s">
        <v>19</v>
      </c>
      <c r="F948" s="237" t="s">
        <v>7166</v>
      </c>
      <c r="G948" s="234"/>
      <c r="H948" s="236" t="s">
        <v>19</v>
      </c>
      <c r="I948" s="238"/>
      <c r="J948" s="234"/>
      <c r="K948" s="234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195</v>
      </c>
      <c r="AU948" s="243" t="s">
        <v>82</v>
      </c>
      <c r="AV948" s="13" t="s">
        <v>80</v>
      </c>
      <c r="AW948" s="13" t="s">
        <v>35</v>
      </c>
      <c r="AX948" s="13" t="s">
        <v>73</v>
      </c>
      <c r="AY948" s="243" t="s">
        <v>185</v>
      </c>
    </row>
    <row r="949" s="14" customFormat="1">
      <c r="A949" s="14"/>
      <c r="B949" s="244"/>
      <c r="C949" s="245"/>
      <c r="D949" s="235" t="s">
        <v>195</v>
      </c>
      <c r="E949" s="246" t="s">
        <v>19</v>
      </c>
      <c r="F949" s="247" t="s">
        <v>80</v>
      </c>
      <c r="G949" s="245"/>
      <c r="H949" s="248">
        <v>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195</v>
      </c>
      <c r="AU949" s="254" t="s">
        <v>82</v>
      </c>
      <c r="AV949" s="14" t="s">
        <v>82</v>
      </c>
      <c r="AW949" s="14" t="s">
        <v>35</v>
      </c>
      <c r="AX949" s="14" t="s">
        <v>73</v>
      </c>
      <c r="AY949" s="254" t="s">
        <v>185</v>
      </c>
    </row>
    <row r="950" s="15" customFormat="1">
      <c r="A950" s="15"/>
      <c r="B950" s="255"/>
      <c r="C950" s="256"/>
      <c r="D950" s="235" t="s">
        <v>195</v>
      </c>
      <c r="E950" s="257" t="s">
        <v>19</v>
      </c>
      <c r="F950" s="258" t="s">
        <v>226</v>
      </c>
      <c r="G950" s="256"/>
      <c r="H950" s="259">
        <v>1</v>
      </c>
      <c r="I950" s="260"/>
      <c r="J950" s="256"/>
      <c r="K950" s="256"/>
      <c r="L950" s="261"/>
      <c r="M950" s="262"/>
      <c r="N950" s="263"/>
      <c r="O950" s="263"/>
      <c r="P950" s="263"/>
      <c r="Q950" s="263"/>
      <c r="R950" s="263"/>
      <c r="S950" s="263"/>
      <c r="T950" s="264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5" t="s">
        <v>195</v>
      </c>
      <c r="AU950" s="265" t="s">
        <v>82</v>
      </c>
      <c r="AV950" s="15" t="s">
        <v>135</v>
      </c>
      <c r="AW950" s="15" t="s">
        <v>35</v>
      </c>
      <c r="AX950" s="15" t="s">
        <v>80</v>
      </c>
      <c r="AY950" s="265" t="s">
        <v>185</v>
      </c>
    </row>
    <row r="951" s="2" customFormat="1" ht="16.5" customHeight="1">
      <c r="A951" s="40"/>
      <c r="B951" s="41"/>
      <c r="C951" s="272" t="s">
        <v>1419</v>
      </c>
      <c r="D951" s="272" t="s">
        <v>520</v>
      </c>
      <c r="E951" s="273" t="s">
        <v>2768</v>
      </c>
      <c r="F951" s="274" t="s">
        <v>2769</v>
      </c>
      <c r="G951" s="275" t="s">
        <v>499</v>
      </c>
      <c r="H951" s="276">
        <v>1</v>
      </c>
      <c r="I951" s="277"/>
      <c r="J951" s="278">
        <f>ROUND(I951*H951,2)</f>
        <v>0</v>
      </c>
      <c r="K951" s="274" t="s">
        <v>191</v>
      </c>
      <c r="L951" s="279"/>
      <c r="M951" s="280" t="s">
        <v>19</v>
      </c>
      <c r="N951" s="281" t="s">
        <v>44</v>
      </c>
      <c r="O951" s="86"/>
      <c r="P951" s="224">
        <f>O951*H951</f>
        <v>0</v>
      </c>
      <c r="Q951" s="224">
        <v>0.0060000000000000001</v>
      </c>
      <c r="R951" s="224">
        <f>Q951*H951</f>
        <v>0.0060000000000000001</v>
      </c>
      <c r="S951" s="224">
        <v>0</v>
      </c>
      <c r="T951" s="225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6" t="s">
        <v>627</v>
      </c>
      <c r="AT951" s="226" t="s">
        <v>520</v>
      </c>
      <c r="AU951" s="226" t="s">
        <v>82</v>
      </c>
      <c r="AY951" s="19" t="s">
        <v>185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19" t="s">
        <v>80</v>
      </c>
      <c r="BK951" s="227">
        <f>ROUND(I951*H951,2)</f>
        <v>0</v>
      </c>
      <c r="BL951" s="19" t="s">
        <v>339</v>
      </c>
      <c r="BM951" s="226" t="s">
        <v>7167</v>
      </c>
    </row>
    <row r="952" s="13" customFormat="1">
      <c r="A952" s="13"/>
      <c r="B952" s="233"/>
      <c r="C952" s="234"/>
      <c r="D952" s="235" t="s">
        <v>195</v>
      </c>
      <c r="E952" s="236" t="s">
        <v>19</v>
      </c>
      <c r="F952" s="237" t="s">
        <v>1940</v>
      </c>
      <c r="G952" s="234"/>
      <c r="H952" s="236" t="s">
        <v>19</v>
      </c>
      <c r="I952" s="238"/>
      <c r="J952" s="234"/>
      <c r="K952" s="234"/>
      <c r="L952" s="239"/>
      <c r="M952" s="240"/>
      <c r="N952" s="241"/>
      <c r="O952" s="241"/>
      <c r="P952" s="241"/>
      <c r="Q952" s="241"/>
      <c r="R952" s="241"/>
      <c r="S952" s="241"/>
      <c r="T952" s="24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3" t="s">
        <v>195</v>
      </c>
      <c r="AU952" s="243" t="s">
        <v>82</v>
      </c>
      <c r="AV952" s="13" t="s">
        <v>80</v>
      </c>
      <c r="AW952" s="13" t="s">
        <v>35</v>
      </c>
      <c r="AX952" s="13" t="s">
        <v>73</v>
      </c>
      <c r="AY952" s="243" t="s">
        <v>185</v>
      </c>
    </row>
    <row r="953" s="13" customFormat="1">
      <c r="A953" s="13"/>
      <c r="B953" s="233"/>
      <c r="C953" s="234"/>
      <c r="D953" s="235" t="s">
        <v>195</v>
      </c>
      <c r="E953" s="236" t="s">
        <v>19</v>
      </c>
      <c r="F953" s="237" t="s">
        <v>7166</v>
      </c>
      <c r="G953" s="234"/>
      <c r="H953" s="236" t="s">
        <v>19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195</v>
      </c>
      <c r="AU953" s="243" t="s">
        <v>82</v>
      </c>
      <c r="AV953" s="13" t="s">
        <v>80</v>
      </c>
      <c r="AW953" s="13" t="s">
        <v>35</v>
      </c>
      <c r="AX953" s="13" t="s">
        <v>73</v>
      </c>
      <c r="AY953" s="243" t="s">
        <v>185</v>
      </c>
    </row>
    <row r="954" s="14" customFormat="1">
      <c r="A954" s="14"/>
      <c r="B954" s="244"/>
      <c r="C954" s="245"/>
      <c r="D954" s="235" t="s">
        <v>195</v>
      </c>
      <c r="E954" s="246" t="s">
        <v>19</v>
      </c>
      <c r="F954" s="247" t="s">
        <v>7168</v>
      </c>
      <c r="G954" s="245"/>
      <c r="H954" s="248">
        <v>1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195</v>
      </c>
      <c r="AU954" s="254" t="s">
        <v>82</v>
      </c>
      <c r="AV954" s="14" t="s">
        <v>82</v>
      </c>
      <c r="AW954" s="14" t="s">
        <v>35</v>
      </c>
      <c r="AX954" s="14" t="s">
        <v>73</v>
      </c>
      <c r="AY954" s="254" t="s">
        <v>185</v>
      </c>
    </row>
    <row r="955" s="15" customFormat="1">
      <c r="A955" s="15"/>
      <c r="B955" s="255"/>
      <c r="C955" s="256"/>
      <c r="D955" s="235" t="s">
        <v>195</v>
      </c>
      <c r="E955" s="257" t="s">
        <v>19</v>
      </c>
      <c r="F955" s="258" t="s">
        <v>226</v>
      </c>
      <c r="G955" s="256"/>
      <c r="H955" s="259">
        <v>1</v>
      </c>
      <c r="I955" s="260"/>
      <c r="J955" s="256"/>
      <c r="K955" s="256"/>
      <c r="L955" s="261"/>
      <c r="M955" s="262"/>
      <c r="N955" s="263"/>
      <c r="O955" s="263"/>
      <c r="P955" s="263"/>
      <c r="Q955" s="263"/>
      <c r="R955" s="263"/>
      <c r="S955" s="263"/>
      <c r="T955" s="264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5" t="s">
        <v>195</v>
      </c>
      <c r="AU955" s="265" t="s">
        <v>82</v>
      </c>
      <c r="AV955" s="15" t="s">
        <v>135</v>
      </c>
      <c r="AW955" s="15" t="s">
        <v>35</v>
      </c>
      <c r="AX955" s="15" t="s">
        <v>80</v>
      </c>
      <c r="AY955" s="265" t="s">
        <v>185</v>
      </c>
    </row>
    <row r="956" s="2" customFormat="1" ht="24.15" customHeight="1">
      <c r="A956" s="40"/>
      <c r="B956" s="41"/>
      <c r="C956" s="215" t="s">
        <v>1424</v>
      </c>
      <c r="D956" s="215" t="s">
        <v>187</v>
      </c>
      <c r="E956" s="216" t="s">
        <v>7169</v>
      </c>
      <c r="F956" s="217" t="s">
        <v>7170</v>
      </c>
      <c r="G956" s="218" t="s">
        <v>439</v>
      </c>
      <c r="H956" s="219">
        <v>3</v>
      </c>
      <c r="I956" s="220"/>
      <c r="J956" s="221">
        <f>ROUND(I956*H956,2)</f>
        <v>0</v>
      </c>
      <c r="K956" s="217" t="s">
        <v>191</v>
      </c>
      <c r="L956" s="46"/>
      <c r="M956" s="222" t="s">
        <v>19</v>
      </c>
      <c r="N956" s="223" t="s">
        <v>44</v>
      </c>
      <c r="O956" s="86"/>
      <c r="P956" s="224">
        <f>O956*H956</f>
        <v>0</v>
      </c>
      <c r="Q956" s="224">
        <v>0</v>
      </c>
      <c r="R956" s="224">
        <f>Q956*H956</f>
        <v>0</v>
      </c>
      <c r="S956" s="224">
        <v>0</v>
      </c>
      <c r="T956" s="225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26" t="s">
        <v>339</v>
      </c>
      <c r="AT956" s="226" t="s">
        <v>187</v>
      </c>
      <c r="AU956" s="226" t="s">
        <v>82</v>
      </c>
      <c r="AY956" s="19" t="s">
        <v>185</v>
      </c>
      <c r="BE956" s="227">
        <f>IF(N956="základní",J956,0)</f>
        <v>0</v>
      </c>
      <c r="BF956" s="227">
        <f>IF(N956="snížená",J956,0)</f>
        <v>0</v>
      </c>
      <c r="BG956" s="227">
        <f>IF(N956="zákl. přenesená",J956,0)</f>
        <v>0</v>
      </c>
      <c r="BH956" s="227">
        <f>IF(N956="sníž. přenesená",J956,0)</f>
        <v>0</v>
      </c>
      <c r="BI956" s="227">
        <f>IF(N956="nulová",J956,0)</f>
        <v>0</v>
      </c>
      <c r="BJ956" s="19" t="s">
        <v>80</v>
      </c>
      <c r="BK956" s="227">
        <f>ROUND(I956*H956,2)</f>
        <v>0</v>
      </c>
      <c r="BL956" s="19" t="s">
        <v>339</v>
      </c>
      <c r="BM956" s="226" t="s">
        <v>7171</v>
      </c>
    </row>
    <row r="957" s="2" customFormat="1">
      <c r="A957" s="40"/>
      <c r="B957" s="41"/>
      <c r="C957" s="42"/>
      <c r="D957" s="228" t="s">
        <v>193</v>
      </c>
      <c r="E957" s="42"/>
      <c r="F957" s="229" t="s">
        <v>7172</v>
      </c>
      <c r="G957" s="42"/>
      <c r="H957" s="42"/>
      <c r="I957" s="230"/>
      <c r="J957" s="42"/>
      <c r="K957" s="42"/>
      <c r="L957" s="46"/>
      <c r="M957" s="231"/>
      <c r="N957" s="232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193</v>
      </c>
      <c r="AU957" s="19" t="s">
        <v>82</v>
      </c>
    </row>
    <row r="958" s="13" customFormat="1">
      <c r="A958" s="13"/>
      <c r="B958" s="233"/>
      <c r="C958" s="234"/>
      <c r="D958" s="235" t="s">
        <v>195</v>
      </c>
      <c r="E958" s="236" t="s">
        <v>19</v>
      </c>
      <c r="F958" s="237" t="s">
        <v>1940</v>
      </c>
      <c r="G958" s="234"/>
      <c r="H958" s="236" t="s">
        <v>19</v>
      </c>
      <c r="I958" s="238"/>
      <c r="J958" s="234"/>
      <c r="K958" s="234"/>
      <c r="L958" s="239"/>
      <c r="M958" s="240"/>
      <c r="N958" s="241"/>
      <c r="O958" s="241"/>
      <c r="P958" s="241"/>
      <c r="Q958" s="241"/>
      <c r="R958" s="241"/>
      <c r="S958" s="241"/>
      <c r="T958" s="24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3" t="s">
        <v>195</v>
      </c>
      <c r="AU958" s="243" t="s">
        <v>82</v>
      </c>
      <c r="AV958" s="13" t="s">
        <v>80</v>
      </c>
      <c r="AW958" s="13" t="s">
        <v>35</v>
      </c>
      <c r="AX958" s="13" t="s">
        <v>73</v>
      </c>
      <c r="AY958" s="243" t="s">
        <v>185</v>
      </c>
    </row>
    <row r="959" s="13" customFormat="1">
      <c r="A959" s="13"/>
      <c r="B959" s="233"/>
      <c r="C959" s="234"/>
      <c r="D959" s="235" t="s">
        <v>195</v>
      </c>
      <c r="E959" s="236" t="s">
        <v>19</v>
      </c>
      <c r="F959" s="237" t="s">
        <v>7173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195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185</v>
      </c>
    </row>
    <row r="960" s="14" customFormat="1">
      <c r="A960" s="14"/>
      <c r="B960" s="244"/>
      <c r="C960" s="245"/>
      <c r="D960" s="235" t="s">
        <v>195</v>
      </c>
      <c r="E960" s="246" t="s">
        <v>19</v>
      </c>
      <c r="F960" s="247" t="s">
        <v>129</v>
      </c>
      <c r="G960" s="245"/>
      <c r="H960" s="248">
        <v>3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195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185</v>
      </c>
    </row>
    <row r="961" s="15" customFormat="1">
      <c r="A961" s="15"/>
      <c r="B961" s="255"/>
      <c r="C961" s="256"/>
      <c r="D961" s="235" t="s">
        <v>195</v>
      </c>
      <c r="E961" s="257" t="s">
        <v>19</v>
      </c>
      <c r="F961" s="258" t="s">
        <v>226</v>
      </c>
      <c r="G961" s="256"/>
      <c r="H961" s="259">
        <v>3</v>
      </c>
      <c r="I961" s="260"/>
      <c r="J961" s="256"/>
      <c r="K961" s="256"/>
      <c r="L961" s="261"/>
      <c r="M961" s="262"/>
      <c r="N961" s="263"/>
      <c r="O961" s="263"/>
      <c r="P961" s="263"/>
      <c r="Q961" s="263"/>
      <c r="R961" s="263"/>
      <c r="S961" s="263"/>
      <c r="T961" s="26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5" t="s">
        <v>195</v>
      </c>
      <c r="AU961" s="265" t="s">
        <v>82</v>
      </c>
      <c r="AV961" s="15" t="s">
        <v>135</v>
      </c>
      <c r="AW961" s="15" t="s">
        <v>35</v>
      </c>
      <c r="AX961" s="15" t="s">
        <v>80</v>
      </c>
      <c r="AY961" s="265" t="s">
        <v>185</v>
      </c>
    </row>
    <row r="962" s="2" customFormat="1" ht="16.5" customHeight="1">
      <c r="A962" s="40"/>
      <c r="B962" s="41"/>
      <c r="C962" s="272" t="s">
        <v>1429</v>
      </c>
      <c r="D962" s="272" t="s">
        <v>520</v>
      </c>
      <c r="E962" s="273" t="s">
        <v>1943</v>
      </c>
      <c r="F962" s="274" t="s">
        <v>1944</v>
      </c>
      <c r="G962" s="275" t="s">
        <v>499</v>
      </c>
      <c r="H962" s="276">
        <v>6</v>
      </c>
      <c r="I962" s="277"/>
      <c r="J962" s="278">
        <f>ROUND(I962*H962,2)</f>
        <v>0</v>
      </c>
      <c r="K962" s="274" t="s">
        <v>449</v>
      </c>
      <c r="L962" s="279"/>
      <c r="M962" s="280" t="s">
        <v>19</v>
      </c>
      <c r="N962" s="281" t="s">
        <v>44</v>
      </c>
      <c r="O962" s="86"/>
      <c r="P962" s="224">
        <f>O962*H962</f>
        <v>0</v>
      </c>
      <c r="Q962" s="224">
        <v>0.0060000000000000001</v>
      </c>
      <c r="R962" s="224">
        <f>Q962*H962</f>
        <v>0.036000000000000004</v>
      </c>
      <c r="S962" s="224">
        <v>0</v>
      </c>
      <c r="T962" s="225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6" t="s">
        <v>627</v>
      </c>
      <c r="AT962" s="226" t="s">
        <v>520</v>
      </c>
      <c r="AU962" s="226" t="s">
        <v>82</v>
      </c>
      <c r="AY962" s="19" t="s">
        <v>185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9" t="s">
        <v>80</v>
      </c>
      <c r="BK962" s="227">
        <f>ROUND(I962*H962,2)</f>
        <v>0</v>
      </c>
      <c r="BL962" s="19" t="s">
        <v>339</v>
      </c>
      <c r="BM962" s="226" t="s">
        <v>7174</v>
      </c>
    </row>
    <row r="963" s="13" customFormat="1">
      <c r="A963" s="13"/>
      <c r="B963" s="233"/>
      <c r="C963" s="234"/>
      <c r="D963" s="235" t="s">
        <v>195</v>
      </c>
      <c r="E963" s="236" t="s">
        <v>19</v>
      </c>
      <c r="F963" s="237" t="s">
        <v>1940</v>
      </c>
      <c r="G963" s="234"/>
      <c r="H963" s="236" t="s">
        <v>19</v>
      </c>
      <c r="I963" s="238"/>
      <c r="J963" s="234"/>
      <c r="K963" s="234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195</v>
      </c>
      <c r="AU963" s="243" t="s">
        <v>82</v>
      </c>
      <c r="AV963" s="13" t="s">
        <v>80</v>
      </c>
      <c r="AW963" s="13" t="s">
        <v>35</v>
      </c>
      <c r="AX963" s="13" t="s">
        <v>73</v>
      </c>
      <c r="AY963" s="243" t="s">
        <v>185</v>
      </c>
    </row>
    <row r="964" s="13" customFormat="1">
      <c r="A964" s="13"/>
      <c r="B964" s="233"/>
      <c r="C964" s="234"/>
      <c r="D964" s="235" t="s">
        <v>195</v>
      </c>
      <c r="E964" s="236" t="s">
        <v>19</v>
      </c>
      <c r="F964" s="237" t="s">
        <v>7173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195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185</v>
      </c>
    </row>
    <row r="965" s="14" customFormat="1">
      <c r="A965" s="14"/>
      <c r="B965" s="244"/>
      <c r="C965" s="245"/>
      <c r="D965" s="235" t="s">
        <v>195</v>
      </c>
      <c r="E965" s="246" t="s">
        <v>19</v>
      </c>
      <c r="F965" s="247" t="s">
        <v>3479</v>
      </c>
      <c r="G965" s="245"/>
      <c r="H965" s="248">
        <v>6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195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185</v>
      </c>
    </row>
    <row r="966" s="15" customFormat="1">
      <c r="A966" s="15"/>
      <c r="B966" s="255"/>
      <c r="C966" s="256"/>
      <c r="D966" s="235" t="s">
        <v>195</v>
      </c>
      <c r="E966" s="257" t="s">
        <v>19</v>
      </c>
      <c r="F966" s="258" t="s">
        <v>226</v>
      </c>
      <c r="G966" s="256"/>
      <c r="H966" s="259">
        <v>6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5" t="s">
        <v>195</v>
      </c>
      <c r="AU966" s="265" t="s">
        <v>82</v>
      </c>
      <c r="AV966" s="15" t="s">
        <v>135</v>
      </c>
      <c r="AW966" s="15" t="s">
        <v>35</v>
      </c>
      <c r="AX966" s="15" t="s">
        <v>80</v>
      </c>
      <c r="AY966" s="265" t="s">
        <v>185</v>
      </c>
    </row>
    <row r="967" s="2" customFormat="1" ht="24.15" customHeight="1">
      <c r="A967" s="40"/>
      <c r="B967" s="41"/>
      <c r="C967" s="215" t="s">
        <v>1435</v>
      </c>
      <c r="D967" s="215" t="s">
        <v>187</v>
      </c>
      <c r="E967" s="216" t="s">
        <v>1936</v>
      </c>
      <c r="F967" s="217" t="s">
        <v>1937</v>
      </c>
      <c r="G967" s="218" t="s">
        <v>439</v>
      </c>
      <c r="H967" s="219">
        <v>3</v>
      </c>
      <c r="I967" s="220"/>
      <c r="J967" s="221">
        <f>ROUND(I967*H967,2)</f>
        <v>0</v>
      </c>
      <c r="K967" s="217" t="s">
        <v>191</v>
      </c>
      <c r="L967" s="46"/>
      <c r="M967" s="222" t="s">
        <v>19</v>
      </c>
      <c r="N967" s="223" t="s">
        <v>44</v>
      </c>
      <c r="O967" s="86"/>
      <c r="P967" s="224">
        <f>O967*H967</f>
        <v>0</v>
      </c>
      <c r="Q967" s="224">
        <v>0</v>
      </c>
      <c r="R967" s="224">
        <f>Q967*H967</f>
        <v>0</v>
      </c>
      <c r="S967" s="224">
        <v>0</v>
      </c>
      <c r="T967" s="225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6" t="s">
        <v>339</v>
      </c>
      <c r="AT967" s="226" t="s">
        <v>187</v>
      </c>
      <c r="AU967" s="226" t="s">
        <v>82</v>
      </c>
      <c r="AY967" s="19" t="s">
        <v>185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9" t="s">
        <v>80</v>
      </c>
      <c r="BK967" s="227">
        <f>ROUND(I967*H967,2)</f>
        <v>0</v>
      </c>
      <c r="BL967" s="19" t="s">
        <v>339</v>
      </c>
      <c r="BM967" s="226" t="s">
        <v>7175</v>
      </c>
    </row>
    <row r="968" s="2" customFormat="1">
      <c r="A968" s="40"/>
      <c r="B968" s="41"/>
      <c r="C968" s="42"/>
      <c r="D968" s="228" t="s">
        <v>193</v>
      </c>
      <c r="E968" s="42"/>
      <c r="F968" s="229" t="s">
        <v>1939</v>
      </c>
      <c r="G968" s="42"/>
      <c r="H968" s="42"/>
      <c r="I968" s="230"/>
      <c r="J968" s="42"/>
      <c r="K968" s="42"/>
      <c r="L968" s="46"/>
      <c r="M968" s="231"/>
      <c r="N968" s="232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193</v>
      </c>
      <c r="AU968" s="19" t="s">
        <v>82</v>
      </c>
    </row>
    <row r="969" s="13" customFormat="1">
      <c r="A969" s="13"/>
      <c r="B969" s="233"/>
      <c r="C969" s="234"/>
      <c r="D969" s="235" t="s">
        <v>195</v>
      </c>
      <c r="E969" s="236" t="s">
        <v>19</v>
      </c>
      <c r="F969" s="237" t="s">
        <v>1941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195</v>
      </c>
      <c r="AU969" s="243" t="s">
        <v>82</v>
      </c>
      <c r="AV969" s="13" t="s">
        <v>80</v>
      </c>
      <c r="AW969" s="13" t="s">
        <v>35</v>
      </c>
      <c r="AX969" s="13" t="s">
        <v>73</v>
      </c>
      <c r="AY969" s="243" t="s">
        <v>185</v>
      </c>
    </row>
    <row r="970" s="14" customFormat="1">
      <c r="A970" s="14"/>
      <c r="B970" s="244"/>
      <c r="C970" s="245"/>
      <c r="D970" s="235" t="s">
        <v>195</v>
      </c>
      <c r="E970" s="246" t="s">
        <v>19</v>
      </c>
      <c r="F970" s="247" t="s">
        <v>129</v>
      </c>
      <c r="G970" s="245"/>
      <c r="H970" s="248">
        <v>3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195</v>
      </c>
      <c r="AU970" s="254" t="s">
        <v>82</v>
      </c>
      <c r="AV970" s="14" t="s">
        <v>82</v>
      </c>
      <c r="AW970" s="14" t="s">
        <v>35</v>
      </c>
      <c r="AX970" s="14" t="s">
        <v>73</v>
      </c>
      <c r="AY970" s="254" t="s">
        <v>185</v>
      </c>
    </row>
    <row r="971" s="15" customFormat="1">
      <c r="A971" s="15"/>
      <c r="B971" s="255"/>
      <c r="C971" s="256"/>
      <c r="D971" s="235" t="s">
        <v>195</v>
      </c>
      <c r="E971" s="257" t="s">
        <v>19</v>
      </c>
      <c r="F971" s="258" t="s">
        <v>226</v>
      </c>
      <c r="G971" s="256"/>
      <c r="H971" s="259">
        <v>3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5" t="s">
        <v>195</v>
      </c>
      <c r="AU971" s="265" t="s">
        <v>82</v>
      </c>
      <c r="AV971" s="15" t="s">
        <v>135</v>
      </c>
      <c r="AW971" s="15" t="s">
        <v>35</v>
      </c>
      <c r="AX971" s="15" t="s">
        <v>80</v>
      </c>
      <c r="AY971" s="265" t="s">
        <v>185</v>
      </c>
    </row>
    <row r="972" s="2" customFormat="1" ht="16.5" customHeight="1">
      <c r="A972" s="40"/>
      <c r="B972" s="41"/>
      <c r="C972" s="272" t="s">
        <v>1441</v>
      </c>
      <c r="D972" s="272" t="s">
        <v>520</v>
      </c>
      <c r="E972" s="273" t="s">
        <v>7176</v>
      </c>
      <c r="F972" s="274" t="s">
        <v>1944</v>
      </c>
      <c r="G972" s="275" t="s">
        <v>499</v>
      </c>
      <c r="H972" s="276">
        <v>9</v>
      </c>
      <c r="I972" s="277"/>
      <c r="J972" s="278">
        <f>ROUND(I972*H972,2)</f>
        <v>0</v>
      </c>
      <c r="K972" s="274" t="s">
        <v>19</v>
      </c>
      <c r="L972" s="279"/>
      <c r="M972" s="280" t="s">
        <v>19</v>
      </c>
      <c r="N972" s="281" t="s">
        <v>44</v>
      </c>
      <c r="O972" s="86"/>
      <c r="P972" s="224">
        <f>O972*H972</f>
        <v>0</v>
      </c>
      <c r="Q972" s="224">
        <v>0.0060000000000000001</v>
      </c>
      <c r="R972" s="224">
        <f>Q972*H972</f>
        <v>0.053999999999999999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627</v>
      </c>
      <c r="AT972" s="226" t="s">
        <v>520</v>
      </c>
      <c r="AU972" s="226" t="s">
        <v>82</v>
      </c>
      <c r="AY972" s="19" t="s">
        <v>185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80</v>
      </c>
      <c r="BK972" s="227">
        <f>ROUND(I972*H972,2)</f>
        <v>0</v>
      </c>
      <c r="BL972" s="19" t="s">
        <v>339</v>
      </c>
      <c r="BM972" s="226" t="s">
        <v>7177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1941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3485</v>
      </c>
      <c r="G974" s="245"/>
      <c r="H974" s="248">
        <v>9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9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2" customFormat="1" ht="16.5" customHeight="1">
      <c r="A976" s="40"/>
      <c r="B976" s="41"/>
      <c r="C976" s="215" t="s">
        <v>1446</v>
      </c>
      <c r="D976" s="215" t="s">
        <v>187</v>
      </c>
      <c r="E976" s="216" t="s">
        <v>7178</v>
      </c>
      <c r="F976" s="217" t="s">
        <v>7179</v>
      </c>
      <c r="G976" s="218" t="s">
        <v>499</v>
      </c>
      <c r="H976" s="219">
        <v>19.907</v>
      </c>
      <c r="I976" s="220"/>
      <c r="J976" s="221">
        <f>ROUND(I976*H976,2)</f>
        <v>0</v>
      </c>
      <c r="K976" s="217" t="s">
        <v>191</v>
      </c>
      <c r="L976" s="46"/>
      <c r="M976" s="222" t="s">
        <v>19</v>
      </c>
      <c r="N976" s="223" t="s">
        <v>44</v>
      </c>
      <c r="O976" s="86"/>
      <c r="P976" s="224">
        <f>O976*H976</f>
        <v>0</v>
      </c>
      <c r="Q976" s="224">
        <v>0</v>
      </c>
      <c r="R976" s="224">
        <f>Q976*H976</f>
        <v>0</v>
      </c>
      <c r="S976" s="224">
        <v>0</v>
      </c>
      <c r="T976" s="225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6" t="s">
        <v>339</v>
      </c>
      <c r="AT976" s="226" t="s">
        <v>187</v>
      </c>
      <c r="AU976" s="226" t="s">
        <v>82</v>
      </c>
      <c r="AY976" s="19" t="s">
        <v>185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19" t="s">
        <v>80</v>
      </c>
      <c r="BK976" s="227">
        <f>ROUND(I976*H976,2)</f>
        <v>0</v>
      </c>
      <c r="BL976" s="19" t="s">
        <v>339</v>
      </c>
      <c r="BM976" s="226" t="s">
        <v>7180</v>
      </c>
    </row>
    <row r="977" s="2" customFormat="1">
      <c r="A977" s="40"/>
      <c r="B977" s="41"/>
      <c r="C977" s="42"/>
      <c r="D977" s="228" t="s">
        <v>193</v>
      </c>
      <c r="E977" s="42"/>
      <c r="F977" s="229" t="s">
        <v>7181</v>
      </c>
      <c r="G977" s="42"/>
      <c r="H977" s="42"/>
      <c r="I977" s="230"/>
      <c r="J977" s="42"/>
      <c r="K977" s="42"/>
      <c r="L977" s="46"/>
      <c r="M977" s="231"/>
      <c r="N977" s="232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193</v>
      </c>
      <c r="AU977" s="19" t="s">
        <v>82</v>
      </c>
    </row>
    <row r="978" s="13" customFormat="1">
      <c r="A978" s="13"/>
      <c r="B978" s="233"/>
      <c r="C978" s="234"/>
      <c r="D978" s="235" t="s">
        <v>195</v>
      </c>
      <c r="E978" s="236" t="s">
        <v>19</v>
      </c>
      <c r="F978" s="237" t="s">
        <v>7182</v>
      </c>
      <c r="G978" s="234"/>
      <c r="H978" s="236" t="s">
        <v>19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195</v>
      </c>
      <c r="AU978" s="243" t="s">
        <v>82</v>
      </c>
      <c r="AV978" s="13" t="s">
        <v>80</v>
      </c>
      <c r="AW978" s="13" t="s">
        <v>35</v>
      </c>
      <c r="AX978" s="13" t="s">
        <v>73</v>
      </c>
      <c r="AY978" s="243" t="s">
        <v>185</v>
      </c>
    </row>
    <row r="979" s="13" customFormat="1">
      <c r="A979" s="13"/>
      <c r="B979" s="233"/>
      <c r="C979" s="234"/>
      <c r="D979" s="235" t="s">
        <v>195</v>
      </c>
      <c r="E979" s="236" t="s">
        <v>19</v>
      </c>
      <c r="F979" s="237" t="s">
        <v>7183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195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185</v>
      </c>
    </row>
    <row r="980" s="14" customFormat="1">
      <c r="A980" s="14"/>
      <c r="B980" s="244"/>
      <c r="C980" s="245"/>
      <c r="D980" s="235" t="s">
        <v>195</v>
      </c>
      <c r="E980" s="246" t="s">
        <v>19</v>
      </c>
      <c r="F980" s="247" t="s">
        <v>7184</v>
      </c>
      <c r="G980" s="245"/>
      <c r="H980" s="248">
        <v>3.2999999999999998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195</v>
      </c>
      <c r="AU980" s="254" t="s">
        <v>82</v>
      </c>
      <c r="AV980" s="14" t="s">
        <v>82</v>
      </c>
      <c r="AW980" s="14" t="s">
        <v>35</v>
      </c>
      <c r="AX980" s="14" t="s">
        <v>73</v>
      </c>
      <c r="AY980" s="254" t="s">
        <v>185</v>
      </c>
    </row>
    <row r="981" s="14" customFormat="1">
      <c r="A981" s="14"/>
      <c r="B981" s="244"/>
      <c r="C981" s="245"/>
      <c r="D981" s="235" t="s">
        <v>195</v>
      </c>
      <c r="E981" s="246" t="s">
        <v>19</v>
      </c>
      <c r="F981" s="247" t="s">
        <v>7185</v>
      </c>
      <c r="G981" s="245"/>
      <c r="H981" s="248">
        <v>1.1000000000000001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195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185</v>
      </c>
    </row>
    <row r="982" s="14" customFormat="1">
      <c r="A982" s="14"/>
      <c r="B982" s="244"/>
      <c r="C982" s="245"/>
      <c r="D982" s="235" t="s">
        <v>195</v>
      </c>
      <c r="E982" s="246" t="s">
        <v>19</v>
      </c>
      <c r="F982" s="247" t="s">
        <v>7186</v>
      </c>
      <c r="G982" s="245"/>
      <c r="H982" s="248">
        <v>4.4770000000000003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195</v>
      </c>
      <c r="AU982" s="254" t="s">
        <v>82</v>
      </c>
      <c r="AV982" s="14" t="s">
        <v>82</v>
      </c>
      <c r="AW982" s="14" t="s">
        <v>35</v>
      </c>
      <c r="AX982" s="14" t="s">
        <v>73</v>
      </c>
      <c r="AY982" s="254" t="s">
        <v>185</v>
      </c>
    </row>
    <row r="983" s="13" customFormat="1">
      <c r="A983" s="13"/>
      <c r="B983" s="233"/>
      <c r="C983" s="234"/>
      <c r="D983" s="235" t="s">
        <v>195</v>
      </c>
      <c r="E983" s="236" t="s">
        <v>19</v>
      </c>
      <c r="F983" s="237" t="s">
        <v>7187</v>
      </c>
      <c r="G983" s="234"/>
      <c r="H983" s="236" t="s">
        <v>19</v>
      </c>
      <c r="I983" s="238"/>
      <c r="J983" s="234"/>
      <c r="K983" s="234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195</v>
      </c>
      <c r="AU983" s="243" t="s">
        <v>82</v>
      </c>
      <c r="AV983" s="13" t="s">
        <v>80</v>
      </c>
      <c r="AW983" s="13" t="s">
        <v>35</v>
      </c>
      <c r="AX983" s="13" t="s">
        <v>73</v>
      </c>
      <c r="AY983" s="243" t="s">
        <v>185</v>
      </c>
    </row>
    <row r="984" s="14" customFormat="1">
      <c r="A984" s="14"/>
      <c r="B984" s="244"/>
      <c r="C984" s="245"/>
      <c r="D984" s="235" t="s">
        <v>195</v>
      </c>
      <c r="E984" s="246" t="s">
        <v>19</v>
      </c>
      <c r="F984" s="247" t="s">
        <v>7188</v>
      </c>
      <c r="G984" s="245"/>
      <c r="H984" s="248">
        <v>11.029999999999999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195</v>
      </c>
      <c r="AU984" s="254" t="s">
        <v>82</v>
      </c>
      <c r="AV984" s="14" t="s">
        <v>82</v>
      </c>
      <c r="AW984" s="14" t="s">
        <v>35</v>
      </c>
      <c r="AX984" s="14" t="s">
        <v>73</v>
      </c>
      <c r="AY984" s="254" t="s">
        <v>185</v>
      </c>
    </row>
    <row r="985" s="15" customFormat="1">
      <c r="A985" s="15"/>
      <c r="B985" s="255"/>
      <c r="C985" s="256"/>
      <c r="D985" s="235" t="s">
        <v>195</v>
      </c>
      <c r="E985" s="257" t="s">
        <v>19</v>
      </c>
      <c r="F985" s="258" t="s">
        <v>226</v>
      </c>
      <c r="G985" s="256"/>
      <c r="H985" s="259">
        <v>19.907</v>
      </c>
      <c r="I985" s="260"/>
      <c r="J985" s="256"/>
      <c r="K985" s="256"/>
      <c r="L985" s="261"/>
      <c r="M985" s="262"/>
      <c r="N985" s="263"/>
      <c r="O985" s="263"/>
      <c r="P985" s="263"/>
      <c r="Q985" s="263"/>
      <c r="R985" s="263"/>
      <c r="S985" s="263"/>
      <c r="T985" s="264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5" t="s">
        <v>195</v>
      </c>
      <c r="AU985" s="265" t="s">
        <v>82</v>
      </c>
      <c r="AV985" s="15" t="s">
        <v>135</v>
      </c>
      <c r="AW985" s="15" t="s">
        <v>35</v>
      </c>
      <c r="AX985" s="15" t="s">
        <v>80</v>
      </c>
      <c r="AY985" s="265" t="s">
        <v>185</v>
      </c>
    </row>
    <row r="986" s="2" customFormat="1" ht="16.5" customHeight="1">
      <c r="A986" s="40"/>
      <c r="B986" s="41"/>
      <c r="C986" s="272" t="s">
        <v>1453</v>
      </c>
      <c r="D986" s="272" t="s">
        <v>520</v>
      </c>
      <c r="E986" s="273" t="s">
        <v>7189</v>
      </c>
      <c r="F986" s="274" t="s">
        <v>7190</v>
      </c>
      <c r="G986" s="275" t="s">
        <v>240</v>
      </c>
      <c r="H986" s="276">
        <v>12.561999999999999</v>
      </c>
      <c r="I986" s="277"/>
      <c r="J986" s="278">
        <f>ROUND(I986*H986,2)</f>
        <v>0</v>
      </c>
      <c r="K986" s="274" t="s">
        <v>191</v>
      </c>
      <c r="L986" s="279"/>
      <c r="M986" s="280" t="s">
        <v>19</v>
      </c>
      <c r="N986" s="281" t="s">
        <v>44</v>
      </c>
      <c r="O986" s="86"/>
      <c r="P986" s="224">
        <f>O986*H986</f>
        <v>0</v>
      </c>
      <c r="Q986" s="224">
        <v>0.034200000000000001</v>
      </c>
      <c r="R986" s="224">
        <f>Q986*H986</f>
        <v>0.42962040000000001</v>
      </c>
      <c r="S986" s="224">
        <v>0</v>
      </c>
      <c r="T986" s="225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6" t="s">
        <v>627</v>
      </c>
      <c r="AT986" s="226" t="s">
        <v>520</v>
      </c>
      <c r="AU986" s="226" t="s">
        <v>82</v>
      </c>
      <c r="AY986" s="19" t="s">
        <v>185</v>
      </c>
      <c r="BE986" s="227">
        <f>IF(N986="základní",J986,0)</f>
        <v>0</v>
      </c>
      <c r="BF986" s="227">
        <f>IF(N986="snížená",J986,0)</f>
        <v>0</v>
      </c>
      <c r="BG986" s="227">
        <f>IF(N986="zákl. přenesená",J986,0)</f>
        <v>0</v>
      </c>
      <c r="BH986" s="227">
        <f>IF(N986="sníž. přenesená",J986,0)</f>
        <v>0</v>
      </c>
      <c r="BI986" s="227">
        <f>IF(N986="nulová",J986,0)</f>
        <v>0</v>
      </c>
      <c r="BJ986" s="19" t="s">
        <v>80</v>
      </c>
      <c r="BK986" s="227">
        <f>ROUND(I986*H986,2)</f>
        <v>0</v>
      </c>
      <c r="BL986" s="19" t="s">
        <v>339</v>
      </c>
      <c r="BM986" s="226" t="s">
        <v>7191</v>
      </c>
    </row>
    <row r="987" s="13" customFormat="1">
      <c r="A987" s="13"/>
      <c r="B987" s="233"/>
      <c r="C987" s="234"/>
      <c r="D987" s="235" t="s">
        <v>195</v>
      </c>
      <c r="E987" s="236" t="s">
        <v>19</v>
      </c>
      <c r="F987" s="237" t="s">
        <v>7182</v>
      </c>
      <c r="G987" s="234"/>
      <c r="H987" s="236" t="s">
        <v>19</v>
      </c>
      <c r="I987" s="238"/>
      <c r="J987" s="234"/>
      <c r="K987" s="234"/>
      <c r="L987" s="239"/>
      <c r="M987" s="240"/>
      <c r="N987" s="241"/>
      <c r="O987" s="241"/>
      <c r="P987" s="241"/>
      <c r="Q987" s="241"/>
      <c r="R987" s="241"/>
      <c r="S987" s="241"/>
      <c r="T987" s="24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3" t="s">
        <v>195</v>
      </c>
      <c r="AU987" s="243" t="s">
        <v>82</v>
      </c>
      <c r="AV987" s="13" t="s">
        <v>80</v>
      </c>
      <c r="AW987" s="13" t="s">
        <v>35</v>
      </c>
      <c r="AX987" s="13" t="s">
        <v>73</v>
      </c>
      <c r="AY987" s="243" t="s">
        <v>185</v>
      </c>
    </row>
    <row r="988" s="13" customFormat="1">
      <c r="A988" s="13"/>
      <c r="B988" s="233"/>
      <c r="C988" s="234"/>
      <c r="D988" s="235" t="s">
        <v>195</v>
      </c>
      <c r="E988" s="236" t="s">
        <v>19</v>
      </c>
      <c r="F988" s="237" t="s">
        <v>7192</v>
      </c>
      <c r="G988" s="234"/>
      <c r="H988" s="236" t="s">
        <v>19</v>
      </c>
      <c r="I988" s="238"/>
      <c r="J988" s="234"/>
      <c r="K988" s="234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195</v>
      </c>
      <c r="AU988" s="243" t="s">
        <v>82</v>
      </c>
      <c r="AV988" s="13" t="s">
        <v>80</v>
      </c>
      <c r="AW988" s="13" t="s">
        <v>35</v>
      </c>
      <c r="AX988" s="13" t="s">
        <v>73</v>
      </c>
      <c r="AY988" s="243" t="s">
        <v>185</v>
      </c>
    </row>
    <row r="989" s="14" customFormat="1">
      <c r="A989" s="14"/>
      <c r="B989" s="244"/>
      <c r="C989" s="245"/>
      <c r="D989" s="235" t="s">
        <v>195</v>
      </c>
      <c r="E989" s="246" t="s">
        <v>19</v>
      </c>
      <c r="F989" s="247" t="s">
        <v>7193</v>
      </c>
      <c r="G989" s="245"/>
      <c r="H989" s="248">
        <v>1.3200000000000001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195</v>
      </c>
      <c r="AU989" s="254" t="s">
        <v>82</v>
      </c>
      <c r="AV989" s="14" t="s">
        <v>82</v>
      </c>
      <c r="AW989" s="14" t="s">
        <v>35</v>
      </c>
      <c r="AX989" s="14" t="s">
        <v>73</v>
      </c>
      <c r="AY989" s="254" t="s">
        <v>185</v>
      </c>
    </row>
    <row r="990" s="14" customFormat="1">
      <c r="A990" s="14"/>
      <c r="B990" s="244"/>
      <c r="C990" s="245"/>
      <c r="D990" s="235" t="s">
        <v>195</v>
      </c>
      <c r="E990" s="246" t="s">
        <v>19</v>
      </c>
      <c r="F990" s="247" t="s">
        <v>7194</v>
      </c>
      <c r="G990" s="245"/>
      <c r="H990" s="248">
        <v>0.66000000000000003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195</v>
      </c>
      <c r="AU990" s="254" t="s">
        <v>82</v>
      </c>
      <c r="AV990" s="14" t="s">
        <v>82</v>
      </c>
      <c r="AW990" s="14" t="s">
        <v>35</v>
      </c>
      <c r="AX990" s="14" t="s">
        <v>73</v>
      </c>
      <c r="AY990" s="254" t="s">
        <v>185</v>
      </c>
    </row>
    <row r="991" s="14" customFormat="1">
      <c r="A991" s="14"/>
      <c r="B991" s="244"/>
      <c r="C991" s="245"/>
      <c r="D991" s="235" t="s">
        <v>195</v>
      </c>
      <c r="E991" s="246" t="s">
        <v>19</v>
      </c>
      <c r="F991" s="247" t="s">
        <v>7195</v>
      </c>
      <c r="G991" s="245"/>
      <c r="H991" s="248">
        <v>0.41799999999999998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195</v>
      </c>
      <c r="AU991" s="254" t="s">
        <v>82</v>
      </c>
      <c r="AV991" s="14" t="s">
        <v>82</v>
      </c>
      <c r="AW991" s="14" t="s">
        <v>35</v>
      </c>
      <c r="AX991" s="14" t="s">
        <v>73</v>
      </c>
      <c r="AY991" s="254" t="s">
        <v>185</v>
      </c>
    </row>
    <row r="992" s="14" customFormat="1">
      <c r="A992" s="14"/>
      <c r="B992" s="244"/>
      <c r="C992" s="245"/>
      <c r="D992" s="235" t="s">
        <v>195</v>
      </c>
      <c r="E992" s="246" t="s">
        <v>19</v>
      </c>
      <c r="F992" s="247" t="s">
        <v>7196</v>
      </c>
      <c r="G992" s="245"/>
      <c r="H992" s="248">
        <v>0.52000000000000002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195</v>
      </c>
      <c r="AU992" s="254" t="s">
        <v>82</v>
      </c>
      <c r="AV992" s="14" t="s">
        <v>82</v>
      </c>
      <c r="AW992" s="14" t="s">
        <v>35</v>
      </c>
      <c r="AX992" s="14" t="s">
        <v>73</v>
      </c>
      <c r="AY992" s="254" t="s">
        <v>185</v>
      </c>
    </row>
    <row r="993" s="14" customFormat="1">
      <c r="A993" s="14"/>
      <c r="B993" s="244"/>
      <c r="C993" s="245"/>
      <c r="D993" s="235" t="s">
        <v>195</v>
      </c>
      <c r="E993" s="246" t="s">
        <v>19</v>
      </c>
      <c r="F993" s="247" t="s">
        <v>7197</v>
      </c>
      <c r="G993" s="245"/>
      <c r="H993" s="248">
        <v>0.503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195</v>
      </c>
      <c r="AU993" s="254" t="s">
        <v>82</v>
      </c>
      <c r="AV993" s="14" t="s">
        <v>82</v>
      </c>
      <c r="AW993" s="14" t="s">
        <v>35</v>
      </c>
      <c r="AX993" s="14" t="s">
        <v>73</v>
      </c>
      <c r="AY993" s="254" t="s">
        <v>185</v>
      </c>
    </row>
    <row r="994" s="14" customFormat="1">
      <c r="A994" s="14"/>
      <c r="B994" s="244"/>
      <c r="C994" s="245"/>
      <c r="D994" s="235" t="s">
        <v>195</v>
      </c>
      <c r="E994" s="246" t="s">
        <v>19</v>
      </c>
      <c r="F994" s="247" t="s">
        <v>7198</v>
      </c>
      <c r="G994" s="245"/>
      <c r="H994" s="248">
        <v>0.57599999999999996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195</v>
      </c>
      <c r="AU994" s="254" t="s">
        <v>82</v>
      </c>
      <c r="AV994" s="14" t="s">
        <v>82</v>
      </c>
      <c r="AW994" s="14" t="s">
        <v>35</v>
      </c>
      <c r="AX994" s="14" t="s">
        <v>73</v>
      </c>
      <c r="AY994" s="254" t="s">
        <v>185</v>
      </c>
    </row>
    <row r="995" s="16" customFormat="1">
      <c r="A995" s="16"/>
      <c r="B995" s="282"/>
      <c r="C995" s="283"/>
      <c r="D995" s="235" t="s">
        <v>195</v>
      </c>
      <c r="E995" s="284" t="s">
        <v>19</v>
      </c>
      <c r="F995" s="285" t="s">
        <v>727</v>
      </c>
      <c r="G995" s="283"/>
      <c r="H995" s="286">
        <v>3.9970000000000003</v>
      </c>
      <c r="I995" s="287"/>
      <c r="J995" s="283"/>
      <c r="K995" s="283"/>
      <c r="L995" s="288"/>
      <c r="M995" s="289"/>
      <c r="N995" s="290"/>
      <c r="O995" s="290"/>
      <c r="P995" s="290"/>
      <c r="Q995" s="290"/>
      <c r="R995" s="290"/>
      <c r="S995" s="290"/>
      <c r="T995" s="291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292" t="s">
        <v>195</v>
      </c>
      <c r="AU995" s="292" t="s">
        <v>82</v>
      </c>
      <c r="AV995" s="16" t="s">
        <v>129</v>
      </c>
      <c r="AW995" s="16" t="s">
        <v>35</v>
      </c>
      <c r="AX995" s="16" t="s">
        <v>73</v>
      </c>
      <c r="AY995" s="292" t="s">
        <v>185</v>
      </c>
    </row>
    <row r="996" s="13" customFormat="1">
      <c r="A996" s="13"/>
      <c r="B996" s="233"/>
      <c r="C996" s="234"/>
      <c r="D996" s="235" t="s">
        <v>195</v>
      </c>
      <c r="E996" s="236" t="s">
        <v>19</v>
      </c>
      <c r="F996" s="237" t="s">
        <v>7187</v>
      </c>
      <c r="G996" s="234"/>
      <c r="H996" s="236" t="s">
        <v>19</v>
      </c>
      <c r="I996" s="238"/>
      <c r="J996" s="234"/>
      <c r="K996" s="234"/>
      <c r="L996" s="239"/>
      <c r="M996" s="240"/>
      <c r="N996" s="241"/>
      <c r="O996" s="241"/>
      <c r="P996" s="241"/>
      <c r="Q996" s="241"/>
      <c r="R996" s="241"/>
      <c r="S996" s="241"/>
      <c r="T996" s="24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3" t="s">
        <v>195</v>
      </c>
      <c r="AU996" s="243" t="s">
        <v>82</v>
      </c>
      <c r="AV996" s="13" t="s">
        <v>80</v>
      </c>
      <c r="AW996" s="13" t="s">
        <v>35</v>
      </c>
      <c r="AX996" s="13" t="s">
        <v>73</v>
      </c>
      <c r="AY996" s="243" t="s">
        <v>185</v>
      </c>
    </row>
    <row r="997" s="14" customFormat="1">
      <c r="A997" s="14"/>
      <c r="B997" s="244"/>
      <c r="C997" s="245"/>
      <c r="D997" s="235" t="s">
        <v>195</v>
      </c>
      <c r="E997" s="246" t="s">
        <v>19</v>
      </c>
      <c r="F997" s="247" t="s">
        <v>7199</v>
      </c>
      <c r="G997" s="245"/>
      <c r="H997" s="248">
        <v>3.7679999999999998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195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185</v>
      </c>
    </row>
    <row r="998" s="14" customFormat="1">
      <c r="A998" s="14"/>
      <c r="B998" s="244"/>
      <c r="C998" s="245"/>
      <c r="D998" s="235" t="s">
        <v>195</v>
      </c>
      <c r="E998" s="246" t="s">
        <v>19</v>
      </c>
      <c r="F998" s="247" t="s">
        <v>7200</v>
      </c>
      <c r="G998" s="245"/>
      <c r="H998" s="248">
        <v>2.464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195</v>
      </c>
      <c r="AU998" s="254" t="s">
        <v>82</v>
      </c>
      <c r="AV998" s="14" t="s">
        <v>82</v>
      </c>
      <c r="AW998" s="14" t="s">
        <v>35</v>
      </c>
      <c r="AX998" s="14" t="s">
        <v>73</v>
      </c>
      <c r="AY998" s="254" t="s">
        <v>185</v>
      </c>
    </row>
    <row r="999" s="14" customFormat="1">
      <c r="A999" s="14"/>
      <c r="B999" s="244"/>
      <c r="C999" s="245"/>
      <c r="D999" s="235" t="s">
        <v>195</v>
      </c>
      <c r="E999" s="246" t="s">
        <v>19</v>
      </c>
      <c r="F999" s="247" t="s">
        <v>7201</v>
      </c>
      <c r="G999" s="245"/>
      <c r="H999" s="248">
        <v>1.0860000000000001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195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185</v>
      </c>
    </row>
    <row r="1000" s="14" customFormat="1">
      <c r="A1000" s="14"/>
      <c r="B1000" s="244"/>
      <c r="C1000" s="245"/>
      <c r="D1000" s="235" t="s">
        <v>195</v>
      </c>
      <c r="E1000" s="246" t="s">
        <v>19</v>
      </c>
      <c r="F1000" s="247" t="s">
        <v>7202</v>
      </c>
      <c r="G1000" s="245"/>
      <c r="H1000" s="248">
        <v>1.2470000000000001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195</v>
      </c>
      <c r="AU1000" s="254" t="s">
        <v>82</v>
      </c>
      <c r="AV1000" s="14" t="s">
        <v>82</v>
      </c>
      <c r="AW1000" s="14" t="s">
        <v>35</v>
      </c>
      <c r="AX1000" s="14" t="s">
        <v>73</v>
      </c>
      <c r="AY1000" s="254" t="s">
        <v>185</v>
      </c>
    </row>
    <row r="1001" s="16" customFormat="1">
      <c r="A1001" s="16"/>
      <c r="B1001" s="282"/>
      <c r="C1001" s="283"/>
      <c r="D1001" s="235" t="s">
        <v>195</v>
      </c>
      <c r="E1001" s="284" t="s">
        <v>19</v>
      </c>
      <c r="F1001" s="285" t="s">
        <v>727</v>
      </c>
      <c r="G1001" s="283"/>
      <c r="H1001" s="286">
        <v>8.5649999999999995</v>
      </c>
      <c r="I1001" s="287"/>
      <c r="J1001" s="283"/>
      <c r="K1001" s="283"/>
      <c r="L1001" s="288"/>
      <c r="M1001" s="289"/>
      <c r="N1001" s="290"/>
      <c r="O1001" s="290"/>
      <c r="P1001" s="290"/>
      <c r="Q1001" s="290"/>
      <c r="R1001" s="290"/>
      <c r="S1001" s="290"/>
      <c r="T1001" s="291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T1001" s="292" t="s">
        <v>195</v>
      </c>
      <c r="AU1001" s="292" t="s">
        <v>82</v>
      </c>
      <c r="AV1001" s="16" t="s">
        <v>129</v>
      </c>
      <c r="AW1001" s="16" t="s">
        <v>35</v>
      </c>
      <c r="AX1001" s="16" t="s">
        <v>73</v>
      </c>
      <c r="AY1001" s="292" t="s">
        <v>185</v>
      </c>
    </row>
    <row r="1002" s="15" customFormat="1">
      <c r="A1002" s="15"/>
      <c r="B1002" s="255"/>
      <c r="C1002" s="256"/>
      <c r="D1002" s="235" t="s">
        <v>195</v>
      </c>
      <c r="E1002" s="257" t="s">
        <v>19</v>
      </c>
      <c r="F1002" s="258" t="s">
        <v>226</v>
      </c>
      <c r="G1002" s="256"/>
      <c r="H1002" s="259">
        <v>12.562000000000001</v>
      </c>
      <c r="I1002" s="260"/>
      <c r="J1002" s="256"/>
      <c r="K1002" s="256"/>
      <c r="L1002" s="261"/>
      <c r="M1002" s="262"/>
      <c r="N1002" s="263"/>
      <c r="O1002" s="263"/>
      <c r="P1002" s="263"/>
      <c r="Q1002" s="263"/>
      <c r="R1002" s="263"/>
      <c r="S1002" s="263"/>
      <c r="T1002" s="264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65" t="s">
        <v>195</v>
      </c>
      <c r="AU1002" s="265" t="s">
        <v>82</v>
      </c>
      <c r="AV1002" s="15" t="s">
        <v>135</v>
      </c>
      <c r="AW1002" s="15" t="s">
        <v>35</v>
      </c>
      <c r="AX1002" s="15" t="s">
        <v>80</v>
      </c>
      <c r="AY1002" s="265" t="s">
        <v>185</v>
      </c>
    </row>
    <row r="1003" s="2" customFormat="1" ht="24.15" customHeight="1">
      <c r="A1003" s="40"/>
      <c r="B1003" s="41"/>
      <c r="C1003" s="215" t="s">
        <v>1468</v>
      </c>
      <c r="D1003" s="215" t="s">
        <v>187</v>
      </c>
      <c r="E1003" s="216" t="s">
        <v>1336</v>
      </c>
      <c r="F1003" s="217" t="s">
        <v>1337</v>
      </c>
      <c r="G1003" s="218" t="s">
        <v>457</v>
      </c>
      <c r="H1003" s="266"/>
      <c r="I1003" s="220"/>
      <c r="J1003" s="221">
        <f>ROUND(I1003*H1003,2)</f>
        <v>0</v>
      </c>
      <c r="K1003" s="217" t="s">
        <v>191</v>
      </c>
      <c r="L1003" s="46"/>
      <c r="M1003" s="222" t="s">
        <v>19</v>
      </c>
      <c r="N1003" s="223" t="s">
        <v>44</v>
      </c>
      <c r="O1003" s="86"/>
      <c r="P1003" s="224">
        <f>O1003*H1003</f>
        <v>0</v>
      </c>
      <c r="Q1003" s="224">
        <v>0</v>
      </c>
      <c r="R1003" s="224">
        <f>Q1003*H1003</f>
        <v>0</v>
      </c>
      <c r="S1003" s="224">
        <v>0</v>
      </c>
      <c r="T1003" s="225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6" t="s">
        <v>339</v>
      </c>
      <c r="AT1003" s="226" t="s">
        <v>187</v>
      </c>
      <c r="AU1003" s="226" t="s">
        <v>82</v>
      </c>
      <c r="AY1003" s="19" t="s">
        <v>185</v>
      </c>
      <c r="BE1003" s="227">
        <f>IF(N1003="základní",J1003,0)</f>
        <v>0</v>
      </c>
      <c r="BF1003" s="227">
        <f>IF(N1003="snížená",J1003,0)</f>
        <v>0</v>
      </c>
      <c r="BG1003" s="227">
        <f>IF(N1003="zákl. přenesená",J1003,0)</f>
        <v>0</v>
      </c>
      <c r="BH1003" s="227">
        <f>IF(N1003="sníž. přenesená",J1003,0)</f>
        <v>0</v>
      </c>
      <c r="BI1003" s="227">
        <f>IF(N1003="nulová",J1003,0)</f>
        <v>0</v>
      </c>
      <c r="BJ1003" s="19" t="s">
        <v>80</v>
      </c>
      <c r="BK1003" s="227">
        <f>ROUND(I1003*H1003,2)</f>
        <v>0</v>
      </c>
      <c r="BL1003" s="19" t="s">
        <v>339</v>
      </c>
      <c r="BM1003" s="226" t="s">
        <v>7203</v>
      </c>
    </row>
    <row r="1004" s="2" customFormat="1">
      <c r="A1004" s="40"/>
      <c r="B1004" s="41"/>
      <c r="C1004" s="42"/>
      <c r="D1004" s="228" t="s">
        <v>193</v>
      </c>
      <c r="E1004" s="42"/>
      <c r="F1004" s="229" t="s">
        <v>1339</v>
      </c>
      <c r="G1004" s="42"/>
      <c r="H1004" s="42"/>
      <c r="I1004" s="230"/>
      <c r="J1004" s="42"/>
      <c r="K1004" s="42"/>
      <c r="L1004" s="46"/>
      <c r="M1004" s="231"/>
      <c r="N1004" s="232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193</v>
      </c>
      <c r="AU1004" s="19" t="s">
        <v>82</v>
      </c>
    </row>
    <row r="1005" s="12" customFormat="1" ht="22.8" customHeight="1">
      <c r="A1005" s="12"/>
      <c r="B1005" s="199"/>
      <c r="C1005" s="200"/>
      <c r="D1005" s="201" t="s">
        <v>72</v>
      </c>
      <c r="E1005" s="213" t="s">
        <v>1340</v>
      </c>
      <c r="F1005" s="213" t="s">
        <v>1341</v>
      </c>
      <c r="G1005" s="200"/>
      <c r="H1005" s="200"/>
      <c r="I1005" s="203"/>
      <c r="J1005" s="214">
        <f>BK1005</f>
        <v>0</v>
      </c>
      <c r="K1005" s="200"/>
      <c r="L1005" s="205"/>
      <c r="M1005" s="206"/>
      <c r="N1005" s="207"/>
      <c r="O1005" s="207"/>
      <c r="P1005" s="208">
        <f>SUM(P1006:P1173)</f>
        <v>0</v>
      </c>
      <c r="Q1005" s="207"/>
      <c r="R1005" s="208">
        <f>SUM(R1006:R1173)</f>
        <v>1.4296764899999999</v>
      </c>
      <c r="S1005" s="207"/>
      <c r="T1005" s="209">
        <f>SUM(T1006:T1173)</f>
        <v>0</v>
      </c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R1005" s="210" t="s">
        <v>82</v>
      </c>
      <c r="AT1005" s="211" t="s">
        <v>72</v>
      </c>
      <c r="AU1005" s="211" t="s">
        <v>80</v>
      </c>
      <c r="AY1005" s="210" t="s">
        <v>185</v>
      </c>
      <c r="BK1005" s="212">
        <f>SUM(BK1006:BK1173)</f>
        <v>0</v>
      </c>
    </row>
    <row r="1006" s="2" customFormat="1" ht="24.15" customHeight="1">
      <c r="A1006" s="40"/>
      <c r="B1006" s="41"/>
      <c r="C1006" s="215" t="s">
        <v>1473</v>
      </c>
      <c r="D1006" s="215" t="s">
        <v>187</v>
      </c>
      <c r="E1006" s="216" t="s">
        <v>1899</v>
      </c>
      <c r="F1006" s="217" t="s">
        <v>7204</v>
      </c>
      <c r="G1006" s="218" t="s">
        <v>1314</v>
      </c>
      <c r="H1006" s="219">
        <v>1</v>
      </c>
      <c r="I1006" s="220"/>
      <c r="J1006" s="221">
        <f>ROUND(I1006*H1006,2)</f>
        <v>0</v>
      </c>
      <c r="K1006" s="217" t="s">
        <v>449</v>
      </c>
      <c r="L1006" s="46"/>
      <c r="M1006" s="222" t="s">
        <v>19</v>
      </c>
      <c r="N1006" s="223" t="s">
        <v>44</v>
      </c>
      <c r="O1006" s="86"/>
      <c r="P1006" s="224">
        <f>O1006*H1006</f>
        <v>0</v>
      </c>
      <c r="Q1006" s="224">
        <v>0</v>
      </c>
      <c r="R1006" s="224">
        <f>Q1006*H1006</f>
        <v>0</v>
      </c>
      <c r="S1006" s="224">
        <v>0</v>
      </c>
      <c r="T1006" s="225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6" t="s">
        <v>339</v>
      </c>
      <c r="AT1006" s="226" t="s">
        <v>187</v>
      </c>
      <c r="AU1006" s="226" t="s">
        <v>82</v>
      </c>
      <c r="AY1006" s="19" t="s">
        <v>185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9" t="s">
        <v>80</v>
      </c>
      <c r="BK1006" s="227">
        <f>ROUND(I1006*H1006,2)</f>
        <v>0</v>
      </c>
      <c r="BL1006" s="19" t="s">
        <v>339</v>
      </c>
      <c r="BM1006" s="226" t="s">
        <v>7205</v>
      </c>
    </row>
    <row r="1007" s="13" customFormat="1">
      <c r="A1007" s="13"/>
      <c r="B1007" s="233"/>
      <c r="C1007" s="234"/>
      <c r="D1007" s="235" t="s">
        <v>195</v>
      </c>
      <c r="E1007" s="236" t="s">
        <v>19</v>
      </c>
      <c r="F1007" s="237" t="s">
        <v>1930</v>
      </c>
      <c r="G1007" s="234"/>
      <c r="H1007" s="236" t="s">
        <v>19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195</v>
      </c>
      <c r="AU1007" s="243" t="s">
        <v>82</v>
      </c>
      <c r="AV1007" s="13" t="s">
        <v>80</v>
      </c>
      <c r="AW1007" s="13" t="s">
        <v>35</v>
      </c>
      <c r="AX1007" s="13" t="s">
        <v>73</v>
      </c>
      <c r="AY1007" s="243" t="s">
        <v>185</v>
      </c>
    </row>
    <row r="1008" s="13" customFormat="1">
      <c r="A1008" s="13"/>
      <c r="B1008" s="233"/>
      <c r="C1008" s="234"/>
      <c r="D1008" s="235" t="s">
        <v>195</v>
      </c>
      <c r="E1008" s="236" t="s">
        <v>19</v>
      </c>
      <c r="F1008" s="237" t="s">
        <v>7206</v>
      </c>
      <c r="G1008" s="234"/>
      <c r="H1008" s="236" t="s">
        <v>19</v>
      </c>
      <c r="I1008" s="238"/>
      <c r="J1008" s="234"/>
      <c r="K1008" s="234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195</v>
      </c>
      <c r="AU1008" s="243" t="s">
        <v>82</v>
      </c>
      <c r="AV1008" s="13" t="s">
        <v>80</v>
      </c>
      <c r="AW1008" s="13" t="s">
        <v>35</v>
      </c>
      <c r="AX1008" s="13" t="s">
        <v>73</v>
      </c>
      <c r="AY1008" s="243" t="s">
        <v>185</v>
      </c>
    </row>
    <row r="1009" s="14" customFormat="1">
      <c r="A1009" s="14"/>
      <c r="B1009" s="244"/>
      <c r="C1009" s="245"/>
      <c r="D1009" s="235" t="s">
        <v>195</v>
      </c>
      <c r="E1009" s="246" t="s">
        <v>19</v>
      </c>
      <c r="F1009" s="247" t="s">
        <v>80</v>
      </c>
      <c r="G1009" s="245"/>
      <c r="H1009" s="248">
        <v>1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195</v>
      </c>
      <c r="AU1009" s="254" t="s">
        <v>82</v>
      </c>
      <c r="AV1009" s="14" t="s">
        <v>82</v>
      </c>
      <c r="AW1009" s="14" t="s">
        <v>35</v>
      </c>
      <c r="AX1009" s="14" t="s">
        <v>73</v>
      </c>
      <c r="AY1009" s="254" t="s">
        <v>185</v>
      </c>
    </row>
    <row r="1010" s="15" customFormat="1">
      <c r="A1010" s="15"/>
      <c r="B1010" s="255"/>
      <c r="C1010" s="256"/>
      <c r="D1010" s="235" t="s">
        <v>195</v>
      </c>
      <c r="E1010" s="257" t="s">
        <v>19</v>
      </c>
      <c r="F1010" s="258" t="s">
        <v>226</v>
      </c>
      <c r="G1010" s="256"/>
      <c r="H1010" s="259">
        <v>1</v>
      </c>
      <c r="I1010" s="260"/>
      <c r="J1010" s="256"/>
      <c r="K1010" s="256"/>
      <c r="L1010" s="261"/>
      <c r="M1010" s="262"/>
      <c r="N1010" s="263"/>
      <c r="O1010" s="263"/>
      <c r="P1010" s="263"/>
      <c r="Q1010" s="263"/>
      <c r="R1010" s="263"/>
      <c r="S1010" s="263"/>
      <c r="T1010" s="264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5" t="s">
        <v>195</v>
      </c>
      <c r="AU1010" s="265" t="s">
        <v>82</v>
      </c>
      <c r="AV1010" s="15" t="s">
        <v>135</v>
      </c>
      <c r="AW1010" s="15" t="s">
        <v>35</v>
      </c>
      <c r="AX1010" s="15" t="s">
        <v>80</v>
      </c>
      <c r="AY1010" s="265" t="s">
        <v>185</v>
      </c>
    </row>
    <row r="1011" s="2" customFormat="1" ht="33" customHeight="1">
      <c r="A1011" s="40"/>
      <c r="B1011" s="41"/>
      <c r="C1011" s="215" t="s">
        <v>1880</v>
      </c>
      <c r="D1011" s="215" t="s">
        <v>187</v>
      </c>
      <c r="E1011" s="216" t="s">
        <v>2719</v>
      </c>
      <c r="F1011" s="217" t="s">
        <v>7207</v>
      </c>
      <c r="G1011" s="218" t="s">
        <v>1314</v>
      </c>
      <c r="H1011" s="219">
        <v>1</v>
      </c>
      <c r="I1011" s="220"/>
      <c r="J1011" s="221">
        <f>ROUND(I1011*H1011,2)</f>
        <v>0</v>
      </c>
      <c r="K1011" s="217" t="s">
        <v>449</v>
      </c>
      <c r="L1011" s="46"/>
      <c r="M1011" s="222" t="s">
        <v>19</v>
      </c>
      <c r="N1011" s="223" t="s">
        <v>44</v>
      </c>
      <c r="O1011" s="86"/>
      <c r="P1011" s="224">
        <f>O1011*H1011</f>
        <v>0</v>
      </c>
      <c r="Q1011" s="224">
        <v>0</v>
      </c>
      <c r="R1011" s="224">
        <f>Q1011*H1011</f>
        <v>0</v>
      </c>
      <c r="S1011" s="224">
        <v>0</v>
      </c>
      <c r="T1011" s="225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6" t="s">
        <v>339</v>
      </c>
      <c r="AT1011" s="226" t="s">
        <v>187</v>
      </c>
      <c r="AU1011" s="226" t="s">
        <v>82</v>
      </c>
      <c r="AY1011" s="19" t="s">
        <v>185</v>
      </c>
      <c r="BE1011" s="227">
        <f>IF(N1011="základní",J1011,0)</f>
        <v>0</v>
      </c>
      <c r="BF1011" s="227">
        <f>IF(N1011="snížená",J1011,0)</f>
        <v>0</v>
      </c>
      <c r="BG1011" s="227">
        <f>IF(N1011="zákl. přenesená",J1011,0)</f>
        <v>0</v>
      </c>
      <c r="BH1011" s="227">
        <f>IF(N1011="sníž. přenesená",J1011,0)</f>
        <v>0</v>
      </c>
      <c r="BI1011" s="227">
        <f>IF(N1011="nulová",J1011,0)</f>
        <v>0</v>
      </c>
      <c r="BJ1011" s="19" t="s">
        <v>80</v>
      </c>
      <c r="BK1011" s="227">
        <f>ROUND(I1011*H1011,2)</f>
        <v>0</v>
      </c>
      <c r="BL1011" s="19" t="s">
        <v>339</v>
      </c>
      <c r="BM1011" s="226" t="s">
        <v>7208</v>
      </c>
    </row>
    <row r="1012" s="13" customFormat="1">
      <c r="A1012" s="13"/>
      <c r="B1012" s="233"/>
      <c r="C1012" s="234"/>
      <c r="D1012" s="235" t="s">
        <v>195</v>
      </c>
      <c r="E1012" s="236" t="s">
        <v>19</v>
      </c>
      <c r="F1012" s="237" t="s">
        <v>7209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195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185</v>
      </c>
    </row>
    <row r="1013" s="14" customFormat="1">
      <c r="A1013" s="14"/>
      <c r="B1013" s="244"/>
      <c r="C1013" s="245"/>
      <c r="D1013" s="235" t="s">
        <v>195</v>
      </c>
      <c r="E1013" s="246" t="s">
        <v>19</v>
      </c>
      <c r="F1013" s="247" t="s">
        <v>80</v>
      </c>
      <c r="G1013" s="245"/>
      <c r="H1013" s="248">
        <v>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195</v>
      </c>
      <c r="AU1013" s="254" t="s">
        <v>82</v>
      </c>
      <c r="AV1013" s="14" t="s">
        <v>82</v>
      </c>
      <c r="AW1013" s="14" t="s">
        <v>35</v>
      </c>
      <c r="AX1013" s="14" t="s">
        <v>73</v>
      </c>
      <c r="AY1013" s="254" t="s">
        <v>185</v>
      </c>
    </row>
    <row r="1014" s="15" customFormat="1">
      <c r="A1014" s="15"/>
      <c r="B1014" s="255"/>
      <c r="C1014" s="256"/>
      <c r="D1014" s="235" t="s">
        <v>195</v>
      </c>
      <c r="E1014" s="257" t="s">
        <v>19</v>
      </c>
      <c r="F1014" s="258" t="s">
        <v>226</v>
      </c>
      <c r="G1014" s="256"/>
      <c r="H1014" s="259">
        <v>1</v>
      </c>
      <c r="I1014" s="260"/>
      <c r="J1014" s="256"/>
      <c r="K1014" s="256"/>
      <c r="L1014" s="261"/>
      <c r="M1014" s="262"/>
      <c r="N1014" s="263"/>
      <c r="O1014" s="263"/>
      <c r="P1014" s="263"/>
      <c r="Q1014" s="263"/>
      <c r="R1014" s="263"/>
      <c r="S1014" s="263"/>
      <c r="T1014" s="264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5" t="s">
        <v>195</v>
      </c>
      <c r="AU1014" s="265" t="s">
        <v>82</v>
      </c>
      <c r="AV1014" s="15" t="s">
        <v>135</v>
      </c>
      <c r="AW1014" s="15" t="s">
        <v>35</v>
      </c>
      <c r="AX1014" s="15" t="s">
        <v>80</v>
      </c>
      <c r="AY1014" s="265" t="s">
        <v>185</v>
      </c>
    </row>
    <row r="1015" s="2" customFormat="1" ht="24.15" customHeight="1">
      <c r="A1015" s="40"/>
      <c r="B1015" s="41"/>
      <c r="C1015" s="215" t="s">
        <v>1888</v>
      </c>
      <c r="D1015" s="215" t="s">
        <v>187</v>
      </c>
      <c r="E1015" s="216" t="s">
        <v>2723</v>
      </c>
      <c r="F1015" s="217" t="s">
        <v>7210</v>
      </c>
      <c r="G1015" s="218" t="s">
        <v>1314</v>
      </c>
      <c r="H1015" s="219">
        <v>1</v>
      </c>
      <c r="I1015" s="220"/>
      <c r="J1015" s="221">
        <f>ROUND(I1015*H1015,2)</f>
        <v>0</v>
      </c>
      <c r="K1015" s="217" t="s">
        <v>449</v>
      </c>
      <c r="L1015" s="46"/>
      <c r="M1015" s="222" t="s">
        <v>19</v>
      </c>
      <c r="N1015" s="223" t="s">
        <v>44</v>
      </c>
      <c r="O1015" s="86"/>
      <c r="P1015" s="224">
        <f>O1015*H1015</f>
        <v>0</v>
      </c>
      <c r="Q1015" s="224">
        <v>0</v>
      </c>
      <c r="R1015" s="224">
        <f>Q1015*H1015</f>
        <v>0</v>
      </c>
      <c r="S1015" s="224">
        <v>0</v>
      </c>
      <c r="T1015" s="225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6" t="s">
        <v>339</v>
      </c>
      <c r="AT1015" s="226" t="s">
        <v>187</v>
      </c>
      <c r="AU1015" s="226" t="s">
        <v>82</v>
      </c>
      <c r="AY1015" s="19" t="s">
        <v>185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19" t="s">
        <v>80</v>
      </c>
      <c r="BK1015" s="227">
        <f>ROUND(I1015*H1015,2)</f>
        <v>0</v>
      </c>
      <c r="BL1015" s="19" t="s">
        <v>339</v>
      </c>
      <c r="BM1015" s="226" t="s">
        <v>7211</v>
      </c>
    </row>
    <row r="1016" s="13" customFormat="1">
      <c r="A1016" s="13"/>
      <c r="B1016" s="233"/>
      <c r="C1016" s="234"/>
      <c r="D1016" s="235" t="s">
        <v>195</v>
      </c>
      <c r="E1016" s="236" t="s">
        <v>19</v>
      </c>
      <c r="F1016" s="237" t="s">
        <v>7212</v>
      </c>
      <c r="G1016" s="234"/>
      <c r="H1016" s="236" t="s">
        <v>19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195</v>
      </c>
      <c r="AU1016" s="243" t="s">
        <v>82</v>
      </c>
      <c r="AV1016" s="13" t="s">
        <v>80</v>
      </c>
      <c r="AW1016" s="13" t="s">
        <v>35</v>
      </c>
      <c r="AX1016" s="13" t="s">
        <v>73</v>
      </c>
      <c r="AY1016" s="243" t="s">
        <v>185</v>
      </c>
    </row>
    <row r="1017" s="13" customFormat="1">
      <c r="A1017" s="13"/>
      <c r="B1017" s="233"/>
      <c r="C1017" s="234"/>
      <c r="D1017" s="235" t="s">
        <v>195</v>
      </c>
      <c r="E1017" s="236" t="s">
        <v>19</v>
      </c>
      <c r="F1017" s="237" t="s">
        <v>7213</v>
      </c>
      <c r="G1017" s="234"/>
      <c r="H1017" s="236" t="s">
        <v>19</v>
      </c>
      <c r="I1017" s="238"/>
      <c r="J1017" s="234"/>
      <c r="K1017" s="234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195</v>
      </c>
      <c r="AU1017" s="243" t="s">
        <v>82</v>
      </c>
      <c r="AV1017" s="13" t="s">
        <v>80</v>
      </c>
      <c r="AW1017" s="13" t="s">
        <v>35</v>
      </c>
      <c r="AX1017" s="13" t="s">
        <v>73</v>
      </c>
      <c r="AY1017" s="243" t="s">
        <v>185</v>
      </c>
    </row>
    <row r="1018" s="14" customFormat="1">
      <c r="A1018" s="14"/>
      <c r="B1018" s="244"/>
      <c r="C1018" s="245"/>
      <c r="D1018" s="235" t="s">
        <v>195</v>
      </c>
      <c r="E1018" s="246" t="s">
        <v>19</v>
      </c>
      <c r="F1018" s="247" t="s">
        <v>80</v>
      </c>
      <c r="G1018" s="245"/>
      <c r="H1018" s="248">
        <v>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195</v>
      </c>
      <c r="AU1018" s="254" t="s">
        <v>82</v>
      </c>
      <c r="AV1018" s="14" t="s">
        <v>82</v>
      </c>
      <c r="AW1018" s="14" t="s">
        <v>35</v>
      </c>
      <c r="AX1018" s="14" t="s">
        <v>73</v>
      </c>
      <c r="AY1018" s="254" t="s">
        <v>185</v>
      </c>
    </row>
    <row r="1019" s="15" customFormat="1">
      <c r="A1019" s="15"/>
      <c r="B1019" s="255"/>
      <c r="C1019" s="256"/>
      <c r="D1019" s="235" t="s">
        <v>195</v>
      </c>
      <c r="E1019" s="257" t="s">
        <v>19</v>
      </c>
      <c r="F1019" s="258" t="s">
        <v>226</v>
      </c>
      <c r="G1019" s="256"/>
      <c r="H1019" s="259">
        <v>1</v>
      </c>
      <c r="I1019" s="260"/>
      <c r="J1019" s="256"/>
      <c r="K1019" s="256"/>
      <c r="L1019" s="261"/>
      <c r="M1019" s="262"/>
      <c r="N1019" s="263"/>
      <c r="O1019" s="263"/>
      <c r="P1019" s="263"/>
      <c r="Q1019" s="263"/>
      <c r="R1019" s="263"/>
      <c r="S1019" s="263"/>
      <c r="T1019" s="264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5" t="s">
        <v>195</v>
      </c>
      <c r="AU1019" s="265" t="s">
        <v>82</v>
      </c>
      <c r="AV1019" s="15" t="s">
        <v>135</v>
      </c>
      <c r="AW1019" s="15" t="s">
        <v>35</v>
      </c>
      <c r="AX1019" s="15" t="s">
        <v>80</v>
      </c>
      <c r="AY1019" s="265" t="s">
        <v>185</v>
      </c>
    </row>
    <row r="1020" s="2" customFormat="1" ht="33" customHeight="1">
      <c r="A1020" s="40"/>
      <c r="B1020" s="41"/>
      <c r="C1020" s="215" t="s">
        <v>1890</v>
      </c>
      <c r="D1020" s="215" t="s">
        <v>187</v>
      </c>
      <c r="E1020" s="216" t="s">
        <v>7214</v>
      </c>
      <c r="F1020" s="217" t="s">
        <v>7215</v>
      </c>
      <c r="G1020" s="218" t="s">
        <v>1314</v>
      </c>
      <c r="H1020" s="219">
        <v>1</v>
      </c>
      <c r="I1020" s="220"/>
      <c r="J1020" s="221">
        <f>ROUND(I1020*H1020,2)</f>
        <v>0</v>
      </c>
      <c r="K1020" s="217" t="s">
        <v>449</v>
      </c>
      <c r="L1020" s="46"/>
      <c r="M1020" s="222" t="s">
        <v>19</v>
      </c>
      <c r="N1020" s="223" t="s">
        <v>44</v>
      </c>
      <c r="O1020" s="86"/>
      <c r="P1020" s="224">
        <f>O1020*H1020</f>
        <v>0</v>
      </c>
      <c r="Q1020" s="224">
        <v>0</v>
      </c>
      <c r="R1020" s="224">
        <f>Q1020*H1020</f>
        <v>0</v>
      </c>
      <c r="S1020" s="224">
        <v>0</v>
      </c>
      <c r="T1020" s="225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6" t="s">
        <v>339</v>
      </c>
      <c r="AT1020" s="226" t="s">
        <v>187</v>
      </c>
      <c r="AU1020" s="226" t="s">
        <v>82</v>
      </c>
      <c r="AY1020" s="19" t="s">
        <v>185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19" t="s">
        <v>80</v>
      </c>
      <c r="BK1020" s="227">
        <f>ROUND(I1020*H1020,2)</f>
        <v>0</v>
      </c>
      <c r="BL1020" s="19" t="s">
        <v>339</v>
      </c>
      <c r="BM1020" s="226" t="s">
        <v>7216</v>
      </c>
    </row>
    <row r="1021" s="13" customFormat="1">
      <c r="A1021" s="13"/>
      <c r="B1021" s="233"/>
      <c r="C1021" s="234"/>
      <c r="D1021" s="235" t="s">
        <v>195</v>
      </c>
      <c r="E1021" s="236" t="s">
        <v>19</v>
      </c>
      <c r="F1021" s="237" t="s">
        <v>7217</v>
      </c>
      <c r="G1021" s="234"/>
      <c r="H1021" s="236" t="s">
        <v>19</v>
      </c>
      <c r="I1021" s="238"/>
      <c r="J1021" s="234"/>
      <c r="K1021" s="234"/>
      <c r="L1021" s="239"/>
      <c r="M1021" s="240"/>
      <c r="N1021" s="241"/>
      <c r="O1021" s="241"/>
      <c r="P1021" s="241"/>
      <c r="Q1021" s="241"/>
      <c r="R1021" s="241"/>
      <c r="S1021" s="241"/>
      <c r="T1021" s="24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3" t="s">
        <v>195</v>
      </c>
      <c r="AU1021" s="243" t="s">
        <v>82</v>
      </c>
      <c r="AV1021" s="13" t="s">
        <v>80</v>
      </c>
      <c r="AW1021" s="13" t="s">
        <v>35</v>
      </c>
      <c r="AX1021" s="13" t="s">
        <v>73</v>
      </c>
      <c r="AY1021" s="243" t="s">
        <v>185</v>
      </c>
    </row>
    <row r="1022" s="14" customFormat="1">
      <c r="A1022" s="14"/>
      <c r="B1022" s="244"/>
      <c r="C1022" s="245"/>
      <c r="D1022" s="235" t="s">
        <v>195</v>
      </c>
      <c r="E1022" s="246" t="s">
        <v>19</v>
      </c>
      <c r="F1022" s="247" t="s">
        <v>80</v>
      </c>
      <c r="G1022" s="245"/>
      <c r="H1022" s="248">
        <v>1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195</v>
      </c>
      <c r="AU1022" s="254" t="s">
        <v>82</v>
      </c>
      <c r="AV1022" s="14" t="s">
        <v>82</v>
      </c>
      <c r="AW1022" s="14" t="s">
        <v>35</v>
      </c>
      <c r="AX1022" s="14" t="s">
        <v>73</v>
      </c>
      <c r="AY1022" s="254" t="s">
        <v>185</v>
      </c>
    </row>
    <row r="1023" s="15" customFormat="1">
      <c r="A1023" s="15"/>
      <c r="B1023" s="255"/>
      <c r="C1023" s="256"/>
      <c r="D1023" s="235" t="s">
        <v>195</v>
      </c>
      <c r="E1023" s="257" t="s">
        <v>19</v>
      </c>
      <c r="F1023" s="258" t="s">
        <v>226</v>
      </c>
      <c r="G1023" s="256"/>
      <c r="H1023" s="259">
        <v>1</v>
      </c>
      <c r="I1023" s="260"/>
      <c r="J1023" s="256"/>
      <c r="K1023" s="256"/>
      <c r="L1023" s="261"/>
      <c r="M1023" s="262"/>
      <c r="N1023" s="263"/>
      <c r="O1023" s="263"/>
      <c r="P1023" s="263"/>
      <c r="Q1023" s="263"/>
      <c r="R1023" s="263"/>
      <c r="S1023" s="263"/>
      <c r="T1023" s="264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5" t="s">
        <v>195</v>
      </c>
      <c r="AU1023" s="265" t="s">
        <v>82</v>
      </c>
      <c r="AV1023" s="15" t="s">
        <v>135</v>
      </c>
      <c r="AW1023" s="15" t="s">
        <v>35</v>
      </c>
      <c r="AX1023" s="15" t="s">
        <v>80</v>
      </c>
      <c r="AY1023" s="265" t="s">
        <v>185</v>
      </c>
    </row>
    <row r="1024" s="2" customFormat="1" ht="21.75" customHeight="1">
      <c r="A1024" s="40"/>
      <c r="B1024" s="41"/>
      <c r="C1024" s="215" t="s">
        <v>1892</v>
      </c>
      <c r="D1024" s="215" t="s">
        <v>187</v>
      </c>
      <c r="E1024" s="216" t="s">
        <v>7218</v>
      </c>
      <c r="F1024" s="217" t="s">
        <v>7219</v>
      </c>
      <c r="G1024" s="218" t="s">
        <v>1314</v>
      </c>
      <c r="H1024" s="219">
        <v>3</v>
      </c>
      <c r="I1024" s="220"/>
      <c r="J1024" s="221">
        <f>ROUND(I1024*H1024,2)</f>
        <v>0</v>
      </c>
      <c r="K1024" s="217" t="s">
        <v>449</v>
      </c>
      <c r="L1024" s="46"/>
      <c r="M1024" s="222" t="s">
        <v>19</v>
      </c>
      <c r="N1024" s="223" t="s">
        <v>44</v>
      </c>
      <c r="O1024" s="86"/>
      <c r="P1024" s="224">
        <f>O1024*H1024</f>
        <v>0</v>
      </c>
      <c r="Q1024" s="224">
        <v>0</v>
      </c>
      <c r="R1024" s="224">
        <f>Q1024*H1024</f>
        <v>0</v>
      </c>
      <c r="S1024" s="224">
        <v>0</v>
      </c>
      <c r="T1024" s="225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6" t="s">
        <v>339</v>
      </c>
      <c r="AT1024" s="226" t="s">
        <v>187</v>
      </c>
      <c r="AU1024" s="226" t="s">
        <v>82</v>
      </c>
      <c r="AY1024" s="19" t="s">
        <v>185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9" t="s">
        <v>80</v>
      </c>
      <c r="BK1024" s="227">
        <f>ROUND(I1024*H1024,2)</f>
        <v>0</v>
      </c>
      <c r="BL1024" s="19" t="s">
        <v>339</v>
      </c>
      <c r="BM1024" s="226" t="s">
        <v>7220</v>
      </c>
    </row>
    <row r="1025" s="13" customFormat="1">
      <c r="A1025" s="13"/>
      <c r="B1025" s="233"/>
      <c r="C1025" s="234"/>
      <c r="D1025" s="235" t="s">
        <v>195</v>
      </c>
      <c r="E1025" s="236" t="s">
        <v>19</v>
      </c>
      <c r="F1025" s="237" t="s">
        <v>1953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195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185</v>
      </c>
    </row>
    <row r="1026" s="13" customFormat="1">
      <c r="A1026" s="13"/>
      <c r="B1026" s="233"/>
      <c r="C1026" s="234"/>
      <c r="D1026" s="235" t="s">
        <v>195</v>
      </c>
      <c r="E1026" s="236" t="s">
        <v>19</v>
      </c>
      <c r="F1026" s="237" t="s">
        <v>7173</v>
      </c>
      <c r="G1026" s="234"/>
      <c r="H1026" s="236" t="s">
        <v>19</v>
      </c>
      <c r="I1026" s="238"/>
      <c r="J1026" s="234"/>
      <c r="K1026" s="234"/>
      <c r="L1026" s="239"/>
      <c r="M1026" s="240"/>
      <c r="N1026" s="241"/>
      <c r="O1026" s="241"/>
      <c r="P1026" s="241"/>
      <c r="Q1026" s="241"/>
      <c r="R1026" s="241"/>
      <c r="S1026" s="241"/>
      <c r="T1026" s="24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3" t="s">
        <v>195</v>
      </c>
      <c r="AU1026" s="243" t="s">
        <v>82</v>
      </c>
      <c r="AV1026" s="13" t="s">
        <v>80</v>
      </c>
      <c r="AW1026" s="13" t="s">
        <v>35</v>
      </c>
      <c r="AX1026" s="13" t="s">
        <v>73</v>
      </c>
      <c r="AY1026" s="243" t="s">
        <v>185</v>
      </c>
    </row>
    <row r="1027" s="14" customFormat="1">
      <c r="A1027" s="14"/>
      <c r="B1027" s="244"/>
      <c r="C1027" s="245"/>
      <c r="D1027" s="235" t="s">
        <v>195</v>
      </c>
      <c r="E1027" s="246" t="s">
        <v>19</v>
      </c>
      <c r="F1027" s="247" t="s">
        <v>1960</v>
      </c>
      <c r="G1027" s="245"/>
      <c r="H1027" s="248">
        <v>3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195</v>
      </c>
      <c r="AU1027" s="254" t="s">
        <v>82</v>
      </c>
      <c r="AV1027" s="14" t="s">
        <v>82</v>
      </c>
      <c r="AW1027" s="14" t="s">
        <v>35</v>
      </c>
      <c r="AX1027" s="14" t="s">
        <v>73</v>
      </c>
      <c r="AY1027" s="254" t="s">
        <v>185</v>
      </c>
    </row>
    <row r="1028" s="15" customFormat="1">
      <c r="A1028" s="15"/>
      <c r="B1028" s="255"/>
      <c r="C1028" s="256"/>
      <c r="D1028" s="235" t="s">
        <v>195</v>
      </c>
      <c r="E1028" s="257" t="s">
        <v>19</v>
      </c>
      <c r="F1028" s="258" t="s">
        <v>226</v>
      </c>
      <c r="G1028" s="256"/>
      <c r="H1028" s="259">
        <v>3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5" t="s">
        <v>195</v>
      </c>
      <c r="AU1028" s="265" t="s">
        <v>82</v>
      </c>
      <c r="AV1028" s="15" t="s">
        <v>135</v>
      </c>
      <c r="AW1028" s="15" t="s">
        <v>35</v>
      </c>
      <c r="AX1028" s="15" t="s">
        <v>80</v>
      </c>
      <c r="AY1028" s="265" t="s">
        <v>185</v>
      </c>
    </row>
    <row r="1029" s="2" customFormat="1" ht="21.75" customHeight="1">
      <c r="A1029" s="40"/>
      <c r="B1029" s="41"/>
      <c r="C1029" s="215" t="s">
        <v>1898</v>
      </c>
      <c r="D1029" s="215" t="s">
        <v>187</v>
      </c>
      <c r="E1029" s="216" t="s">
        <v>1950</v>
      </c>
      <c r="F1029" s="217" t="s">
        <v>7221</v>
      </c>
      <c r="G1029" s="218" t="s">
        <v>1314</v>
      </c>
      <c r="H1029" s="219">
        <v>3</v>
      </c>
      <c r="I1029" s="220"/>
      <c r="J1029" s="221">
        <f>ROUND(I1029*H1029,2)</f>
        <v>0</v>
      </c>
      <c r="K1029" s="217" t="s">
        <v>449</v>
      </c>
      <c r="L1029" s="46"/>
      <c r="M1029" s="222" t="s">
        <v>19</v>
      </c>
      <c r="N1029" s="223" t="s">
        <v>44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339</v>
      </c>
      <c r="AT1029" s="226" t="s">
        <v>187</v>
      </c>
      <c r="AU1029" s="226" t="s">
        <v>82</v>
      </c>
      <c r="AY1029" s="19" t="s">
        <v>185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80</v>
      </c>
      <c r="BK1029" s="227">
        <f>ROUND(I1029*H1029,2)</f>
        <v>0</v>
      </c>
      <c r="BL1029" s="19" t="s">
        <v>339</v>
      </c>
      <c r="BM1029" s="226" t="s">
        <v>7222</v>
      </c>
    </row>
    <row r="1030" s="13" customFormat="1">
      <c r="A1030" s="13"/>
      <c r="B1030" s="233"/>
      <c r="C1030" s="234"/>
      <c r="D1030" s="235" t="s">
        <v>195</v>
      </c>
      <c r="E1030" s="236" t="s">
        <v>19</v>
      </c>
      <c r="F1030" s="237" t="s">
        <v>1953</v>
      </c>
      <c r="G1030" s="234"/>
      <c r="H1030" s="236" t="s">
        <v>19</v>
      </c>
      <c r="I1030" s="238"/>
      <c r="J1030" s="234"/>
      <c r="K1030" s="234"/>
      <c r="L1030" s="239"/>
      <c r="M1030" s="240"/>
      <c r="N1030" s="241"/>
      <c r="O1030" s="241"/>
      <c r="P1030" s="241"/>
      <c r="Q1030" s="241"/>
      <c r="R1030" s="241"/>
      <c r="S1030" s="241"/>
      <c r="T1030" s="24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3" t="s">
        <v>195</v>
      </c>
      <c r="AU1030" s="243" t="s">
        <v>82</v>
      </c>
      <c r="AV1030" s="13" t="s">
        <v>80</v>
      </c>
      <c r="AW1030" s="13" t="s">
        <v>35</v>
      </c>
      <c r="AX1030" s="13" t="s">
        <v>73</v>
      </c>
      <c r="AY1030" s="243" t="s">
        <v>185</v>
      </c>
    </row>
    <row r="1031" s="13" customFormat="1">
      <c r="A1031" s="13"/>
      <c r="B1031" s="233"/>
      <c r="C1031" s="234"/>
      <c r="D1031" s="235" t="s">
        <v>195</v>
      </c>
      <c r="E1031" s="236" t="s">
        <v>19</v>
      </c>
      <c r="F1031" s="237" t="s">
        <v>1941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195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185</v>
      </c>
    </row>
    <row r="1032" s="14" customFormat="1">
      <c r="A1032" s="14"/>
      <c r="B1032" s="244"/>
      <c r="C1032" s="245"/>
      <c r="D1032" s="235" t="s">
        <v>195</v>
      </c>
      <c r="E1032" s="246" t="s">
        <v>19</v>
      </c>
      <c r="F1032" s="247" t="s">
        <v>1960</v>
      </c>
      <c r="G1032" s="245"/>
      <c r="H1032" s="248">
        <v>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195</v>
      </c>
      <c r="AU1032" s="254" t="s">
        <v>82</v>
      </c>
      <c r="AV1032" s="14" t="s">
        <v>82</v>
      </c>
      <c r="AW1032" s="14" t="s">
        <v>35</v>
      </c>
      <c r="AX1032" s="14" t="s">
        <v>73</v>
      </c>
      <c r="AY1032" s="254" t="s">
        <v>185</v>
      </c>
    </row>
    <row r="1033" s="15" customFormat="1">
      <c r="A1033" s="15"/>
      <c r="B1033" s="255"/>
      <c r="C1033" s="256"/>
      <c r="D1033" s="235" t="s">
        <v>195</v>
      </c>
      <c r="E1033" s="257" t="s">
        <v>19</v>
      </c>
      <c r="F1033" s="258" t="s">
        <v>226</v>
      </c>
      <c r="G1033" s="256"/>
      <c r="H1033" s="259">
        <v>3</v>
      </c>
      <c r="I1033" s="260"/>
      <c r="J1033" s="256"/>
      <c r="K1033" s="256"/>
      <c r="L1033" s="261"/>
      <c r="M1033" s="262"/>
      <c r="N1033" s="263"/>
      <c r="O1033" s="263"/>
      <c r="P1033" s="263"/>
      <c r="Q1033" s="263"/>
      <c r="R1033" s="263"/>
      <c r="S1033" s="263"/>
      <c r="T1033" s="264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5" t="s">
        <v>195</v>
      </c>
      <c r="AU1033" s="265" t="s">
        <v>82</v>
      </c>
      <c r="AV1033" s="15" t="s">
        <v>135</v>
      </c>
      <c r="AW1033" s="15" t="s">
        <v>35</v>
      </c>
      <c r="AX1033" s="15" t="s">
        <v>80</v>
      </c>
      <c r="AY1033" s="265" t="s">
        <v>185</v>
      </c>
    </row>
    <row r="1034" s="2" customFormat="1" ht="21.75" customHeight="1">
      <c r="A1034" s="40"/>
      <c r="B1034" s="41"/>
      <c r="C1034" s="215" t="s">
        <v>1903</v>
      </c>
      <c r="D1034" s="215" t="s">
        <v>187</v>
      </c>
      <c r="E1034" s="216" t="s">
        <v>1956</v>
      </c>
      <c r="F1034" s="217" t="s">
        <v>7223</v>
      </c>
      <c r="G1034" s="218" t="s">
        <v>1314</v>
      </c>
      <c r="H1034" s="219">
        <v>1</v>
      </c>
      <c r="I1034" s="220"/>
      <c r="J1034" s="221">
        <f>ROUND(I1034*H1034,2)</f>
        <v>0</v>
      </c>
      <c r="K1034" s="217" t="s">
        <v>449</v>
      </c>
      <c r="L1034" s="46"/>
      <c r="M1034" s="222" t="s">
        <v>19</v>
      </c>
      <c r="N1034" s="223" t="s">
        <v>44</v>
      </c>
      <c r="O1034" s="86"/>
      <c r="P1034" s="224">
        <f>O1034*H1034</f>
        <v>0</v>
      </c>
      <c r="Q1034" s="224">
        <v>0</v>
      </c>
      <c r="R1034" s="224">
        <f>Q1034*H1034</f>
        <v>0</v>
      </c>
      <c r="S1034" s="224">
        <v>0</v>
      </c>
      <c r="T1034" s="225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6" t="s">
        <v>339</v>
      </c>
      <c r="AT1034" s="226" t="s">
        <v>187</v>
      </c>
      <c r="AU1034" s="226" t="s">
        <v>82</v>
      </c>
      <c r="AY1034" s="19" t="s">
        <v>185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19" t="s">
        <v>80</v>
      </c>
      <c r="BK1034" s="227">
        <f>ROUND(I1034*H1034,2)</f>
        <v>0</v>
      </c>
      <c r="BL1034" s="19" t="s">
        <v>339</v>
      </c>
      <c r="BM1034" s="226" t="s">
        <v>7224</v>
      </c>
    </row>
    <row r="1035" s="13" customFormat="1">
      <c r="A1035" s="13"/>
      <c r="B1035" s="233"/>
      <c r="C1035" s="234"/>
      <c r="D1035" s="235" t="s">
        <v>195</v>
      </c>
      <c r="E1035" s="236" t="s">
        <v>19</v>
      </c>
      <c r="F1035" s="237" t="s">
        <v>1953</v>
      </c>
      <c r="G1035" s="234"/>
      <c r="H1035" s="236" t="s">
        <v>19</v>
      </c>
      <c r="I1035" s="238"/>
      <c r="J1035" s="234"/>
      <c r="K1035" s="234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195</v>
      </c>
      <c r="AU1035" s="243" t="s">
        <v>82</v>
      </c>
      <c r="AV1035" s="13" t="s">
        <v>80</v>
      </c>
      <c r="AW1035" s="13" t="s">
        <v>35</v>
      </c>
      <c r="AX1035" s="13" t="s">
        <v>73</v>
      </c>
      <c r="AY1035" s="243" t="s">
        <v>185</v>
      </c>
    </row>
    <row r="1036" s="13" customFormat="1">
      <c r="A1036" s="13"/>
      <c r="B1036" s="233"/>
      <c r="C1036" s="234"/>
      <c r="D1036" s="235" t="s">
        <v>195</v>
      </c>
      <c r="E1036" s="236" t="s">
        <v>19</v>
      </c>
      <c r="F1036" s="237" t="s">
        <v>7166</v>
      </c>
      <c r="G1036" s="234"/>
      <c r="H1036" s="236" t="s">
        <v>19</v>
      </c>
      <c r="I1036" s="238"/>
      <c r="J1036" s="234"/>
      <c r="K1036" s="234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195</v>
      </c>
      <c r="AU1036" s="243" t="s">
        <v>82</v>
      </c>
      <c r="AV1036" s="13" t="s">
        <v>80</v>
      </c>
      <c r="AW1036" s="13" t="s">
        <v>35</v>
      </c>
      <c r="AX1036" s="13" t="s">
        <v>73</v>
      </c>
      <c r="AY1036" s="243" t="s">
        <v>185</v>
      </c>
    </row>
    <row r="1037" s="14" customFormat="1">
      <c r="A1037" s="14"/>
      <c r="B1037" s="244"/>
      <c r="C1037" s="245"/>
      <c r="D1037" s="235" t="s">
        <v>195</v>
      </c>
      <c r="E1037" s="246" t="s">
        <v>19</v>
      </c>
      <c r="F1037" s="247" t="s">
        <v>80</v>
      </c>
      <c r="G1037" s="245"/>
      <c r="H1037" s="248">
        <v>1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195</v>
      </c>
      <c r="AU1037" s="254" t="s">
        <v>82</v>
      </c>
      <c r="AV1037" s="14" t="s">
        <v>82</v>
      </c>
      <c r="AW1037" s="14" t="s">
        <v>35</v>
      </c>
      <c r="AX1037" s="14" t="s">
        <v>73</v>
      </c>
      <c r="AY1037" s="254" t="s">
        <v>185</v>
      </c>
    </row>
    <row r="1038" s="15" customFormat="1">
      <c r="A1038" s="15"/>
      <c r="B1038" s="255"/>
      <c r="C1038" s="256"/>
      <c r="D1038" s="235" t="s">
        <v>195</v>
      </c>
      <c r="E1038" s="257" t="s">
        <v>19</v>
      </c>
      <c r="F1038" s="258" t="s">
        <v>226</v>
      </c>
      <c r="G1038" s="256"/>
      <c r="H1038" s="259">
        <v>1</v>
      </c>
      <c r="I1038" s="260"/>
      <c r="J1038" s="256"/>
      <c r="K1038" s="256"/>
      <c r="L1038" s="261"/>
      <c r="M1038" s="262"/>
      <c r="N1038" s="263"/>
      <c r="O1038" s="263"/>
      <c r="P1038" s="263"/>
      <c r="Q1038" s="263"/>
      <c r="R1038" s="263"/>
      <c r="S1038" s="263"/>
      <c r="T1038" s="264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5" t="s">
        <v>195</v>
      </c>
      <c r="AU1038" s="265" t="s">
        <v>82</v>
      </c>
      <c r="AV1038" s="15" t="s">
        <v>135</v>
      </c>
      <c r="AW1038" s="15" t="s">
        <v>35</v>
      </c>
      <c r="AX1038" s="15" t="s">
        <v>80</v>
      </c>
      <c r="AY1038" s="265" t="s">
        <v>185</v>
      </c>
    </row>
    <row r="1039" s="2" customFormat="1" ht="16.5" customHeight="1">
      <c r="A1039" s="40"/>
      <c r="B1039" s="41"/>
      <c r="C1039" s="215" t="s">
        <v>1878</v>
      </c>
      <c r="D1039" s="215" t="s">
        <v>187</v>
      </c>
      <c r="E1039" s="216" t="s">
        <v>1973</v>
      </c>
      <c r="F1039" s="217" t="s">
        <v>7225</v>
      </c>
      <c r="G1039" s="218" t="s">
        <v>1314</v>
      </c>
      <c r="H1039" s="219">
        <v>2</v>
      </c>
      <c r="I1039" s="220"/>
      <c r="J1039" s="221">
        <f>ROUND(I1039*H1039,2)</f>
        <v>0</v>
      </c>
      <c r="K1039" s="217" t="s">
        <v>449</v>
      </c>
      <c r="L1039" s="46"/>
      <c r="M1039" s="222" t="s">
        <v>19</v>
      </c>
      <c r="N1039" s="223" t="s">
        <v>44</v>
      </c>
      <c r="O1039" s="86"/>
      <c r="P1039" s="224">
        <f>O1039*H1039</f>
        <v>0</v>
      </c>
      <c r="Q1039" s="224">
        <v>0</v>
      </c>
      <c r="R1039" s="224">
        <f>Q1039*H1039</f>
        <v>0</v>
      </c>
      <c r="S1039" s="224">
        <v>0</v>
      </c>
      <c r="T1039" s="225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6" t="s">
        <v>339</v>
      </c>
      <c r="AT1039" s="226" t="s">
        <v>187</v>
      </c>
      <c r="AU1039" s="226" t="s">
        <v>82</v>
      </c>
      <c r="AY1039" s="19" t="s">
        <v>185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9" t="s">
        <v>80</v>
      </c>
      <c r="BK1039" s="227">
        <f>ROUND(I1039*H1039,2)</f>
        <v>0</v>
      </c>
      <c r="BL1039" s="19" t="s">
        <v>339</v>
      </c>
      <c r="BM1039" s="226" t="s">
        <v>7226</v>
      </c>
    </row>
    <row r="1040" s="13" customFormat="1">
      <c r="A1040" s="13"/>
      <c r="B1040" s="233"/>
      <c r="C1040" s="234"/>
      <c r="D1040" s="235" t="s">
        <v>195</v>
      </c>
      <c r="E1040" s="236" t="s">
        <v>19</v>
      </c>
      <c r="F1040" s="237" t="s">
        <v>1953</v>
      </c>
      <c r="G1040" s="234"/>
      <c r="H1040" s="236" t="s">
        <v>19</v>
      </c>
      <c r="I1040" s="238"/>
      <c r="J1040" s="234"/>
      <c r="K1040" s="234"/>
      <c r="L1040" s="239"/>
      <c r="M1040" s="240"/>
      <c r="N1040" s="241"/>
      <c r="O1040" s="241"/>
      <c r="P1040" s="241"/>
      <c r="Q1040" s="241"/>
      <c r="R1040" s="241"/>
      <c r="S1040" s="241"/>
      <c r="T1040" s="24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3" t="s">
        <v>195</v>
      </c>
      <c r="AU1040" s="243" t="s">
        <v>82</v>
      </c>
      <c r="AV1040" s="13" t="s">
        <v>80</v>
      </c>
      <c r="AW1040" s="13" t="s">
        <v>35</v>
      </c>
      <c r="AX1040" s="13" t="s">
        <v>73</v>
      </c>
      <c r="AY1040" s="243" t="s">
        <v>185</v>
      </c>
    </row>
    <row r="1041" s="13" customFormat="1">
      <c r="A1041" s="13"/>
      <c r="B1041" s="233"/>
      <c r="C1041" s="234"/>
      <c r="D1041" s="235" t="s">
        <v>195</v>
      </c>
      <c r="E1041" s="236" t="s">
        <v>19</v>
      </c>
      <c r="F1041" s="237" t="s">
        <v>7227</v>
      </c>
      <c r="G1041" s="234"/>
      <c r="H1041" s="236" t="s">
        <v>19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195</v>
      </c>
      <c r="AU1041" s="243" t="s">
        <v>82</v>
      </c>
      <c r="AV1041" s="13" t="s">
        <v>80</v>
      </c>
      <c r="AW1041" s="13" t="s">
        <v>35</v>
      </c>
      <c r="AX1041" s="13" t="s">
        <v>73</v>
      </c>
      <c r="AY1041" s="243" t="s">
        <v>185</v>
      </c>
    </row>
    <row r="1042" s="14" customFormat="1">
      <c r="A1042" s="14"/>
      <c r="B1042" s="244"/>
      <c r="C1042" s="245"/>
      <c r="D1042" s="235" t="s">
        <v>195</v>
      </c>
      <c r="E1042" s="246" t="s">
        <v>19</v>
      </c>
      <c r="F1042" s="247" t="s">
        <v>82</v>
      </c>
      <c r="G1042" s="245"/>
      <c r="H1042" s="248">
        <v>2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195</v>
      </c>
      <c r="AU1042" s="254" t="s">
        <v>82</v>
      </c>
      <c r="AV1042" s="14" t="s">
        <v>82</v>
      </c>
      <c r="AW1042" s="14" t="s">
        <v>35</v>
      </c>
      <c r="AX1042" s="14" t="s">
        <v>73</v>
      </c>
      <c r="AY1042" s="254" t="s">
        <v>185</v>
      </c>
    </row>
    <row r="1043" s="15" customFormat="1">
      <c r="A1043" s="15"/>
      <c r="B1043" s="255"/>
      <c r="C1043" s="256"/>
      <c r="D1043" s="235" t="s">
        <v>195</v>
      </c>
      <c r="E1043" s="257" t="s">
        <v>19</v>
      </c>
      <c r="F1043" s="258" t="s">
        <v>226</v>
      </c>
      <c r="G1043" s="256"/>
      <c r="H1043" s="259">
        <v>2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195</v>
      </c>
      <c r="AU1043" s="265" t="s">
        <v>82</v>
      </c>
      <c r="AV1043" s="15" t="s">
        <v>135</v>
      </c>
      <c r="AW1043" s="15" t="s">
        <v>35</v>
      </c>
      <c r="AX1043" s="15" t="s">
        <v>80</v>
      </c>
      <c r="AY1043" s="265" t="s">
        <v>185</v>
      </c>
    </row>
    <row r="1044" s="2" customFormat="1" ht="16.5" customHeight="1">
      <c r="A1044" s="40"/>
      <c r="B1044" s="41"/>
      <c r="C1044" s="215" t="s">
        <v>1907</v>
      </c>
      <c r="D1044" s="215" t="s">
        <v>187</v>
      </c>
      <c r="E1044" s="216" t="s">
        <v>7228</v>
      </c>
      <c r="F1044" s="217" t="s">
        <v>7229</v>
      </c>
      <c r="G1044" s="218" t="s">
        <v>1314</v>
      </c>
      <c r="H1044" s="219">
        <v>3</v>
      </c>
      <c r="I1044" s="220"/>
      <c r="J1044" s="221">
        <f>ROUND(I1044*H1044,2)</f>
        <v>0</v>
      </c>
      <c r="K1044" s="217" t="s">
        <v>449</v>
      </c>
      <c r="L1044" s="46"/>
      <c r="M1044" s="222" t="s">
        <v>19</v>
      </c>
      <c r="N1044" s="223" t="s">
        <v>44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0</v>
      </c>
      <c r="T1044" s="225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339</v>
      </c>
      <c r="AT1044" s="226" t="s">
        <v>187</v>
      </c>
      <c r="AU1044" s="226" t="s">
        <v>82</v>
      </c>
      <c r="AY1044" s="19" t="s">
        <v>185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80</v>
      </c>
      <c r="BK1044" s="227">
        <f>ROUND(I1044*H1044,2)</f>
        <v>0</v>
      </c>
      <c r="BL1044" s="19" t="s">
        <v>339</v>
      </c>
      <c r="BM1044" s="226" t="s">
        <v>7230</v>
      </c>
    </row>
    <row r="1045" s="13" customFormat="1">
      <c r="A1045" s="13"/>
      <c r="B1045" s="233"/>
      <c r="C1045" s="234"/>
      <c r="D1045" s="235" t="s">
        <v>195</v>
      </c>
      <c r="E1045" s="236" t="s">
        <v>19</v>
      </c>
      <c r="F1045" s="237" t="s">
        <v>1953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195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185</v>
      </c>
    </row>
    <row r="1046" s="13" customFormat="1">
      <c r="A1046" s="13"/>
      <c r="B1046" s="233"/>
      <c r="C1046" s="234"/>
      <c r="D1046" s="235" t="s">
        <v>195</v>
      </c>
      <c r="E1046" s="236" t="s">
        <v>19</v>
      </c>
      <c r="F1046" s="237" t="s">
        <v>7231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195</v>
      </c>
      <c r="AU1046" s="243" t="s">
        <v>82</v>
      </c>
      <c r="AV1046" s="13" t="s">
        <v>80</v>
      </c>
      <c r="AW1046" s="13" t="s">
        <v>35</v>
      </c>
      <c r="AX1046" s="13" t="s">
        <v>73</v>
      </c>
      <c r="AY1046" s="243" t="s">
        <v>185</v>
      </c>
    </row>
    <row r="1047" s="14" customFormat="1">
      <c r="A1047" s="14"/>
      <c r="B1047" s="244"/>
      <c r="C1047" s="245"/>
      <c r="D1047" s="235" t="s">
        <v>195</v>
      </c>
      <c r="E1047" s="246" t="s">
        <v>19</v>
      </c>
      <c r="F1047" s="247" t="s">
        <v>129</v>
      </c>
      <c r="G1047" s="245"/>
      <c r="H1047" s="248">
        <v>3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195</v>
      </c>
      <c r="AU1047" s="254" t="s">
        <v>82</v>
      </c>
      <c r="AV1047" s="14" t="s">
        <v>82</v>
      </c>
      <c r="AW1047" s="14" t="s">
        <v>35</v>
      </c>
      <c r="AX1047" s="14" t="s">
        <v>73</v>
      </c>
      <c r="AY1047" s="254" t="s">
        <v>185</v>
      </c>
    </row>
    <row r="1048" s="15" customFormat="1">
      <c r="A1048" s="15"/>
      <c r="B1048" s="255"/>
      <c r="C1048" s="256"/>
      <c r="D1048" s="235" t="s">
        <v>195</v>
      </c>
      <c r="E1048" s="257" t="s">
        <v>19</v>
      </c>
      <c r="F1048" s="258" t="s">
        <v>226</v>
      </c>
      <c r="G1048" s="256"/>
      <c r="H1048" s="259">
        <v>3</v>
      </c>
      <c r="I1048" s="260"/>
      <c r="J1048" s="256"/>
      <c r="K1048" s="256"/>
      <c r="L1048" s="261"/>
      <c r="M1048" s="262"/>
      <c r="N1048" s="263"/>
      <c r="O1048" s="263"/>
      <c r="P1048" s="263"/>
      <c r="Q1048" s="263"/>
      <c r="R1048" s="263"/>
      <c r="S1048" s="263"/>
      <c r="T1048" s="264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5" t="s">
        <v>195</v>
      </c>
      <c r="AU1048" s="265" t="s">
        <v>82</v>
      </c>
      <c r="AV1048" s="15" t="s">
        <v>135</v>
      </c>
      <c r="AW1048" s="15" t="s">
        <v>35</v>
      </c>
      <c r="AX1048" s="15" t="s">
        <v>80</v>
      </c>
      <c r="AY1048" s="265" t="s">
        <v>185</v>
      </c>
    </row>
    <row r="1049" s="2" customFormat="1" ht="16.5" customHeight="1">
      <c r="A1049" s="40"/>
      <c r="B1049" s="41"/>
      <c r="C1049" s="215" t="s">
        <v>1909</v>
      </c>
      <c r="D1049" s="215" t="s">
        <v>187</v>
      </c>
      <c r="E1049" s="216" t="s">
        <v>7232</v>
      </c>
      <c r="F1049" s="217" t="s">
        <v>7233</v>
      </c>
      <c r="G1049" s="218" t="s">
        <v>1314</v>
      </c>
      <c r="H1049" s="219">
        <v>2</v>
      </c>
      <c r="I1049" s="220"/>
      <c r="J1049" s="221">
        <f>ROUND(I1049*H1049,2)</f>
        <v>0</v>
      </c>
      <c r="K1049" s="217" t="s">
        <v>449</v>
      </c>
      <c r="L1049" s="46"/>
      <c r="M1049" s="222" t="s">
        <v>19</v>
      </c>
      <c r="N1049" s="223" t="s">
        <v>44</v>
      </c>
      <c r="O1049" s="86"/>
      <c r="P1049" s="224">
        <f>O1049*H1049</f>
        <v>0</v>
      </c>
      <c r="Q1049" s="224">
        <v>0</v>
      </c>
      <c r="R1049" s="224">
        <f>Q1049*H1049</f>
        <v>0</v>
      </c>
      <c r="S1049" s="224">
        <v>0</v>
      </c>
      <c r="T1049" s="225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6" t="s">
        <v>339</v>
      </c>
      <c r="AT1049" s="226" t="s">
        <v>187</v>
      </c>
      <c r="AU1049" s="226" t="s">
        <v>82</v>
      </c>
      <c r="AY1049" s="19" t="s">
        <v>185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19" t="s">
        <v>80</v>
      </c>
      <c r="BK1049" s="227">
        <f>ROUND(I1049*H1049,2)</f>
        <v>0</v>
      </c>
      <c r="BL1049" s="19" t="s">
        <v>339</v>
      </c>
      <c r="BM1049" s="226" t="s">
        <v>7234</v>
      </c>
    </row>
    <row r="1050" s="13" customFormat="1">
      <c r="A1050" s="13"/>
      <c r="B1050" s="233"/>
      <c r="C1050" s="234"/>
      <c r="D1050" s="235" t="s">
        <v>195</v>
      </c>
      <c r="E1050" s="236" t="s">
        <v>19</v>
      </c>
      <c r="F1050" s="237" t="s">
        <v>1953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195</v>
      </c>
      <c r="AU1050" s="243" t="s">
        <v>82</v>
      </c>
      <c r="AV1050" s="13" t="s">
        <v>80</v>
      </c>
      <c r="AW1050" s="13" t="s">
        <v>35</v>
      </c>
      <c r="AX1050" s="13" t="s">
        <v>73</v>
      </c>
      <c r="AY1050" s="243" t="s">
        <v>185</v>
      </c>
    </row>
    <row r="1051" s="13" customFormat="1">
      <c r="A1051" s="13"/>
      <c r="B1051" s="233"/>
      <c r="C1051" s="234"/>
      <c r="D1051" s="235" t="s">
        <v>195</v>
      </c>
      <c r="E1051" s="236" t="s">
        <v>19</v>
      </c>
      <c r="F1051" s="237" t="s">
        <v>7235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195</v>
      </c>
      <c r="AU1051" s="243" t="s">
        <v>82</v>
      </c>
      <c r="AV1051" s="13" t="s">
        <v>80</v>
      </c>
      <c r="AW1051" s="13" t="s">
        <v>35</v>
      </c>
      <c r="AX1051" s="13" t="s">
        <v>73</v>
      </c>
      <c r="AY1051" s="243" t="s">
        <v>185</v>
      </c>
    </row>
    <row r="1052" s="14" customFormat="1">
      <c r="A1052" s="14"/>
      <c r="B1052" s="244"/>
      <c r="C1052" s="245"/>
      <c r="D1052" s="235" t="s">
        <v>195</v>
      </c>
      <c r="E1052" s="246" t="s">
        <v>19</v>
      </c>
      <c r="F1052" s="247" t="s">
        <v>82</v>
      </c>
      <c r="G1052" s="245"/>
      <c r="H1052" s="248">
        <v>2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195</v>
      </c>
      <c r="AU1052" s="254" t="s">
        <v>82</v>
      </c>
      <c r="AV1052" s="14" t="s">
        <v>82</v>
      </c>
      <c r="AW1052" s="14" t="s">
        <v>35</v>
      </c>
      <c r="AX1052" s="14" t="s">
        <v>73</v>
      </c>
      <c r="AY1052" s="254" t="s">
        <v>185</v>
      </c>
    </row>
    <row r="1053" s="15" customFormat="1">
      <c r="A1053" s="15"/>
      <c r="B1053" s="255"/>
      <c r="C1053" s="256"/>
      <c r="D1053" s="235" t="s">
        <v>195</v>
      </c>
      <c r="E1053" s="257" t="s">
        <v>19</v>
      </c>
      <c r="F1053" s="258" t="s">
        <v>226</v>
      </c>
      <c r="G1053" s="256"/>
      <c r="H1053" s="259">
        <v>2</v>
      </c>
      <c r="I1053" s="260"/>
      <c r="J1053" s="256"/>
      <c r="K1053" s="256"/>
      <c r="L1053" s="261"/>
      <c r="M1053" s="262"/>
      <c r="N1053" s="263"/>
      <c r="O1053" s="263"/>
      <c r="P1053" s="263"/>
      <c r="Q1053" s="263"/>
      <c r="R1053" s="263"/>
      <c r="S1053" s="263"/>
      <c r="T1053" s="264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5" t="s">
        <v>195</v>
      </c>
      <c r="AU1053" s="265" t="s">
        <v>82</v>
      </c>
      <c r="AV1053" s="15" t="s">
        <v>135</v>
      </c>
      <c r="AW1053" s="15" t="s">
        <v>35</v>
      </c>
      <c r="AX1053" s="15" t="s">
        <v>80</v>
      </c>
      <c r="AY1053" s="265" t="s">
        <v>185</v>
      </c>
    </row>
    <row r="1054" s="2" customFormat="1" ht="24.15" customHeight="1">
      <c r="A1054" s="40"/>
      <c r="B1054" s="41"/>
      <c r="C1054" s="215" t="s">
        <v>1914</v>
      </c>
      <c r="D1054" s="215" t="s">
        <v>187</v>
      </c>
      <c r="E1054" s="216" t="s">
        <v>1978</v>
      </c>
      <c r="F1054" s="217" t="s">
        <v>7236</v>
      </c>
      <c r="G1054" s="218" t="s">
        <v>1314</v>
      </c>
      <c r="H1054" s="219">
        <v>1</v>
      </c>
      <c r="I1054" s="220"/>
      <c r="J1054" s="221">
        <f>ROUND(I1054*H1054,2)</f>
        <v>0</v>
      </c>
      <c r="K1054" s="217" t="s">
        <v>449</v>
      </c>
      <c r="L1054" s="46"/>
      <c r="M1054" s="222" t="s">
        <v>19</v>
      </c>
      <c r="N1054" s="223" t="s">
        <v>44</v>
      </c>
      <c r="O1054" s="86"/>
      <c r="P1054" s="224">
        <f>O1054*H1054</f>
        <v>0</v>
      </c>
      <c r="Q1054" s="224">
        <v>0</v>
      </c>
      <c r="R1054" s="224">
        <f>Q1054*H1054</f>
        <v>0</v>
      </c>
      <c r="S1054" s="224">
        <v>0</v>
      </c>
      <c r="T1054" s="225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6" t="s">
        <v>339</v>
      </c>
      <c r="AT1054" s="226" t="s">
        <v>187</v>
      </c>
      <c r="AU1054" s="226" t="s">
        <v>82</v>
      </c>
      <c r="AY1054" s="19" t="s">
        <v>185</v>
      </c>
      <c r="BE1054" s="227">
        <f>IF(N1054="základní",J1054,0)</f>
        <v>0</v>
      </c>
      <c r="BF1054" s="227">
        <f>IF(N1054="snížená",J1054,0)</f>
        <v>0</v>
      </c>
      <c r="BG1054" s="227">
        <f>IF(N1054="zákl. přenesená",J1054,0)</f>
        <v>0</v>
      </c>
      <c r="BH1054" s="227">
        <f>IF(N1054="sníž. přenesená",J1054,0)</f>
        <v>0</v>
      </c>
      <c r="BI1054" s="227">
        <f>IF(N1054="nulová",J1054,0)</f>
        <v>0</v>
      </c>
      <c r="BJ1054" s="19" t="s">
        <v>80</v>
      </c>
      <c r="BK1054" s="227">
        <f>ROUND(I1054*H1054,2)</f>
        <v>0</v>
      </c>
      <c r="BL1054" s="19" t="s">
        <v>339</v>
      </c>
      <c r="BM1054" s="226" t="s">
        <v>7237</v>
      </c>
    </row>
    <row r="1055" s="13" customFormat="1">
      <c r="A1055" s="13"/>
      <c r="B1055" s="233"/>
      <c r="C1055" s="234"/>
      <c r="D1055" s="235" t="s">
        <v>195</v>
      </c>
      <c r="E1055" s="236" t="s">
        <v>19</v>
      </c>
      <c r="F1055" s="237" t="s">
        <v>1930</v>
      </c>
      <c r="G1055" s="234"/>
      <c r="H1055" s="236" t="s">
        <v>19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195</v>
      </c>
      <c r="AU1055" s="243" t="s">
        <v>82</v>
      </c>
      <c r="AV1055" s="13" t="s">
        <v>80</v>
      </c>
      <c r="AW1055" s="13" t="s">
        <v>35</v>
      </c>
      <c r="AX1055" s="13" t="s">
        <v>73</v>
      </c>
      <c r="AY1055" s="243" t="s">
        <v>185</v>
      </c>
    </row>
    <row r="1056" s="13" customFormat="1">
      <c r="A1056" s="13"/>
      <c r="B1056" s="233"/>
      <c r="C1056" s="234"/>
      <c r="D1056" s="235" t="s">
        <v>195</v>
      </c>
      <c r="E1056" s="236" t="s">
        <v>19</v>
      </c>
      <c r="F1056" s="237" t="s">
        <v>7238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195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185</v>
      </c>
    </row>
    <row r="1057" s="14" customFormat="1">
      <c r="A1057" s="14"/>
      <c r="B1057" s="244"/>
      <c r="C1057" s="245"/>
      <c r="D1057" s="235" t="s">
        <v>195</v>
      </c>
      <c r="E1057" s="246" t="s">
        <v>19</v>
      </c>
      <c r="F1057" s="247" t="s">
        <v>80</v>
      </c>
      <c r="G1057" s="245"/>
      <c r="H1057" s="248">
        <v>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195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185</v>
      </c>
    </row>
    <row r="1058" s="15" customFormat="1">
      <c r="A1058" s="15"/>
      <c r="B1058" s="255"/>
      <c r="C1058" s="256"/>
      <c r="D1058" s="235" t="s">
        <v>195</v>
      </c>
      <c r="E1058" s="257" t="s">
        <v>19</v>
      </c>
      <c r="F1058" s="258" t="s">
        <v>226</v>
      </c>
      <c r="G1058" s="256"/>
      <c r="H1058" s="259">
        <v>1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195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185</v>
      </c>
    </row>
    <row r="1059" s="2" customFormat="1" ht="16.5" customHeight="1">
      <c r="A1059" s="40"/>
      <c r="B1059" s="41"/>
      <c r="C1059" s="215" t="s">
        <v>1918</v>
      </c>
      <c r="D1059" s="215" t="s">
        <v>187</v>
      </c>
      <c r="E1059" s="216" t="s">
        <v>1343</v>
      </c>
      <c r="F1059" s="217" t="s">
        <v>1344</v>
      </c>
      <c r="G1059" s="218" t="s">
        <v>499</v>
      </c>
      <c r="H1059" s="219">
        <v>6.7190000000000003</v>
      </c>
      <c r="I1059" s="220"/>
      <c r="J1059" s="221">
        <f>ROUND(I1059*H1059,2)</f>
        <v>0</v>
      </c>
      <c r="K1059" s="217" t="s">
        <v>191</v>
      </c>
      <c r="L1059" s="46"/>
      <c r="M1059" s="222" t="s">
        <v>19</v>
      </c>
      <c r="N1059" s="223" t="s">
        <v>44</v>
      </c>
      <c r="O1059" s="86"/>
      <c r="P1059" s="224">
        <f>O1059*H1059</f>
        <v>0</v>
      </c>
      <c r="Q1059" s="224">
        <v>0.00040000000000000002</v>
      </c>
      <c r="R1059" s="224">
        <f>Q1059*H1059</f>
        <v>0.0026876000000000001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339</v>
      </c>
      <c r="AT1059" s="226" t="s">
        <v>187</v>
      </c>
      <c r="AU1059" s="226" t="s">
        <v>82</v>
      </c>
      <c r="AY1059" s="19" t="s">
        <v>185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339</v>
      </c>
      <c r="BM1059" s="226" t="s">
        <v>7239</v>
      </c>
    </row>
    <row r="1060" s="2" customFormat="1">
      <c r="A1060" s="40"/>
      <c r="B1060" s="41"/>
      <c r="C1060" s="42"/>
      <c r="D1060" s="228" t="s">
        <v>193</v>
      </c>
      <c r="E1060" s="42"/>
      <c r="F1060" s="229" t="s">
        <v>1346</v>
      </c>
      <c r="G1060" s="42"/>
      <c r="H1060" s="42"/>
      <c r="I1060" s="230"/>
      <c r="J1060" s="42"/>
      <c r="K1060" s="42"/>
      <c r="L1060" s="46"/>
      <c r="M1060" s="231"/>
      <c r="N1060" s="232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193</v>
      </c>
      <c r="AU1060" s="19" t="s">
        <v>82</v>
      </c>
    </row>
    <row r="1061" s="13" customFormat="1">
      <c r="A1061" s="13"/>
      <c r="B1061" s="233"/>
      <c r="C1061" s="234"/>
      <c r="D1061" s="235" t="s">
        <v>195</v>
      </c>
      <c r="E1061" s="236" t="s">
        <v>19</v>
      </c>
      <c r="F1061" s="237" t="s">
        <v>1304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195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185</v>
      </c>
    </row>
    <row r="1062" s="13" customFormat="1">
      <c r="A1062" s="13"/>
      <c r="B1062" s="233"/>
      <c r="C1062" s="234"/>
      <c r="D1062" s="235" t="s">
        <v>195</v>
      </c>
      <c r="E1062" s="236" t="s">
        <v>19</v>
      </c>
      <c r="F1062" s="237" t="s">
        <v>7240</v>
      </c>
      <c r="G1062" s="234"/>
      <c r="H1062" s="236" t="s">
        <v>19</v>
      </c>
      <c r="I1062" s="238"/>
      <c r="J1062" s="234"/>
      <c r="K1062" s="234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195</v>
      </c>
      <c r="AU1062" s="243" t="s">
        <v>82</v>
      </c>
      <c r="AV1062" s="13" t="s">
        <v>80</v>
      </c>
      <c r="AW1062" s="13" t="s">
        <v>35</v>
      </c>
      <c r="AX1062" s="13" t="s">
        <v>73</v>
      </c>
      <c r="AY1062" s="243" t="s">
        <v>185</v>
      </c>
    </row>
    <row r="1063" s="14" customFormat="1">
      <c r="A1063" s="14"/>
      <c r="B1063" s="244"/>
      <c r="C1063" s="245"/>
      <c r="D1063" s="235" t="s">
        <v>195</v>
      </c>
      <c r="E1063" s="246" t="s">
        <v>19</v>
      </c>
      <c r="F1063" s="247" t="s">
        <v>7241</v>
      </c>
      <c r="G1063" s="245"/>
      <c r="H1063" s="248">
        <v>3.3999999999999999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195</v>
      </c>
      <c r="AU1063" s="254" t="s">
        <v>82</v>
      </c>
      <c r="AV1063" s="14" t="s">
        <v>82</v>
      </c>
      <c r="AW1063" s="14" t="s">
        <v>35</v>
      </c>
      <c r="AX1063" s="14" t="s">
        <v>73</v>
      </c>
      <c r="AY1063" s="254" t="s">
        <v>185</v>
      </c>
    </row>
    <row r="1064" s="13" customFormat="1">
      <c r="A1064" s="13"/>
      <c r="B1064" s="233"/>
      <c r="C1064" s="234"/>
      <c r="D1064" s="235" t="s">
        <v>195</v>
      </c>
      <c r="E1064" s="236" t="s">
        <v>19</v>
      </c>
      <c r="F1064" s="237" t="s">
        <v>7242</v>
      </c>
      <c r="G1064" s="234"/>
      <c r="H1064" s="236" t="s">
        <v>19</v>
      </c>
      <c r="I1064" s="238"/>
      <c r="J1064" s="234"/>
      <c r="K1064" s="234"/>
      <c r="L1064" s="239"/>
      <c r="M1064" s="240"/>
      <c r="N1064" s="241"/>
      <c r="O1064" s="241"/>
      <c r="P1064" s="241"/>
      <c r="Q1064" s="241"/>
      <c r="R1064" s="241"/>
      <c r="S1064" s="241"/>
      <c r="T1064" s="24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3" t="s">
        <v>195</v>
      </c>
      <c r="AU1064" s="243" t="s">
        <v>82</v>
      </c>
      <c r="AV1064" s="13" t="s">
        <v>80</v>
      </c>
      <c r="AW1064" s="13" t="s">
        <v>35</v>
      </c>
      <c r="AX1064" s="13" t="s">
        <v>73</v>
      </c>
      <c r="AY1064" s="243" t="s">
        <v>185</v>
      </c>
    </row>
    <row r="1065" s="14" customFormat="1">
      <c r="A1065" s="14"/>
      <c r="B1065" s="244"/>
      <c r="C1065" s="245"/>
      <c r="D1065" s="235" t="s">
        <v>195</v>
      </c>
      <c r="E1065" s="246" t="s">
        <v>19</v>
      </c>
      <c r="F1065" s="247" t="s">
        <v>7243</v>
      </c>
      <c r="G1065" s="245"/>
      <c r="H1065" s="248">
        <v>3.319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195</v>
      </c>
      <c r="AU1065" s="254" t="s">
        <v>82</v>
      </c>
      <c r="AV1065" s="14" t="s">
        <v>82</v>
      </c>
      <c r="AW1065" s="14" t="s">
        <v>35</v>
      </c>
      <c r="AX1065" s="14" t="s">
        <v>73</v>
      </c>
      <c r="AY1065" s="254" t="s">
        <v>185</v>
      </c>
    </row>
    <row r="1066" s="15" customFormat="1">
      <c r="A1066" s="15"/>
      <c r="B1066" s="255"/>
      <c r="C1066" s="256"/>
      <c r="D1066" s="235" t="s">
        <v>195</v>
      </c>
      <c r="E1066" s="257" t="s">
        <v>19</v>
      </c>
      <c r="F1066" s="258" t="s">
        <v>226</v>
      </c>
      <c r="G1066" s="256"/>
      <c r="H1066" s="259">
        <v>6.7189999999999994</v>
      </c>
      <c r="I1066" s="260"/>
      <c r="J1066" s="256"/>
      <c r="K1066" s="256"/>
      <c r="L1066" s="261"/>
      <c r="M1066" s="262"/>
      <c r="N1066" s="263"/>
      <c r="O1066" s="263"/>
      <c r="P1066" s="263"/>
      <c r="Q1066" s="263"/>
      <c r="R1066" s="263"/>
      <c r="S1066" s="263"/>
      <c r="T1066" s="264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5" t="s">
        <v>195</v>
      </c>
      <c r="AU1066" s="265" t="s">
        <v>82</v>
      </c>
      <c r="AV1066" s="15" t="s">
        <v>135</v>
      </c>
      <c r="AW1066" s="15" t="s">
        <v>35</v>
      </c>
      <c r="AX1066" s="15" t="s">
        <v>80</v>
      </c>
      <c r="AY1066" s="265" t="s">
        <v>185</v>
      </c>
    </row>
    <row r="1067" s="2" customFormat="1" ht="16.5" customHeight="1">
      <c r="A1067" s="40"/>
      <c r="B1067" s="41"/>
      <c r="C1067" s="272" t="s">
        <v>1924</v>
      </c>
      <c r="D1067" s="272" t="s">
        <v>520</v>
      </c>
      <c r="E1067" s="273" t="s">
        <v>1352</v>
      </c>
      <c r="F1067" s="274" t="s">
        <v>1353</v>
      </c>
      <c r="G1067" s="275" t="s">
        <v>499</v>
      </c>
      <c r="H1067" s="276">
        <v>6.7190000000000003</v>
      </c>
      <c r="I1067" s="277"/>
      <c r="J1067" s="278">
        <f>ROUND(I1067*H1067,2)</f>
        <v>0</v>
      </c>
      <c r="K1067" s="274" t="s">
        <v>191</v>
      </c>
      <c r="L1067" s="279"/>
      <c r="M1067" s="280" t="s">
        <v>19</v>
      </c>
      <c r="N1067" s="281" t="s">
        <v>44</v>
      </c>
      <c r="O1067" s="86"/>
      <c r="P1067" s="224">
        <f>O1067*H1067</f>
        <v>0</v>
      </c>
      <c r="Q1067" s="224">
        <v>0</v>
      </c>
      <c r="R1067" s="224">
        <f>Q1067*H1067</f>
        <v>0</v>
      </c>
      <c r="S1067" s="224">
        <v>0</v>
      </c>
      <c r="T1067" s="225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6" t="s">
        <v>627</v>
      </c>
      <c r="AT1067" s="226" t="s">
        <v>520</v>
      </c>
      <c r="AU1067" s="226" t="s">
        <v>82</v>
      </c>
      <c r="AY1067" s="19" t="s">
        <v>185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19" t="s">
        <v>80</v>
      </c>
      <c r="BK1067" s="227">
        <f>ROUND(I1067*H1067,2)</f>
        <v>0</v>
      </c>
      <c r="BL1067" s="19" t="s">
        <v>339</v>
      </c>
      <c r="BM1067" s="226" t="s">
        <v>7244</v>
      </c>
    </row>
    <row r="1068" s="13" customFormat="1">
      <c r="A1068" s="13"/>
      <c r="B1068" s="233"/>
      <c r="C1068" s="234"/>
      <c r="D1068" s="235" t="s">
        <v>195</v>
      </c>
      <c r="E1068" s="236" t="s">
        <v>19</v>
      </c>
      <c r="F1068" s="237" t="s">
        <v>1304</v>
      </c>
      <c r="G1068" s="234"/>
      <c r="H1068" s="236" t="s">
        <v>19</v>
      </c>
      <c r="I1068" s="238"/>
      <c r="J1068" s="234"/>
      <c r="K1068" s="234"/>
      <c r="L1068" s="239"/>
      <c r="M1068" s="240"/>
      <c r="N1068" s="241"/>
      <c r="O1068" s="241"/>
      <c r="P1068" s="241"/>
      <c r="Q1068" s="241"/>
      <c r="R1068" s="241"/>
      <c r="S1068" s="241"/>
      <c r="T1068" s="24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3" t="s">
        <v>195</v>
      </c>
      <c r="AU1068" s="243" t="s">
        <v>82</v>
      </c>
      <c r="AV1068" s="13" t="s">
        <v>80</v>
      </c>
      <c r="AW1068" s="13" t="s">
        <v>35</v>
      </c>
      <c r="AX1068" s="13" t="s">
        <v>73</v>
      </c>
      <c r="AY1068" s="243" t="s">
        <v>185</v>
      </c>
    </row>
    <row r="1069" s="13" customFormat="1">
      <c r="A1069" s="13"/>
      <c r="B1069" s="233"/>
      <c r="C1069" s="234"/>
      <c r="D1069" s="235" t="s">
        <v>195</v>
      </c>
      <c r="E1069" s="236" t="s">
        <v>19</v>
      </c>
      <c r="F1069" s="237" t="s">
        <v>7240</v>
      </c>
      <c r="G1069" s="234"/>
      <c r="H1069" s="236" t="s">
        <v>19</v>
      </c>
      <c r="I1069" s="238"/>
      <c r="J1069" s="234"/>
      <c r="K1069" s="234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195</v>
      </c>
      <c r="AU1069" s="243" t="s">
        <v>82</v>
      </c>
      <c r="AV1069" s="13" t="s">
        <v>80</v>
      </c>
      <c r="AW1069" s="13" t="s">
        <v>35</v>
      </c>
      <c r="AX1069" s="13" t="s">
        <v>73</v>
      </c>
      <c r="AY1069" s="243" t="s">
        <v>185</v>
      </c>
    </row>
    <row r="1070" s="14" customFormat="1">
      <c r="A1070" s="14"/>
      <c r="B1070" s="244"/>
      <c r="C1070" s="245"/>
      <c r="D1070" s="235" t="s">
        <v>195</v>
      </c>
      <c r="E1070" s="246" t="s">
        <v>19</v>
      </c>
      <c r="F1070" s="247" t="s">
        <v>7241</v>
      </c>
      <c r="G1070" s="245"/>
      <c r="H1070" s="248">
        <v>3.3999999999999999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195</v>
      </c>
      <c r="AU1070" s="254" t="s">
        <v>82</v>
      </c>
      <c r="AV1070" s="14" t="s">
        <v>82</v>
      </c>
      <c r="AW1070" s="14" t="s">
        <v>35</v>
      </c>
      <c r="AX1070" s="14" t="s">
        <v>73</v>
      </c>
      <c r="AY1070" s="254" t="s">
        <v>185</v>
      </c>
    </row>
    <row r="1071" s="13" customFormat="1">
      <c r="A1071" s="13"/>
      <c r="B1071" s="233"/>
      <c r="C1071" s="234"/>
      <c r="D1071" s="235" t="s">
        <v>195</v>
      </c>
      <c r="E1071" s="236" t="s">
        <v>19</v>
      </c>
      <c r="F1071" s="237" t="s">
        <v>7242</v>
      </c>
      <c r="G1071" s="234"/>
      <c r="H1071" s="236" t="s">
        <v>19</v>
      </c>
      <c r="I1071" s="238"/>
      <c r="J1071" s="234"/>
      <c r="K1071" s="234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195</v>
      </c>
      <c r="AU1071" s="243" t="s">
        <v>82</v>
      </c>
      <c r="AV1071" s="13" t="s">
        <v>80</v>
      </c>
      <c r="AW1071" s="13" t="s">
        <v>35</v>
      </c>
      <c r="AX1071" s="13" t="s">
        <v>73</v>
      </c>
      <c r="AY1071" s="243" t="s">
        <v>185</v>
      </c>
    </row>
    <row r="1072" s="14" customFormat="1">
      <c r="A1072" s="14"/>
      <c r="B1072" s="244"/>
      <c r="C1072" s="245"/>
      <c r="D1072" s="235" t="s">
        <v>195</v>
      </c>
      <c r="E1072" s="246" t="s">
        <v>19</v>
      </c>
      <c r="F1072" s="247" t="s">
        <v>7243</v>
      </c>
      <c r="G1072" s="245"/>
      <c r="H1072" s="248">
        <v>3.319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195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185</v>
      </c>
    </row>
    <row r="1073" s="15" customFormat="1">
      <c r="A1073" s="15"/>
      <c r="B1073" s="255"/>
      <c r="C1073" s="256"/>
      <c r="D1073" s="235" t="s">
        <v>195</v>
      </c>
      <c r="E1073" s="257" t="s">
        <v>19</v>
      </c>
      <c r="F1073" s="258" t="s">
        <v>226</v>
      </c>
      <c r="G1073" s="256"/>
      <c r="H1073" s="259">
        <v>6.7189999999999994</v>
      </c>
      <c r="I1073" s="260"/>
      <c r="J1073" s="256"/>
      <c r="K1073" s="256"/>
      <c r="L1073" s="261"/>
      <c r="M1073" s="262"/>
      <c r="N1073" s="263"/>
      <c r="O1073" s="263"/>
      <c r="P1073" s="263"/>
      <c r="Q1073" s="263"/>
      <c r="R1073" s="263"/>
      <c r="S1073" s="263"/>
      <c r="T1073" s="264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5" t="s">
        <v>195</v>
      </c>
      <c r="AU1073" s="265" t="s">
        <v>82</v>
      </c>
      <c r="AV1073" s="15" t="s">
        <v>135</v>
      </c>
      <c r="AW1073" s="15" t="s">
        <v>35</v>
      </c>
      <c r="AX1073" s="15" t="s">
        <v>80</v>
      </c>
      <c r="AY1073" s="265" t="s">
        <v>185</v>
      </c>
    </row>
    <row r="1074" s="2" customFormat="1" ht="24.15" customHeight="1">
      <c r="A1074" s="40"/>
      <c r="B1074" s="41"/>
      <c r="C1074" s="215" t="s">
        <v>1928</v>
      </c>
      <c r="D1074" s="215" t="s">
        <v>187</v>
      </c>
      <c r="E1074" s="216" t="s">
        <v>7245</v>
      </c>
      <c r="F1074" s="217" t="s">
        <v>7246</v>
      </c>
      <c r="G1074" s="218" t="s">
        <v>499</v>
      </c>
      <c r="H1074" s="219">
        <v>8.5</v>
      </c>
      <c r="I1074" s="220"/>
      <c r="J1074" s="221">
        <f>ROUND(I1074*H1074,2)</f>
        <v>0</v>
      </c>
      <c r="K1074" s="217" t="s">
        <v>191</v>
      </c>
      <c r="L1074" s="46"/>
      <c r="M1074" s="222" t="s">
        <v>19</v>
      </c>
      <c r="N1074" s="223" t="s">
        <v>44</v>
      </c>
      <c r="O1074" s="86"/>
      <c r="P1074" s="224">
        <f>O1074*H1074</f>
        <v>0</v>
      </c>
      <c r="Q1074" s="224">
        <v>0</v>
      </c>
      <c r="R1074" s="224">
        <f>Q1074*H1074</f>
        <v>0</v>
      </c>
      <c r="S1074" s="224">
        <v>0</v>
      </c>
      <c r="T1074" s="225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6" t="s">
        <v>339</v>
      </c>
      <c r="AT1074" s="226" t="s">
        <v>187</v>
      </c>
      <c r="AU1074" s="226" t="s">
        <v>82</v>
      </c>
      <c r="AY1074" s="19" t="s">
        <v>185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19" t="s">
        <v>80</v>
      </c>
      <c r="BK1074" s="227">
        <f>ROUND(I1074*H1074,2)</f>
        <v>0</v>
      </c>
      <c r="BL1074" s="19" t="s">
        <v>339</v>
      </c>
      <c r="BM1074" s="226" t="s">
        <v>7247</v>
      </c>
    </row>
    <row r="1075" s="2" customFormat="1">
      <c r="A1075" s="40"/>
      <c r="B1075" s="41"/>
      <c r="C1075" s="42"/>
      <c r="D1075" s="228" t="s">
        <v>193</v>
      </c>
      <c r="E1075" s="42"/>
      <c r="F1075" s="229" t="s">
        <v>7248</v>
      </c>
      <c r="G1075" s="42"/>
      <c r="H1075" s="42"/>
      <c r="I1075" s="230"/>
      <c r="J1075" s="42"/>
      <c r="K1075" s="42"/>
      <c r="L1075" s="46"/>
      <c r="M1075" s="231"/>
      <c r="N1075" s="232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193</v>
      </c>
      <c r="AU1075" s="19" t="s">
        <v>82</v>
      </c>
    </row>
    <row r="1076" s="13" customFormat="1">
      <c r="A1076" s="13"/>
      <c r="B1076" s="233"/>
      <c r="C1076" s="234"/>
      <c r="D1076" s="235" t="s">
        <v>195</v>
      </c>
      <c r="E1076" s="236" t="s">
        <v>19</v>
      </c>
      <c r="F1076" s="237" t="s">
        <v>7249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195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185</v>
      </c>
    </row>
    <row r="1077" s="14" customFormat="1">
      <c r="A1077" s="14"/>
      <c r="B1077" s="244"/>
      <c r="C1077" s="245"/>
      <c r="D1077" s="235" t="s">
        <v>195</v>
      </c>
      <c r="E1077" s="246" t="s">
        <v>19</v>
      </c>
      <c r="F1077" s="247" t="s">
        <v>7250</v>
      </c>
      <c r="G1077" s="245"/>
      <c r="H1077" s="248">
        <v>7.5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195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185</v>
      </c>
    </row>
    <row r="1078" s="14" customFormat="1">
      <c r="A1078" s="14"/>
      <c r="B1078" s="244"/>
      <c r="C1078" s="245"/>
      <c r="D1078" s="235" t="s">
        <v>195</v>
      </c>
      <c r="E1078" s="246" t="s">
        <v>19</v>
      </c>
      <c r="F1078" s="247" t="s">
        <v>7168</v>
      </c>
      <c r="G1078" s="245"/>
      <c r="H1078" s="248">
        <v>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195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185</v>
      </c>
    </row>
    <row r="1079" s="15" customFormat="1">
      <c r="A1079" s="15"/>
      <c r="B1079" s="255"/>
      <c r="C1079" s="256"/>
      <c r="D1079" s="235" t="s">
        <v>195</v>
      </c>
      <c r="E1079" s="257" t="s">
        <v>19</v>
      </c>
      <c r="F1079" s="258" t="s">
        <v>226</v>
      </c>
      <c r="G1079" s="256"/>
      <c r="H1079" s="259">
        <v>8.5</v>
      </c>
      <c r="I1079" s="260"/>
      <c r="J1079" s="256"/>
      <c r="K1079" s="256"/>
      <c r="L1079" s="261"/>
      <c r="M1079" s="262"/>
      <c r="N1079" s="263"/>
      <c r="O1079" s="263"/>
      <c r="P1079" s="263"/>
      <c r="Q1079" s="263"/>
      <c r="R1079" s="263"/>
      <c r="S1079" s="263"/>
      <c r="T1079" s="264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5" t="s">
        <v>195</v>
      </c>
      <c r="AU1079" s="265" t="s">
        <v>82</v>
      </c>
      <c r="AV1079" s="15" t="s">
        <v>135</v>
      </c>
      <c r="AW1079" s="15" t="s">
        <v>35</v>
      </c>
      <c r="AX1079" s="15" t="s">
        <v>80</v>
      </c>
      <c r="AY1079" s="265" t="s">
        <v>185</v>
      </c>
    </row>
    <row r="1080" s="2" customFormat="1" ht="16.5" customHeight="1">
      <c r="A1080" s="40"/>
      <c r="B1080" s="41"/>
      <c r="C1080" s="272" t="s">
        <v>1931</v>
      </c>
      <c r="D1080" s="272" t="s">
        <v>520</v>
      </c>
      <c r="E1080" s="273" t="s">
        <v>7251</v>
      </c>
      <c r="F1080" s="274" t="s">
        <v>7252</v>
      </c>
      <c r="G1080" s="275" t="s">
        <v>439</v>
      </c>
      <c r="H1080" s="276">
        <v>7</v>
      </c>
      <c r="I1080" s="277"/>
      <c r="J1080" s="278">
        <f>ROUND(I1080*H1080,2)</f>
        <v>0</v>
      </c>
      <c r="K1080" s="274" t="s">
        <v>191</v>
      </c>
      <c r="L1080" s="279"/>
      <c r="M1080" s="280" t="s">
        <v>19</v>
      </c>
      <c r="N1080" s="281" t="s">
        <v>44</v>
      </c>
      <c r="O1080" s="86"/>
      <c r="P1080" s="224">
        <f>O1080*H1080</f>
        <v>0</v>
      </c>
      <c r="Q1080" s="224">
        <v>0.0166</v>
      </c>
      <c r="R1080" s="224">
        <f>Q1080*H1080</f>
        <v>0.1162</v>
      </c>
      <c r="S1080" s="224">
        <v>0</v>
      </c>
      <c r="T1080" s="225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6" t="s">
        <v>627</v>
      </c>
      <c r="AT1080" s="226" t="s">
        <v>520</v>
      </c>
      <c r="AU1080" s="226" t="s">
        <v>82</v>
      </c>
      <c r="AY1080" s="19" t="s">
        <v>185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19" t="s">
        <v>80</v>
      </c>
      <c r="BK1080" s="227">
        <f>ROUND(I1080*H1080,2)</f>
        <v>0</v>
      </c>
      <c r="BL1080" s="19" t="s">
        <v>339</v>
      </c>
      <c r="BM1080" s="226" t="s">
        <v>7253</v>
      </c>
    </row>
    <row r="1081" s="13" customFormat="1">
      <c r="A1081" s="13"/>
      <c r="B1081" s="233"/>
      <c r="C1081" s="234"/>
      <c r="D1081" s="235" t="s">
        <v>195</v>
      </c>
      <c r="E1081" s="236" t="s">
        <v>19</v>
      </c>
      <c r="F1081" s="237" t="s">
        <v>7249</v>
      </c>
      <c r="G1081" s="234"/>
      <c r="H1081" s="236" t="s">
        <v>19</v>
      </c>
      <c r="I1081" s="238"/>
      <c r="J1081" s="234"/>
      <c r="K1081" s="234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195</v>
      </c>
      <c r="AU1081" s="243" t="s">
        <v>82</v>
      </c>
      <c r="AV1081" s="13" t="s">
        <v>80</v>
      </c>
      <c r="AW1081" s="13" t="s">
        <v>35</v>
      </c>
      <c r="AX1081" s="13" t="s">
        <v>73</v>
      </c>
      <c r="AY1081" s="243" t="s">
        <v>185</v>
      </c>
    </row>
    <row r="1082" s="14" customFormat="1">
      <c r="A1082" s="14"/>
      <c r="B1082" s="244"/>
      <c r="C1082" s="245"/>
      <c r="D1082" s="235" t="s">
        <v>195</v>
      </c>
      <c r="E1082" s="246" t="s">
        <v>19</v>
      </c>
      <c r="F1082" s="247" t="s">
        <v>255</v>
      </c>
      <c r="G1082" s="245"/>
      <c r="H1082" s="248">
        <v>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195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185</v>
      </c>
    </row>
    <row r="1083" s="14" customFormat="1">
      <c r="A1083" s="14"/>
      <c r="B1083" s="244"/>
      <c r="C1083" s="245"/>
      <c r="D1083" s="235" t="s">
        <v>195</v>
      </c>
      <c r="E1083" s="246" t="s">
        <v>19</v>
      </c>
      <c r="F1083" s="247" t="s">
        <v>80</v>
      </c>
      <c r="G1083" s="245"/>
      <c r="H1083" s="248">
        <v>1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195</v>
      </c>
      <c r="AU1083" s="254" t="s">
        <v>82</v>
      </c>
      <c r="AV1083" s="14" t="s">
        <v>82</v>
      </c>
      <c r="AW1083" s="14" t="s">
        <v>35</v>
      </c>
      <c r="AX1083" s="14" t="s">
        <v>73</v>
      </c>
      <c r="AY1083" s="254" t="s">
        <v>185</v>
      </c>
    </row>
    <row r="1084" s="15" customFormat="1">
      <c r="A1084" s="15"/>
      <c r="B1084" s="255"/>
      <c r="C1084" s="256"/>
      <c r="D1084" s="235" t="s">
        <v>195</v>
      </c>
      <c r="E1084" s="257" t="s">
        <v>19</v>
      </c>
      <c r="F1084" s="258" t="s">
        <v>226</v>
      </c>
      <c r="G1084" s="256"/>
      <c r="H1084" s="259">
        <v>7</v>
      </c>
      <c r="I1084" s="260"/>
      <c r="J1084" s="256"/>
      <c r="K1084" s="256"/>
      <c r="L1084" s="261"/>
      <c r="M1084" s="262"/>
      <c r="N1084" s="263"/>
      <c r="O1084" s="263"/>
      <c r="P1084" s="263"/>
      <c r="Q1084" s="263"/>
      <c r="R1084" s="263"/>
      <c r="S1084" s="263"/>
      <c r="T1084" s="264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5" t="s">
        <v>195</v>
      </c>
      <c r="AU1084" s="265" t="s">
        <v>82</v>
      </c>
      <c r="AV1084" s="15" t="s">
        <v>135</v>
      </c>
      <c r="AW1084" s="15" t="s">
        <v>35</v>
      </c>
      <c r="AX1084" s="15" t="s">
        <v>80</v>
      </c>
      <c r="AY1084" s="265" t="s">
        <v>185</v>
      </c>
    </row>
    <row r="1085" s="2" customFormat="1" ht="21.75" customHeight="1">
      <c r="A1085" s="40"/>
      <c r="B1085" s="41"/>
      <c r="C1085" s="215" t="s">
        <v>1935</v>
      </c>
      <c r="D1085" s="215" t="s">
        <v>187</v>
      </c>
      <c r="E1085" s="216" t="s">
        <v>7254</v>
      </c>
      <c r="F1085" s="217" t="s">
        <v>7255</v>
      </c>
      <c r="G1085" s="218" t="s">
        <v>499</v>
      </c>
      <c r="H1085" s="219">
        <v>76.890000000000001</v>
      </c>
      <c r="I1085" s="220"/>
      <c r="J1085" s="221">
        <f>ROUND(I1085*H1085,2)</f>
        <v>0</v>
      </c>
      <c r="K1085" s="217" t="s">
        <v>191</v>
      </c>
      <c r="L1085" s="46"/>
      <c r="M1085" s="222" t="s">
        <v>19</v>
      </c>
      <c r="N1085" s="223" t="s">
        <v>44</v>
      </c>
      <c r="O1085" s="86"/>
      <c r="P1085" s="224">
        <f>O1085*H1085</f>
        <v>0</v>
      </c>
      <c r="Q1085" s="224">
        <v>0.00011</v>
      </c>
      <c r="R1085" s="224">
        <f>Q1085*H1085</f>
        <v>0.0084579000000000008</v>
      </c>
      <c r="S1085" s="224">
        <v>0</v>
      </c>
      <c r="T1085" s="225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6" t="s">
        <v>339</v>
      </c>
      <c r="AT1085" s="226" t="s">
        <v>187</v>
      </c>
      <c r="AU1085" s="226" t="s">
        <v>82</v>
      </c>
      <c r="AY1085" s="19" t="s">
        <v>185</v>
      </c>
      <c r="BE1085" s="227">
        <f>IF(N1085="základní",J1085,0)</f>
        <v>0</v>
      </c>
      <c r="BF1085" s="227">
        <f>IF(N1085="snížená",J1085,0)</f>
        <v>0</v>
      </c>
      <c r="BG1085" s="227">
        <f>IF(N1085="zákl. přenesená",J1085,0)</f>
        <v>0</v>
      </c>
      <c r="BH1085" s="227">
        <f>IF(N1085="sníž. přenesená",J1085,0)</f>
        <v>0</v>
      </c>
      <c r="BI1085" s="227">
        <f>IF(N1085="nulová",J1085,0)</f>
        <v>0</v>
      </c>
      <c r="BJ1085" s="19" t="s">
        <v>80</v>
      </c>
      <c r="BK1085" s="227">
        <f>ROUND(I1085*H1085,2)</f>
        <v>0</v>
      </c>
      <c r="BL1085" s="19" t="s">
        <v>339</v>
      </c>
      <c r="BM1085" s="226" t="s">
        <v>7256</v>
      </c>
    </row>
    <row r="1086" s="2" customFormat="1">
      <c r="A1086" s="40"/>
      <c r="B1086" s="41"/>
      <c r="C1086" s="42"/>
      <c r="D1086" s="228" t="s">
        <v>193</v>
      </c>
      <c r="E1086" s="42"/>
      <c r="F1086" s="229" t="s">
        <v>7257</v>
      </c>
      <c r="G1086" s="42"/>
      <c r="H1086" s="42"/>
      <c r="I1086" s="230"/>
      <c r="J1086" s="42"/>
      <c r="K1086" s="42"/>
      <c r="L1086" s="46"/>
      <c r="M1086" s="231"/>
      <c r="N1086" s="232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193</v>
      </c>
      <c r="AU1086" s="19" t="s">
        <v>82</v>
      </c>
    </row>
    <row r="1087" s="13" customFormat="1">
      <c r="A1087" s="13"/>
      <c r="B1087" s="233"/>
      <c r="C1087" s="234"/>
      <c r="D1087" s="235" t="s">
        <v>195</v>
      </c>
      <c r="E1087" s="236" t="s">
        <v>19</v>
      </c>
      <c r="F1087" s="237" t="s">
        <v>7249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195</v>
      </c>
      <c r="AU1087" s="243" t="s">
        <v>82</v>
      </c>
      <c r="AV1087" s="13" t="s">
        <v>80</v>
      </c>
      <c r="AW1087" s="13" t="s">
        <v>35</v>
      </c>
      <c r="AX1087" s="13" t="s">
        <v>73</v>
      </c>
      <c r="AY1087" s="243" t="s">
        <v>185</v>
      </c>
    </row>
    <row r="1088" s="14" customFormat="1">
      <c r="A1088" s="14"/>
      <c r="B1088" s="244"/>
      <c r="C1088" s="245"/>
      <c r="D1088" s="235" t="s">
        <v>195</v>
      </c>
      <c r="E1088" s="246" t="s">
        <v>19</v>
      </c>
      <c r="F1088" s="247" t="s">
        <v>7258</v>
      </c>
      <c r="G1088" s="245"/>
      <c r="H1088" s="248">
        <v>5.4000000000000004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195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185</v>
      </c>
    </row>
    <row r="1089" s="14" customFormat="1">
      <c r="A1089" s="14"/>
      <c r="B1089" s="244"/>
      <c r="C1089" s="245"/>
      <c r="D1089" s="235" t="s">
        <v>195</v>
      </c>
      <c r="E1089" s="246" t="s">
        <v>19</v>
      </c>
      <c r="F1089" s="247" t="s">
        <v>7259</v>
      </c>
      <c r="G1089" s="245"/>
      <c r="H1089" s="248">
        <v>6.6900000000000004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195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185</v>
      </c>
    </row>
    <row r="1090" s="14" customFormat="1">
      <c r="A1090" s="14"/>
      <c r="B1090" s="244"/>
      <c r="C1090" s="245"/>
      <c r="D1090" s="235" t="s">
        <v>195</v>
      </c>
      <c r="E1090" s="246" t="s">
        <v>19</v>
      </c>
      <c r="F1090" s="247" t="s">
        <v>7260</v>
      </c>
      <c r="G1090" s="245"/>
      <c r="H1090" s="248">
        <v>19.800000000000001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195</v>
      </c>
      <c r="AU1090" s="254" t="s">
        <v>82</v>
      </c>
      <c r="AV1090" s="14" t="s">
        <v>82</v>
      </c>
      <c r="AW1090" s="14" t="s">
        <v>35</v>
      </c>
      <c r="AX1090" s="14" t="s">
        <v>73</v>
      </c>
      <c r="AY1090" s="254" t="s">
        <v>185</v>
      </c>
    </row>
    <row r="1091" s="14" customFormat="1">
      <c r="A1091" s="14"/>
      <c r="B1091" s="244"/>
      <c r="C1091" s="245"/>
      <c r="D1091" s="235" t="s">
        <v>195</v>
      </c>
      <c r="E1091" s="246" t="s">
        <v>19</v>
      </c>
      <c r="F1091" s="247" t="s">
        <v>7261</v>
      </c>
      <c r="G1091" s="245"/>
      <c r="H1091" s="248">
        <v>12.6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195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185</v>
      </c>
    </row>
    <row r="1092" s="14" customFormat="1">
      <c r="A1092" s="14"/>
      <c r="B1092" s="244"/>
      <c r="C1092" s="245"/>
      <c r="D1092" s="235" t="s">
        <v>195</v>
      </c>
      <c r="E1092" s="246" t="s">
        <v>19</v>
      </c>
      <c r="F1092" s="247" t="s">
        <v>7261</v>
      </c>
      <c r="G1092" s="245"/>
      <c r="H1092" s="248">
        <v>12.6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195</v>
      </c>
      <c r="AU1092" s="254" t="s">
        <v>82</v>
      </c>
      <c r="AV1092" s="14" t="s">
        <v>82</v>
      </c>
      <c r="AW1092" s="14" t="s">
        <v>35</v>
      </c>
      <c r="AX1092" s="14" t="s">
        <v>73</v>
      </c>
      <c r="AY1092" s="254" t="s">
        <v>185</v>
      </c>
    </row>
    <row r="1093" s="14" customFormat="1">
      <c r="A1093" s="14"/>
      <c r="B1093" s="244"/>
      <c r="C1093" s="245"/>
      <c r="D1093" s="235" t="s">
        <v>195</v>
      </c>
      <c r="E1093" s="246" t="s">
        <v>19</v>
      </c>
      <c r="F1093" s="247" t="s">
        <v>7260</v>
      </c>
      <c r="G1093" s="245"/>
      <c r="H1093" s="248">
        <v>19.800000000000001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195</v>
      </c>
      <c r="AU1093" s="254" t="s">
        <v>82</v>
      </c>
      <c r="AV1093" s="14" t="s">
        <v>82</v>
      </c>
      <c r="AW1093" s="14" t="s">
        <v>35</v>
      </c>
      <c r="AX1093" s="14" t="s">
        <v>73</v>
      </c>
      <c r="AY1093" s="254" t="s">
        <v>185</v>
      </c>
    </row>
    <row r="1094" s="15" customFormat="1">
      <c r="A1094" s="15"/>
      <c r="B1094" s="255"/>
      <c r="C1094" s="256"/>
      <c r="D1094" s="235" t="s">
        <v>195</v>
      </c>
      <c r="E1094" s="257" t="s">
        <v>19</v>
      </c>
      <c r="F1094" s="258" t="s">
        <v>226</v>
      </c>
      <c r="G1094" s="256"/>
      <c r="H1094" s="259">
        <v>76.890000000000001</v>
      </c>
      <c r="I1094" s="260"/>
      <c r="J1094" s="256"/>
      <c r="K1094" s="256"/>
      <c r="L1094" s="261"/>
      <c r="M1094" s="262"/>
      <c r="N1094" s="263"/>
      <c r="O1094" s="263"/>
      <c r="P1094" s="263"/>
      <c r="Q1094" s="263"/>
      <c r="R1094" s="263"/>
      <c r="S1094" s="263"/>
      <c r="T1094" s="26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5" t="s">
        <v>195</v>
      </c>
      <c r="AU1094" s="265" t="s">
        <v>82</v>
      </c>
      <c r="AV1094" s="15" t="s">
        <v>135</v>
      </c>
      <c r="AW1094" s="15" t="s">
        <v>35</v>
      </c>
      <c r="AX1094" s="15" t="s">
        <v>80</v>
      </c>
      <c r="AY1094" s="265" t="s">
        <v>185</v>
      </c>
    </row>
    <row r="1095" s="2" customFormat="1" ht="16.5" customHeight="1">
      <c r="A1095" s="40"/>
      <c r="B1095" s="41"/>
      <c r="C1095" s="272" t="s">
        <v>1942</v>
      </c>
      <c r="D1095" s="272" t="s">
        <v>520</v>
      </c>
      <c r="E1095" s="273" t="s">
        <v>7262</v>
      </c>
      <c r="F1095" s="274" t="s">
        <v>7263</v>
      </c>
      <c r="G1095" s="275" t="s">
        <v>342</v>
      </c>
      <c r="H1095" s="276">
        <v>0.42299999999999999</v>
      </c>
      <c r="I1095" s="277"/>
      <c r="J1095" s="278">
        <f>ROUND(I1095*H1095,2)</f>
        <v>0</v>
      </c>
      <c r="K1095" s="274" t="s">
        <v>191</v>
      </c>
      <c r="L1095" s="279"/>
      <c r="M1095" s="280" t="s">
        <v>19</v>
      </c>
      <c r="N1095" s="281" t="s">
        <v>44</v>
      </c>
      <c r="O1095" s="86"/>
      <c r="P1095" s="224">
        <f>O1095*H1095</f>
        <v>0</v>
      </c>
      <c r="Q1095" s="224">
        <v>1</v>
      </c>
      <c r="R1095" s="224">
        <f>Q1095*H1095</f>
        <v>0.42299999999999999</v>
      </c>
      <c r="S1095" s="224">
        <v>0</v>
      </c>
      <c r="T1095" s="225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6" t="s">
        <v>627</v>
      </c>
      <c r="AT1095" s="226" t="s">
        <v>520</v>
      </c>
      <c r="AU1095" s="226" t="s">
        <v>82</v>
      </c>
      <c r="AY1095" s="19" t="s">
        <v>185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19" t="s">
        <v>80</v>
      </c>
      <c r="BK1095" s="227">
        <f>ROUND(I1095*H1095,2)</f>
        <v>0</v>
      </c>
      <c r="BL1095" s="19" t="s">
        <v>339</v>
      </c>
      <c r="BM1095" s="226" t="s">
        <v>7264</v>
      </c>
    </row>
    <row r="1096" s="13" customFormat="1">
      <c r="A1096" s="13"/>
      <c r="B1096" s="233"/>
      <c r="C1096" s="234"/>
      <c r="D1096" s="235" t="s">
        <v>195</v>
      </c>
      <c r="E1096" s="236" t="s">
        <v>19</v>
      </c>
      <c r="F1096" s="237" t="s">
        <v>7249</v>
      </c>
      <c r="G1096" s="234"/>
      <c r="H1096" s="236" t="s">
        <v>19</v>
      </c>
      <c r="I1096" s="238"/>
      <c r="J1096" s="234"/>
      <c r="K1096" s="234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195</v>
      </c>
      <c r="AU1096" s="243" t="s">
        <v>82</v>
      </c>
      <c r="AV1096" s="13" t="s">
        <v>80</v>
      </c>
      <c r="AW1096" s="13" t="s">
        <v>35</v>
      </c>
      <c r="AX1096" s="13" t="s">
        <v>73</v>
      </c>
      <c r="AY1096" s="243" t="s">
        <v>185</v>
      </c>
    </row>
    <row r="1097" s="14" customFormat="1">
      <c r="A1097" s="14"/>
      <c r="B1097" s="244"/>
      <c r="C1097" s="245"/>
      <c r="D1097" s="235" t="s">
        <v>195</v>
      </c>
      <c r="E1097" s="246" t="s">
        <v>19</v>
      </c>
      <c r="F1097" s="247" t="s">
        <v>7265</v>
      </c>
      <c r="G1097" s="245"/>
      <c r="H1097" s="248">
        <v>0.029999999999999999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195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185</v>
      </c>
    </row>
    <row r="1098" s="14" customFormat="1">
      <c r="A1098" s="14"/>
      <c r="B1098" s="244"/>
      <c r="C1098" s="245"/>
      <c r="D1098" s="235" t="s">
        <v>195</v>
      </c>
      <c r="E1098" s="246" t="s">
        <v>19</v>
      </c>
      <c r="F1098" s="247" t="s">
        <v>7266</v>
      </c>
      <c r="G1098" s="245"/>
      <c r="H1098" s="248">
        <v>0.036999999999999998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195</v>
      </c>
      <c r="AU1098" s="254" t="s">
        <v>82</v>
      </c>
      <c r="AV1098" s="14" t="s">
        <v>82</v>
      </c>
      <c r="AW1098" s="14" t="s">
        <v>35</v>
      </c>
      <c r="AX1098" s="14" t="s">
        <v>73</v>
      </c>
      <c r="AY1098" s="254" t="s">
        <v>185</v>
      </c>
    </row>
    <row r="1099" s="14" customFormat="1">
      <c r="A1099" s="14"/>
      <c r="B1099" s="244"/>
      <c r="C1099" s="245"/>
      <c r="D1099" s="235" t="s">
        <v>195</v>
      </c>
      <c r="E1099" s="246" t="s">
        <v>19</v>
      </c>
      <c r="F1099" s="247" t="s">
        <v>7267</v>
      </c>
      <c r="G1099" s="245"/>
      <c r="H1099" s="248">
        <v>0.109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195</v>
      </c>
      <c r="AU1099" s="254" t="s">
        <v>82</v>
      </c>
      <c r="AV1099" s="14" t="s">
        <v>82</v>
      </c>
      <c r="AW1099" s="14" t="s">
        <v>35</v>
      </c>
      <c r="AX1099" s="14" t="s">
        <v>73</v>
      </c>
      <c r="AY1099" s="254" t="s">
        <v>185</v>
      </c>
    </row>
    <row r="1100" s="14" customFormat="1">
      <c r="A1100" s="14"/>
      <c r="B1100" s="244"/>
      <c r="C1100" s="245"/>
      <c r="D1100" s="235" t="s">
        <v>195</v>
      </c>
      <c r="E1100" s="246" t="s">
        <v>19</v>
      </c>
      <c r="F1100" s="247" t="s">
        <v>7268</v>
      </c>
      <c r="G1100" s="245"/>
      <c r="H1100" s="248">
        <v>0.069000000000000006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195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185</v>
      </c>
    </row>
    <row r="1101" s="14" customFormat="1">
      <c r="A1101" s="14"/>
      <c r="B1101" s="244"/>
      <c r="C1101" s="245"/>
      <c r="D1101" s="235" t="s">
        <v>195</v>
      </c>
      <c r="E1101" s="246" t="s">
        <v>19</v>
      </c>
      <c r="F1101" s="247" t="s">
        <v>7268</v>
      </c>
      <c r="G1101" s="245"/>
      <c r="H1101" s="248">
        <v>0.069000000000000006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195</v>
      </c>
      <c r="AU1101" s="254" t="s">
        <v>82</v>
      </c>
      <c r="AV1101" s="14" t="s">
        <v>82</v>
      </c>
      <c r="AW1101" s="14" t="s">
        <v>35</v>
      </c>
      <c r="AX1101" s="14" t="s">
        <v>73</v>
      </c>
      <c r="AY1101" s="254" t="s">
        <v>185</v>
      </c>
    </row>
    <row r="1102" s="14" customFormat="1">
      <c r="A1102" s="14"/>
      <c r="B1102" s="244"/>
      <c r="C1102" s="245"/>
      <c r="D1102" s="235" t="s">
        <v>195</v>
      </c>
      <c r="E1102" s="246" t="s">
        <v>19</v>
      </c>
      <c r="F1102" s="247" t="s">
        <v>7267</v>
      </c>
      <c r="G1102" s="245"/>
      <c r="H1102" s="248">
        <v>0.109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195</v>
      </c>
      <c r="AU1102" s="254" t="s">
        <v>82</v>
      </c>
      <c r="AV1102" s="14" t="s">
        <v>82</v>
      </c>
      <c r="AW1102" s="14" t="s">
        <v>35</v>
      </c>
      <c r="AX1102" s="14" t="s">
        <v>73</v>
      </c>
      <c r="AY1102" s="254" t="s">
        <v>185</v>
      </c>
    </row>
    <row r="1103" s="15" customFormat="1">
      <c r="A1103" s="15"/>
      <c r="B1103" s="255"/>
      <c r="C1103" s="256"/>
      <c r="D1103" s="235" t="s">
        <v>195</v>
      </c>
      <c r="E1103" s="257" t="s">
        <v>19</v>
      </c>
      <c r="F1103" s="258" t="s">
        <v>226</v>
      </c>
      <c r="G1103" s="256"/>
      <c r="H1103" s="259">
        <v>0.42299999999999999</v>
      </c>
      <c r="I1103" s="260"/>
      <c r="J1103" s="256"/>
      <c r="K1103" s="256"/>
      <c r="L1103" s="261"/>
      <c r="M1103" s="262"/>
      <c r="N1103" s="263"/>
      <c r="O1103" s="263"/>
      <c r="P1103" s="263"/>
      <c r="Q1103" s="263"/>
      <c r="R1103" s="263"/>
      <c r="S1103" s="263"/>
      <c r="T1103" s="264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65" t="s">
        <v>195</v>
      </c>
      <c r="AU1103" s="265" t="s">
        <v>82</v>
      </c>
      <c r="AV1103" s="15" t="s">
        <v>135</v>
      </c>
      <c r="AW1103" s="15" t="s">
        <v>35</v>
      </c>
      <c r="AX1103" s="15" t="s">
        <v>80</v>
      </c>
      <c r="AY1103" s="265" t="s">
        <v>185</v>
      </c>
    </row>
    <row r="1104" s="2" customFormat="1" ht="16.5" customHeight="1">
      <c r="A1104" s="40"/>
      <c r="B1104" s="41"/>
      <c r="C1104" s="215" t="s">
        <v>1947</v>
      </c>
      <c r="D1104" s="215" t="s">
        <v>187</v>
      </c>
      <c r="E1104" s="216" t="s">
        <v>7269</v>
      </c>
      <c r="F1104" s="217" t="s">
        <v>7270</v>
      </c>
      <c r="G1104" s="218" t="s">
        <v>240</v>
      </c>
      <c r="H1104" s="219">
        <v>1.6879999999999999</v>
      </c>
      <c r="I1104" s="220"/>
      <c r="J1104" s="221">
        <f>ROUND(I1104*H1104,2)</f>
        <v>0</v>
      </c>
      <c r="K1104" s="217" t="s">
        <v>191</v>
      </c>
      <c r="L1104" s="46"/>
      <c r="M1104" s="222" t="s">
        <v>19</v>
      </c>
      <c r="N1104" s="223" t="s">
        <v>44</v>
      </c>
      <c r="O1104" s="86"/>
      <c r="P1104" s="224">
        <f>O1104*H1104</f>
        <v>0</v>
      </c>
      <c r="Q1104" s="224">
        <v>6.9999999999999994E-05</v>
      </c>
      <c r="R1104" s="224">
        <f>Q1104*H1104</f>
        <v>0.00011815999999999998</v>
      </c>
      <c r="S1104" s="224">
        <v>0</v>
      </c>
      <c r="T1104" s="225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26" t="s">
        <v>339</v>
      </c>
      <c r="AT1104" s="226" t="s">
        <v>187</v>
      </c>
      <c r="AU1104" s="226" t="s">
        <v>82</v>
      </c>
      <c r="AY1104" s="19" t="s">
        <v>185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19" t="s">
        <v>80</v>
      </c>
      <c r="BK1104" s="227">
        <f>ROUND(I1104*H1104,2)</f>
        <v>0</v>
      </c>
      <c r="BL1104" s="19" t="s">
        <v>339</v>
      </c>
      <c r="BM1104" s="226" t="s">
        <v>7271</v>
      </c>
    </row>
    <row r="1105" s="2" customFormat="1">
      <c r="A1105" s="40"/>
      <c r="B1105" s="41"/>
      <c r="C1105" s="42"/>
      <c r="D1105" s="228" t="s">
        <v>193</v>
      </c>
      <c r="E1105" s="42"/>
      <c r="F1105" s="229" t="s">
        <v>7272</v>
      </c>
      <c r="G1105" s="42"/>
      <c r="H1105" s="42"/>
      <c r="I1105" s="230"/>
      <c r="J1105" s="42"/>
      <c r="K1105" s="42"/>
      <c r="L1105" s="46"/>
      <c r="M1105" s="231"/>
      <c r="N1105" s="232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193</v>
      </c>
      <c r="AU1105" s="19" t="s">
        <v>82</v>
      </c>
    </row>
    <row r="1106" s="13" customFormat="1">
      <c r="A1106" s="13"/>
      <c r="B1106" s="233"/>
      <c r="C1106" s="234"/>
      <c r="D1106" s="235" t="s">
        <v>195</v>
      </c>
      <c r="E1106" s="236" t="s">
        <v>19</v>
      </c>
      <c r="F1106" s="237" t="s">
        <v>7249</v>
      </c>
      <c r="G1106" s="234"/>
      <c r="H1106" s="236" t="s">
        <v>19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195</v>
      </c>
      <c r="AU1106" s="243" t="s">
        <v>82</v>
      </c>
      <c r="AV1106" s="13" t="s">
        <v>80</v>
      </c>
      <c r="AW1106" s="13" t="s">
        <v>35</v>
      </c>
      <c r="AX1106" s="13" t="s">
        <v>73</v>
      </c>
      <c r="AY1106" s="243" t="s">
        <v>185</v>
      </c>
    </row>
    <row r="1107" s="14" customFormat="1">
      <c r="A1107" s="14"/>
      <c r="B1107" s="244"/>
      <c r="C1107" s="245"/>
      <c r="D1107" s="235" t="s">
        <v>195</v>
      </c>
      <c r="E1107" s="246" t="s">
        <v>19</v>
      </c>
      <c r="F1107" s="247" t="s">
        <v>7273</v>
      </c>
      <c r="G1107" s="245"/>
      <c r="H1107" s="248">
        <v>1.6879999999999999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195</v>
      </c>
      <c r="AU1107" s="254" t="s">
        <v>82</v>
      </c>
      <c r="AV1107" s="14" t="s">
        <v>82</v>
      </c>
      <c r="AW1107" s="14" t="s">
        <v>35</v>
      </c>
      <c r="AX1107" s="14" t="s">
        <v>73</v>
      </c>
      <c r="AY1107" s="254" t="s">
        <v>185</v>
      </c>
    </row>
    <row r="1108" s="15" customFormat="1">
      <c r="A1108" s="15"/>
      <c r="B1108" s="255"/>
      <c r="C1108" s="256"/>
      <c r="D1108" s="235" t="s">
        <v>195</v>
      </c>
      <c r="E1108" s="257" t="s">
        <v>19</v>
      </c>
      <c r="F1108" s="258" t="s">
        <v>226</v>
      </c>
      <c r="G1108" s="256"/>
      <c r="H1108" s="259">
        <v>1.6879999999999999</v>
      </c>
      <c r="I1108" s="260"/>
      <c r="J1108" s="256"/>
      <c r="K1108" s="256"/>
      <c r="L1108" s="261"/>
      <c r="M1108" s="262"/>
      <c r="N1108" s="263"/>
      <c r="O1108" s="263"/>
      <c r="P1108" s="263"/>
      <c r="Q1108" s="263"/>
      <c r="R1108" s="263"/>
      <c r="S1108" s="263"/>
      <c r="T1108" s="264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65" t="s">
        <v>195</v>
      </c>
      <c r="AU1108" s="265" t="s">
        <v>82</v>
      </c>
      <c r="AV1108" s="15" t="s">
        <v>135</v>
      </c>
      <c r="AW1108" s="15" t="s">
        <v>35</v>
      </c>
      <c r="AX1108" s="15" t="s">
        <v>80</v>
      </c>
      <c r="AY1108" s="265" t="s">
        <v>185</v>
      </c>
    </row>
    <row r="1109" s="2" customFormat="1" ht="16.5" customHeight="1">
      <c r="A1109" s="40"/>
      <c r="B1109" s="41"/>
      <c r="C1109" s="215" t="s">
        <v>1949</v>
      </c>
      <c r="D1109" s="215" t="s">
        <v>187</v>
      </c>
      <c r="E1109" s="216" t="s">
        <v>7274</v>
      </c>
      <c r="F1109" s="217" t="s">
        <v>7275</v>
      </c>
      <c r="G1109" s="218" t="s">
        <v>240</v>
      </c>
      <c r="H1109" s="219">
        <v>1.6879999999999999</v>
      </c>
      <c r="I1109" s="220"/>
      <c r="J1109" s="221">
        <f>ROUND(I1109*H1109,2)</f>
        <v>0</v>
      </c>
      <c r="K1109" s="217" t="s">
        <v>449</v>
      </c>
      <c r="L1109" s="46"/>
      <c r="M1109" s="222" t="s">
        <v>19</v>
      </c>
      <c r="N1109" s="223" t="s">
        <v>44</v>
      </c>
      <c r="O1109" s="86"/>
      <c r="P1109" s="224">
        <f>O1109*H1109</f>
        <v>0</v>
      </c>
      <c r="Q1109" s="224">
        <v>0</v>
      </c>
      <c r="R1109" s="224">
        <f>Q1109*H1109</f>
        <v>0</v>
      </c>
      <c r="S1109" s="224">
        <v>0</v>
      </c>
      <c r="T1109" s="225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6" t="s">
        <v>339</v>
      </c>
      <c r="AT1109" s="226" t="s">
        <v>187</v>
      </c>
      <c r="AU1109" s="226" t="s">
        <v>82</v>
      </c>
      <c r="AY1109" s="19" t="s">
        <v>185</v>
      </c>
      <c r="BE1109" s="227">
        <f>IF(N1109="základní",J1109,0)</f>
        <v>0</v>
      </c>
      <c r="BF1109" s="227">
        <f>IF(N1109="snížená",J1109,0)</f>
        <v>0</v>
      </c>
      <c r="BG1109" s="227">
        <f>IF(N1109="zákl. přenesená",J1109,0)</f>
        <v>0</v>
      </c>
      <c r="BH1109" s="227">
        <f>IF(N1109="sníž. přenesená",J1109,0)</f>
        <v>0</v>
      </c>
      <c r="BI1109" s="227">
        <f>IF(N1109="nulová",J1109,0)</f>
        <v>0</v>
      </c>
      <c r="BJ1109" s="19" t="s">
        <v>80</v>
      </c>
      <c r="BK1109" s="227">
        <f>ROUND(I1109*H1109,2)</f>
        <v>0</v>
      </c>
      <c r="BL1109" s="19" t="s">
        <v>339</v>
      </c>
      <c r="BM1109" s="226" t="s">
        <v>7276</v>
      </c>
    </row>
    <row r="1110" s="13" customFormat="1">
      <c r="A1110" s="13"/>
      <c r="B1110" s="233"/>
      <c r="C1110" s="234"/>
      <c r="D1110" s="235" t="s">
        <v>195</v>
      </c>
      <c r="E1110" s="236" t="s">
        <v>19</v>
      </c>
      <c r="F1110" s="237" t="s">
        <v>7249</v>
      </c>
      <c r="G1110" s="234"/>
      <c r="H1110" s="236" t="s">
        <v>19</v>
      </c>
      <c r="I1110" s="238"/>
      <c r="J1110" s="234"/>
      <c r="K1110" s="234"/>
      <c r="L1110" s="239"/>
      <c r="M1110" s="240"/>
      <c r="N1110" s="241"/>
      <c r="O1110" s="241"/>
      <c r="P1110" s="241"/>
      <c r="Q1110" s="241"/>
      <c r="R1110" s="241"/>
      <c r="S1110" s="241"/>
      <c r="T1110" s="24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3" t="s">
        <v>195</v>
      </c>
      <c r="AU1110" s="243" t="s">
        <v>82</v>
      </c>
      <c r="AV1110" s="13" t="s">
        <v>80</v>
      </c>
      <c r="AW1110" s="13" t="s">
        <v>35</v>
      </c>
      <c r="AX1110" s="13" t="s">
        <v>73</v>
      </c>
      <c r="AY1110" s="243" t="s">
        <v>185</v>
      </c>
    </row>
    <row r="1111" s="14" customFormat="1">
      <c r="A1111" s="14"/>
      <c r="B1111" s="244"/>
      <c r="C1111" s="245"/>
      <c r="D1111" s="235" t="s">
        <v>195</v>
      </c>
      <c r="E1111" s="246" t="s">
        <v>19</v>
      </c>
      <c r="F1111" s="247" t="s">
        <v>7273</v>
      </c>
      <c r="G1111" s="245"/>
      <c r="H1111" s="248">
        <v>1.6879999999999999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195</v>
      </c>
      <c r="AU1111" s="254" t="s">
        <v>82</v>
      </c>
      <c r="AV1111" s="14" t="s">
        <v>82</v>
      </c>
      <c r="AW1111" s="14" t="s">
        <v>35</v>
      </c>
      <c r="AX1111" s="14" t="s">
        <v>73</v>
      </c>
      <c r="AY1111" s="254" t="s">
        <v>185</v>
      </c>
    </row>
    <row r="1112" s="15" customFormat="1">
      <c r="A1112" s="15"/>
      <c r="B1112" s="255"/>
      <c r="C1112" s="256"/>
      <c r="D1112" s="235" t="s">
        <v>195</v>
      </c>
      <c r="E1112" s="257" t="s">
        <v>19</v>
      </c>
      <c r="F1112" s="258" t="s">
        <v>226</v>
      </c>
      <c r="G1112" s="256"/>
      <c r="H1112" s="259">
        <v>1.6879999999999999</v>
      </c>
      <c r="I1112" s="260"/>
      <c r="J1112" s="256"/>
      <c r="K1112" s="256"/>
      <c r="L1112" s="261"/>
      <c r="M1112" s="262"/>
      <c r="N1112" s="263"/>
      <c r="O1112" s="263"/>
      <c r="P1112" s="263"/>
      <c r="Q1112" s="263"/>
      <c r="R1112" s="263"/>
      <c r="S1112" s="263"/>
      <c r="T1112" s="264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5" t="s">
        <v>195</v>
      </c>
      <c r="AU1112" s="265" t="s">
        <v>82</v>
      </c>
      <c r="AV1112" s="15" t="s">
        <v>135</v>
      </c>
      <c r="AW1112" s="15" t="s">
        <v>35</v>
      </c>
      <c r="AX1112" s="15" t="s">
        <v>80</v>
      </c>
      <c r="AY1112" s="265" t="s">
        <v>185</v>
      </c>
    </row>
    <row r="1113" s="2" customFormat="1" ht="16.5" customHeight="1">
      <c r="A1113" s="40"/>
      <c r="B1113" s="41"/>
      <c r="C1113" s="215" t="s">
        <v>1955</v>
      </c>
      <c r="D1113" s="215" t="s">
        <v>187</v>
      </c>
      <c r="E1113" s="216" t="s">
        <v>1385</v>
      </c>
      <c r="F1113" s="217" t="s">
        <v>1386</v>
      </c>
      <c r="G1113" s="218" t="s">
        <v>1358</v>
      </c>
      <c r="H1113" s="219">
        <v>379.50099999999998</v>
      </c>
      <c r="I1113" s="220"/>
      <c r="J1113" s="221">
        <f>ROUND(I1113*H1113,2)</f>
        <v>0</v>
      </c>
      <c r="K1113" s="217" t="s">
        <v>191</v>
      </c>
      <c r="L1113" s="46"/>
      <c r="M1113" s="222" t="s">
        <v>19</v>
      </c>
      <c r="N1113" s="223" t="s">
        <v>44</v>
      </c>
      <c r="O1113" s="86"/>
      <c r="P1113" s="224">
        <f>O1113*H1113</f>
        <v>0</v>
      </c>
      <c r="Q1113" s="224">
        <v>6.0000000000000002E-05</v>
      </c>
      <c r="R1113" s="224">
        <f>Q1113*H1113</f>
        <v>0.022770059999999998</v>
      </c>
      <c r="S1113" s="224">
        <v>0</v>
      </c>
      <c r="T1113" s="225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6" t="s">
        <v>339</v>
      </c>
      <c r="AT1113" s="226" t="s">
        <v>187</v>
      </c>
      <c r="AU1113" s="226" t="s">
        <v>82</v>
      </c>
      <c r="AY1113" s="19" t="s">
        <v>185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19" t="s">
        <v>80</v>
      </c>
      <c r="BK1113" s="227">
        <f>ROUND(I1113*H1113,2)</f>
        <v>0</v>
      </c>
      <c r="BL1113" s="19" t="s">
        <v>339</v>
      </c>
      <c r="BM1113" s="226" t="s">
        <v>7277</v>
      </c>
    </row>
    <row r="1114" s="2" customFormat="1">
      <c r="A1114" s="40"/>
      <c r="B1114" s="41"/>
      <c r="C1114" s="42"/>
      <c r="D1114" s="228" t="s">
        <v>193</v>
      </c>
      <c r="E1114" s="42"/>
      <c r="F1114" s="229" t="s">
        <v>1388</v>
      </c>
      <c r="G1114" s="42"/>
      <c r="H1114" s="42"/>
      <c r="I1114" s="230"/>
      <c r="J1114" s="42"/>
      <c r="K1114" s="42"/>
      <c r="L1114" s="46"/>
      <c r="M1114" s="231"/>
      <c r="N1114" s="232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193</v>
      </c>
      <c r="AU1114" s="19" t="s">
        <v>82</v>
      </c>
    </row>
    <row r="1115" s="13" customFormat="1">
      <c r="A1115" s="13"/>
      <c r="B1115" s="233"/>
      <c r="C1115" s="234"/>
      <c r="D1115" s="235" t="s">
        <v>195</v>
      </c>
      <c r="E1115" s="236" t="s">
        <v>19</v>
      </c>
      <c r="F1115" s="237" t="s">
        <v>1304</v>
      </c>
      <c r="G1115" s="234"/>
      <c r="H1115" s="236" t="s">
        <v>19</v>
      </c>
      <c r="I1115" s="238"/>
      <c r="J1115" s="234"/>
      <c r="K1115" s="234"/>
      <c r="L1115" s="239"/>
      <c r="M1115" s="240"/>
      <c r="N1115" s="241"/>
      <c r="O1115" s="241"/>
      <c r="P1115" s="241"/>
      <c r="Q1115" s="241"/>
      <c r="R1115" s="241"/>
      <c r="S1115" s="241"/>
      <c r="T1115" s="24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3" t="s">
        <v>195</v>
      </c>
      <c r="AU1115" s="243" t="s">
        <v>82</v>
      </c>
      <c r="AV1115" s="13" t="s">
        <v>80</v>
      </c>
      <c r="AW1115" s="13" t="s">
        <v>35</v>
      </c>
      <c r="AX1115" s="13" t="s">
        <v>73</v>
      </c>
      <c r="AY1115" s="243" t="s">
        <v>185</v>
      </c>
    </row>
    <row r="1116" s="13" customFormat="1">
      <c r="A1116" s="13"/>
      <c r="B1116" s="233"/>
      <c r="C1116" s="234"/>
      <c r="D1116" s="235" t="s">
        <v>195</v>
      </c>
      <c r="E1116" s="236" t="s">
        <v>19</v>
      </c>
      <c r="F1116" s="237" t="s">
        <v>1361</v>
      </c>
      <c r="G1116" s="234"/>
      <c r="H1116" s="236" t="s">
        <v>19</v>
      </c>
      <c r="I1116" s="238"/>
      <c r="J1116" s="234"/>
      <c r="K1116" s="234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3" t="s">
        <v>195</v>
      </c>
      <c r="AU1116" s="243" t="s">
        <v>82</v>
      </c>
      <c r="AV1116" s="13" t="s">
        <v>80</v>
      </c>
      <c r="AW1116" s="13" t="s">
        <v>35</v>
      </c>
      <c r="AX1116" s="13" t="s">
        <v>73</v>
      </c>
      <c r="AY1116" s="243" t="s">
        <v>185</v>
      </c>
    </row>
    <row r="1117" s="13" customFormat="1">
      <c r="A1117" s="13"/>
      <c r="B1117" s="233"/>
      <c r="C1117" s="234"/>
      <c r="D1117" s="235" t="s">
        <v>195</v>
      </c>
      <c r="E1117" s="236" t="s">
        <v>19</v>
      </c>
      <c r="F1117" s="237" t="s">
        <v>1389</v>
      </c>
      <c r="G1117" s="234"/>
      <c r="H1117" s="236" t="s">
        <v>19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195</v>
      </c>
      <c r="AU1117" s="243" t="s">
        <v>82</v>
      </c>
      <c r="AV1117" s="13" t="s">
        <v>80</v>
      </c>
      <c r="AW1117" s="13" t="s">
        <v>35</v>
      </c>
      <c r="AX1117" s="13" t="s">
        <v>73</v>
      </c>
      <c r="AY1117" s="243" t="s">
        <v>185</v>
      </c>
    </row>
    <row r="1118" s="14" customFormat="1">
      <c r="A1118" s="14"/>
      <c r="B1118" s="244"/>
      <c r="C1118" s="245"/>
      <c r="D1118" s="235" t="s">
        <v>195</v>
      </c>
      <c r="E1118" s="246" t="s">
        <v>19</v>
      </c>
      <c r="F1118" s="247" t="s">
        <v>7278</v>
      </c>
      <c r="G1118" s="245"/>
      <c r="H1118" s="248">
        <v>379.50099999999998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195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185</v>
      </c>
    </row>
    <row r="1119" s="15" customFormat="1">
      <c r="A1119" s="15"/>
      <c r="B1119" s="255"/>
      <c r="C1119" s="256"/>
      <c r="D1119" s="235" t="s">
        <v>195</v>
      </c>
      <c r="E1119" s="257" t="s">
        <v>19</v>
      </c>
      <c r="F1119" s="258" t="s">
        <v>226</v>
      </c>
      <c r="G1119" s="256"/>
      <c r="H1119" s="259">
        <v>379.50099999999998</v>
      </c>
      <c r="I1119" s="260"/>
      <c r="J1119" s="256"/>
      <c r="K1119" s="256"/>
      <c r="L1119" s="261"/>
      <c r="M1119" s="262"/>
      <c r="N1119" s="263"/>
      <c r="O1119" s="263"/>
      <c r="P1119" s="263"/>
      <c r="Q1119" s="263"/>
      <c r="R1119" s="263"/>
      <c r="S1119" s="263"/>
      <c r="T1119" s="264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5" t="s">
        <v>195</v>
      </c>
      <c r="AU1119" s="265" t="s">
        <v>82</v>
      </c>
      <c r="AV1119" s="15" t="s">
        <v>135</v>
      </c>
      <c r="AW1119" s="15" t="s">
        <v>35</v>
      </c>
      <c r="AX1119" s="15" t="s">
        <v>80</v>
      </c>
      <c r="AY1119" s="265" t="s">
        <v>185</v>
      </c>
    </row>
    <row r="1120" s="2" customFormat="1" ht="16.5" customHeight="1">
      <c r="A1120" s="40"/>
      <c r="B1120" s="41"/>
      <c r="C1120" s="272" t="s">
        <v>1961</v>
      </c>
      <c r="D1120" s="272" t="s">
        <v>520</v>
      </c>
      <c r="E1120" s="273" t="s">
        <v>1392</v>
      </c>
      <c r="F1120" s="274" t="s">
        <v>1393</v>
      </c>
      <c r="G1120" s="275" t="s">
        <v>342</v>
      </c>
      <c r="H1120" s="276">
        <v>0.38</v>
      </c>
      <c r="I1120" s="277"/>
      <c r="J1120" s="278">
        <f>ROUND(I1120*H1120,2)</f>
        <v>0</v>
      </c>
      <c r="K1120" s="274" t="s">
        <v>191</v>
      </c>
      <c r="L1120" s="279"/>
      <c r="M1120" s="280" t="s">
        <v>19</v>
      </c>
      <c r="N1120" s="281" t="s">
        <v>44</v>
      </c>
      <c r="O1120" s="86"/>
      <c r="P1120" s="224">
        <f>O1120*H1120</f>
        <v>0</v>
      </c>
      <c r="Q1120" s="224">
        <v>1</v>
      </c>
      <c r="R1120" s="224">
        <f>Q1120*H1120</f>
        <v>0.38</v>
      </c>
      <c r="S1120" s="224">
        <v>0</v>
      </c>
      <c r="T1120" s="225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6" t="s">
        <v>627</v>
      </c>
      <c r="AT1120" s="226" t="s">
        <v>520</v>
      </c>
      <c r="AU1120" s="226" t="s">
        <v>82</v>
      </c>
      <c r="AY1120" s="19" t="s">
        <v>185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19" t="s">
        <v>80</v>
      </c>
      <c r="BK1120" s="227">
        <f>ROUND(I1120*H1120,2)</f>
        <v>0</v>
      </c>
      <c r="BL1120" s="19" t="s">
        <v>339</v>
      </c>
      <c r="BM1120" s="226" t="s">
        <v>7279</v>
      </c>
    </row>
    <row r="1121" s="13" customFormat="1">
      <c r="A1121" s="13"/>
      <c r="B1121" s="233"/>
      <c r="C1121" s="234"/>
      <c r="D1121" s="235" t="s">
        <v>195</v>
      </c>
      <c r="E1121" s="236" t="s">
        <v>19</v>
      </c>
      <c r="F1121" s="237" t="s">
        <v>1304</v>
      </c>
      <c r="G1121" s="234"/>
      <c r="H1121" s="236" t="s">
        <v>19</v>
      </c>
      <c r="I1121" s="238"/>
      <c r="J1121" s="234"/>
      <c r="K1121" s="234"/>
      <c r="L1121" s="239"/>
      <c r="M1121" s="240"/>
      <c r="N1121" s="241"/>
      <c r="O1121" s="241"/>
      <c r="P1121" s="241"/>
      <c r="Q1121" s="241"/>
      <c r="R1121" s="241"/>
      <c r="S1121" s="241"/>
      <c r="T1121" s="24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3" t="s">
        <v>195</v>
      </c>
      <c r="AU1121" s="243" t="s">
        <v>82</v>
      </c>
      <c r="AV1121" s="13" t="s">
        <v>80</v>
      </c>
      <c r="AW1121" s="13" t="s">
        <v>35</v>
      </c>
      <c r="AX1121" s="13" t="s">
        <v>73</v>
      </c>
      <c r="AY1121" s="243" t="s">
        <v>185</v>
      </c>
    </row>
    <row r="1122" s="13" customFormat="1">
      <c r="A1122" s="13"/>
      <c r="B1122" s="233"/>
      <c r="C1122" s="234"/>
      <c r="D1122" s="235" t="s">
        <v>195</v>
      </c>
      <c r="E1122" s="236" t="s">
        <v>19</v>
      </c>
      <c r="F1122" s="237" t="s">
        <v>1361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195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185</v>
      </c>
    </row>
    <row r="1123" s="13" customFormat="1">
      <c r="A1123" s="13"/>
      <c r="B1123" s="233"/>
      <c r="C1123" s="234"/>
      <c r="D1123" s="235" t="s">
        <v>195</v>
      </c>
      <c r="E1123" s="236" t="s">
        <v>19</v>
      </c>
      <c r="F1123" s="237" t="s">
        <v>1389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195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185</v>
      </c>
    </row>
    <row r="1124" s="14" customFormat="1">
      <c r="A1124" s="14"/>
      <c r="B1124" s="244"/>
      <c r="C1124" s="245"/>
      <c r="D1124" s="235" t="s">
        <v>195</v>
      </c>
      <c r="E1124" s="246" t="s">
        <v>19</v>
      </c>
      <c r="F1124" s="247" t="s">
        <v>7280</v>
      </c>
      <c r="G1124" s="245"/>
      <c r="H1124" s="248">
        <v>0.38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195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185</v>
      </c>
    </row>
    <row r="1125" s="15" customFormat="1">
      <c r="A1125" s="15"/>
      <c r="B1125" s="255"/>
      <c r="C1125" s="256"/>
      <c r="D1125" s="235" t="s">
        <v>195</v>
      </c>
      <c r="E1125" s="257" t="s">
        <v>19</v>
      </c>
      <c r="F1125" s="258" t="s">
        <v>226</v>
      </c>
      <c r="G1125" s="256"/>
      <c r="H1125" s="259">
        <v>0.38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5" t="s">
        <v>195</v>
      </c>
      <c r="AU1125" s="265" t="s">
        <v>82</v>
      </c>
      <c r="AV1125" s="15" t="s">
        <v>135</v>
      </c>
      <c r="AW1125" s="15" t="s">
        <v>35</v>
      </c>
      <c r="AX1125" s="15" t="s">
        <v>80</v>
      </c>
      <c r="AY1125" s="265" t="s">
        <v>185</v>
      </c>
    </row>
    <row r="1126" s="2" customFormat="1" ht="16.5" customHeight="1">
      <c r="A1126" s="40"/>
      <c r="B1126" s="41"/>
      <c r="C1126" s="215" t="s">
        <v>1967</v>
      </c>
      <c r="D1126" s="215" t="s">
        <v>187</v>
      </c>
      <c r="E1126" s="216" t="s">
        <v>1356</v>
      </c>
      <c r="F1126" s="217" t="s">
        <v>1357</v>
      </c>
      <c r="G1126" s="218" t="s">
        <v>1358</v>
      </c>
      <c r="H1126" s="219">
        <v>362.01100000000002</v>
      </c>
      <c r="I1126" s="220"/>
      <c r="J1126" s="221">
        <f>ROUND(I1126*H1126,2)</f>
        <v>0</v>
      </c>
      <c r="K1126" s="217" t="s">
        <v>191</v>
      </c>
      <c r="L1126" s="46"/>
      <c r="M1126" s="222" t="s">
        <v>19</v>
      </c>
      <c r="N1126" s="223" t="s">
        <v>44</v>
      </c>
      <c r="O1126" s="86"/>
      <c r="P1126" s="224">
        <f>O1126*H1126</f>
        <v>0</v>
      </c>
      <c r="Q1126" s="224">
        <v>6.9999999999999994E-05</v>
      </c>
      <c r="R1126" s="224">
        <f>Q1126*H1126</f>
        <v>0.025340769999999999</v>
      </c>
      <c r="S1126" s="224">
        <v>0</v>
      </c>
      <c r="T1126" s="225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6" t="s">
        <v>339</v>
      </c>
      <c r="AT1126" s="226" t="s">
        <v>187</v>
      </c>
      <c r="AU1126" s="226" t="s">
        <v>82</v>
      </c>
      <c r="AY1126" s="19" t="s">
        <v>185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19" t="s">
        <v>80</v>
      </c>
      <c r="BK1126" s="227">
        <f>ROUND(I1126*H1126,2)</f>
        <v>0</v>
      </c>
      <c r="BL1126" s="19" t="s">
        <v>339</v>
      </c>
      <c r="BM1126" s="226" t="s">
        <v>7281</v>
      </c>
    </row>
    <row r="1127" s="2" customFormat="1">
      <c r="A1127" s="40"/>
      <c r="B1127" s="41"/>
      <c r="C1127" s="42"/>
      <c r="D1127" s="228" t="s">
        <v>193</v>
      </c>
      <c r="E1127" s="42"/>
      <c r="F1127" s="229" t="s">
        <v>1360</v>
      </c>
      <c r="G1127" s="42"/>
      <c r="H1127" s="42"/>
      <c r="I1127" s="230"/>
      <c r="J1127" s="42"/>
      <c r="K1127" s="42"/>
      <c r="L1127" s="46"/>
      <c r="M1127" s="231"/>
      <c r="N1127" s="232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193</v>
      </c>
      <c r="AU1127" s="19" t="s">
        <v>82</v>
      </c>
    </row>
    <row r="1128" s="13" customFormat="1">
      <c r="A1128" s="13"/>
      <c r="B1128" s="233"/>
      <c r="C1128" s="234"/>
      <c r="D1128" s="235" t="s">
        <v>195</v>
      </c>
      <c r="E1128" s="236" t="s">
        <v>19</v>
      </c>
      <c r="F1128" s="237" t="s">
        <v>1304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195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185</v>
      </c>
    </row>
    <row r="1129" s="13" customFormat="1">
      <c r="A1129" s="13"/>
      <c r="B1129" s="233"/>
      <c r="C1129" s="234"/>
      <c r="D1129" s="235" t="s">
        <v>195</v>
      </c>
      <c r="E1129" s="236" t="s">
        <v>19</v>
      </c>
      <c r="F1129" s="237" t="s">
        <v>1361</v>
      </c>
      <c r="G1129" s="234"/>
      <c r="H1129" s="236" t="s">
        <v>19</v>
      </c>
      <c r="I1129" s="238"/>
      <c r="J1129" s="234"/>
      <c r="K1129" s="234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195</v>
      </c>
      <c r="AU1129" s="243" t="s">
        <v>82</v>
      </c>
      <c r="AV1129" s="13" t="s">
        <v>80</v>
      </c>
      <c r="AW1129" s="13" t="s">
        <v>35</v>
      </c>
      <c r="AX1129" s="13" t="s">
        <v>73</v>
      </c>
      <c r="AY1129" s="243" t="s">
        <v>185</v>
      </c>
    </row>
    <row r="1130" s="13" customFormat="1">
      <c r="A1130" s="13"/>
      <c r="B1130" s="233"/>
      <c r="C1130" s="234"/>
      <c r="D1130" s="235" t="s">
        <v>195</v>
      </c>
      <c r="E1130" s="236" t="s">
        <v>19</v>
      </c>
      <c r="F1130" s="237" t="s">
        <v>1362</v>
      </c>
      <c r="G1130" s="234"/>
      <c r="H1130" s="236" t="s">
        <v>19</v>
      </c>
      <c r="I1130" s="238"/>
      <c r="J1130" s="234"/>
      <c r="K1130" s="234"/>
      <c r="L1130" s="239"/>
      <c r="M1130" s="240"/>
      <c r="N1130" s="241"/>
      <c r="O1130" s="241"/>
      <c r="P1130" s="241"/>
      <c r="Q1130" s="241"/>
      <c r="R1130" s="241"/>
      <c r="S1130" s="241"/>
      <c r="T1130" s="242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3" t="s">
        <v>195</v>
      </c>
      <c r="AU1130" s="243" t="s">
        <v>82</v>
      </c>
      <c r="AV1130" s="13" t="s">
        <v>80</v>
      </c>
      <c r="AW1130" s="13" t="s">
        <v>35</v>
      </c>
      <c r="AX1130" s="13" t="s">
        <v>73</v>
      </c>
      <c r="AY1130" s="243" t="s">
        <v>185</v>
      </c>
    </row>
    <row r="1131" s="14" customFormat="1">
      <c r="A1131" s="14"/>
      <c r="B1131" s="244"/>
      <c r="C1131" s="245"/>
      <c r="D1131" s="235" t="s">
        <v>195</v>
      </c>
      <c r="E1131" s="246" t="s">
        <v>19</v>
      </c>
      <c r="F1131" s="247" t="s">
        <v>7282</v>
      </c>
      <c r="G1131" s="245"/>
      <c r="H1131" s="248">
        <v>220.63999999999999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195</v>
      </c>
      <c r="AU1131" s="254" t="s">
        <v>82</v>
      </c>
      <c r="AV1131" s="14" t="s">
        <v>82</v>
      </c>
      <c r="AW1131" s="14" t="s">
        <v>35</v>
      </c>
      <c r="AX1131" s="14" t="s">
        <v>73</v>
      </c>
      <c r="AY1131" s="254" t="s">
        <v>185</v>
      </c>
    </row>
    <row r="1132" s="13" customFormat="1">
      <c r="A1132" s="13"/>
      <c r="B1132" s="233"/>
      <c r="C1132" s="234"/>
      <c r="D1132" s="235" t="s">
        <v>195</v>
      </c>
      <c r="E1132" s="236" t="s">
        <v>19</v>
      </c>
      <c r="F1132" s="237" t="s">
        <v>1364</v>
      </c>
      <c r="G1132" s="234"/>
      <c r="H1132" s="236" t="s">
        <v>19</v>
      </c>
      <c r="I1132" s="238"/>
      <c r="J1132" s="234"/>
      <c r="K1132" s="234"/>
      <c r="L1132" s="239"/>
      <c r="M1132" s="240"/>
      <c r="N1132" s="241"/>
      <c r="O1132" s="241"/>
      <c r="P1132" s="241"/>
      <c r="Q1132" s="241"/>
      <c r="R1132" s="241"/>
      <c r="S1132" s="241"/>
      <c r="T1132" s="24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3" t="s">
        <v>195</v>
      </c>
      <c r="AU1132" s="243" t="s">
        <v>82</v>
      </c>
      <c r="AV1132" s="13" t="s">
        <v>80</v>
      </c>
      <c r="AW1132" s="13" t="s">
        <v>35</v>
      </c>
      <c r="AX1132" s="13" t="s">
        <v>73</v>
      </c>
      <c r="AY1132" s="243" t="s">
        <v>185</v>
      </c>
    </row>
    <row r="1133" s="14" customFormat="1">
      <c r="A1133" s="14"/>
      <c r="B1133" s="244"/>
      <c r="C1133" s="245"/>
      <c r="D1133" s="235" t="s">
        <v>195</v>
      </c>
      <c r="E1133" s="246" t="s">
        <v>19</v>
      </c>
      <c r="F1133" s="247" t="s">
        <v>7283</v>
      </c>
      <c r="G1133" s="245"/>
      <c r="H1133" s="248">
        <v>68.929000000000002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195</v>
      </c>
      <c r="AU1133" s="254" t="s">
        <v>82</v>
      </c>
      <c r="AV1133" s="14" t="s">
        <v>82</v>
      </c>
      <c r="AW1133" s="14" t="s">
        <v>35</v>
      </c>
      <c r="AX1133" s="14" t="s">
        <v>73</v>
      </c>
      <c r="AY1133" s="254" t="s">
        <v>185</v>
      </c>
    </row>
    <row r="1134" s="13" customFormat="1">
      <c r="A1134" s="13"/>
      <c r="B1134" s="233"/>
      <c r="C1134" s="234"/>
      <c r="D1134" s="235" t="s">
        <v>195</v>
      </c>
      <c r="E1134" s="236" t="s">
        <v>19</v>
      </c>
      <c r="F1134" s="237" t="s">
        <v>1366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195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185</v>
      </c>
    </row>
    <row r="1135" s="13" customFormat="1">
      <c r="A1135" s="13"/>
      <c r="B1135" s="233"/>
      <c r="C1135" s="234"/>
      <c r="D1135" s="235" t="s">
        <v>195</v>
      </c>
      <c r="E1135" s="236" t="s">
        <v>19</v>
      </c>
      <c r="F1135" s="237" t="s">
        <v>1367</v>
      </c>
      <c r="G1135" s="234"/>
      <c r="H1135" s="236" t="s">
        <v>19</v>
      </c>
      <c r="I1135" s="238"/>
      <c r="J1135" s="234"/>
      <c r="K1135" s="234"/>
      <c r="L1135" s="239"/>
      <c r="M1135" s="240"/>
      <c r="N1135" s="241"/>
      <c r="O1135" s="241"/>
      <c r="P1135" s="241"/>
      <c r="Q1135" s="241"/>
      <c r="R1135" s="241"/>
      <c r="S1135" s="241"/>
      <c r="T1135" s="24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3" t="s">
        <v>195</v>
      </c>
      <c r="AU1135" s="243" t="s">
        <v>82</v>
      </c>
      <c r="AV1135" s="13" t="s">
        <v>80</v>
      </c>
      <c r="AW1135" s="13" t="s">
        <v>35</v>
      </c>
      <c r="AX1135" s="13" t="s">
        <v>73</v>
      </c>
      <c r="AY1135" s="243" t="s">
        <v>185</v>
      </c>
    </row>
    <row r="1136" s="14" customFormat="1">
      <c r="A1136" s="14"/>
      <c r="B1136" s="244"/>
      <c r="C1136" s="245"/>
      <c r="D1136" s="235" t="s">
        <v>195</v>
      </c>
      <c r="E1136" s="246" t="s">
        <v>19</v>
      </c>
      <c r="F1136" s="247" t="s">
        <v>7284</v>
      </c>
      <c r="G1136" s="245"/>
      <c r="H1136" s="248">
        <v>72.441999999999993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195</v>
      </c>
      <c r="AU1136" s="254" t="s">
        <v>82</v>
      </c>
      <c r="AV1136" s="14" t="s">
        <v>82</v>
      </c>
      <c r="AW1136" s="14" t="s">
        <v>35</v>
      </c>
      <c r="AX1136" s="14" t="s">
        <v>73</v>
      </c>
      <c r="AY1136" s="254" t="s">
        <v>185</v>
      </c>
    </row>
    <row r="1137" s="15" customFormat="1">
      <c r="A1137" s="15"/>
      <c r="B1137" s="255"/>
      <c r="C1137" s="256"/>
      <c r="D1137" s="235" t="s">
        <v>195</v>
      </c>
      <c r="E1137" s="257" t="s">
        <v>19</v>
      </c>
      <c r="F1137" s="258" t="s">
        <v>226</v>
      </c>
      <c r="G1137" s="256"/>
      <c r="H1137" s="259">
        <v>362.01099999999997</v>
      </c>
      <c r="I1137" s="260"/>
      <c r="J1137" s="256"/>
      <c r="K1137" s="256"/>
      <c r="L1137" s="261"/>
      <c r="M1137" s="262"/>
      <c r="N1137" s="263"/>
      <c r="O1137" s="263"/>
      <c r="P1137" s="263"/>
      <c r="Q1137" s="263"/>
      <c r="R1137" s="263"/>
      <c r="S1137" s="263"/>
      <c r="T1137" s="264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5" t="s">
        <v>195</v>
      </c>
      <c r="AU1137" s="265" t="s">
        <v>82</v>
      </c>
      <c r="AV1137" s="15" t="s">
        <v>135</v>
      </c>
      <c r="AW1137" s="15" t="s">
        <v>35</v>
      </c>
      <c r="AX1137" s="15" t="s">
        <v>80</v>
      </c>
      <c r="AY1137" s="265" t="s">
        <v>185</v>
      </c>
    </row>
    <row r="1138" s="2" customFormat="1" ht="16.5" customHeight="1">
      <c r="A1138" s="40"/>
      <c r="B1138" s="41"/>
      <c r="C1138" s="272" t="s">
        <v>1972</v>
      </c>
      <c r="D1138" s="272" t="s">
        <v>520</v>
      </c>
      <c r="E1138" s="273" t="s">
        <v>1370</v>
      </c>
      <c r="F1138" s="274" t="s">
        <v>1371</v>
      </c>
      <c r="G1138" s="275" t="s">
        <v>342</v>
      </c>
      <c r="H1138" s="276">
        <v>0.221</v>
      </c>
      <c r="I1138" s="277"/>
      <c r="J1138" s="278">
        <f>ROUND(I1138*H1138,2)</f>
        <v>0</v>
      </c>
      <c r="K1138" s="274" t="s">
        <v>449</v>
      </c>
      <c r="L1138" s="279"/>
      <c r="M1138" s="280" t="s">
        <v>19</v>
      </c>
      <c r="N1138" s="281" t="s">
        <v>44</v>
      </c>
      <c r="O1138" s="86"/>
      <c r="P1138" s="224">
        <f>O1138*H1138</f>
        <v>0</v>
      </c>
      <c r="Q1138" s="224">
        <v>1</v>
      </c>
      <c r="R1138" s="224">
        <f>Q1138*H1138</f>
        <v>0.221</v>
      </c>
      <c r="S1138" s="224">
        <v>0</v>
      </c>
      <c r="T1138" s="225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6" t="s">
        <v>627</v>
      </c>
      <c r="AT1138" s="226" t="s">
        <v>520</v>
      </c>
      <c r="AU1138" s="226" t="s">
        <v>82</v>
      </c>
      <c r="AY1138" s="19" t="s">
        <v>185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19" t="s">
        <v>80</v>
      </c>
      <c r="BK1138" s="227">
        <f>ROUND(I1138*H1138,2)</f>
        <v>0</v>
      </c>
      <c r="BL1138" s="19" t="s">
        <v>339</v>
      </c>
      <c r="BM1138" s="226" t="s">
        <v>7285</v>
      </c>
    </row>
    <row r="1139" s="13" customFormat="1">
      <c r="A1139" s="13"/>
      <c r="B1139" s="233"/>
      <c r="C1139" s="234"/>
      <c r="D1139" s="235" t="s">
        <v>195</v>
      </c>
      <c r="E1139" s="236" t="s">
        <v>19</v>
      </c>
      <c r="F1139" s="237" t="s">
        <v>1304</v>
      </c>
      <c r="G1139" s="234"/>
      <c r="H1139" s="236" t="s">
        <v>19</v>
      </c>
      <c r="I1139" s="238"/>
      <c r="J1139" s="234"/>
      <c r="K1139" s="234"/>
      <c r="L1139" s="239"/>
      <c r="M1139" s="240"/>
      <c r="N1139" s="241"/>
      <c r="O1139" s="241"/>
      <c r="P1139" s="241"/>
      <c r="Q1139" s="241"/>
      <c r="R1139" s="241"/>
      <c r="S1139" s="241"/>
      <c r="T1139" s="24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3" t="s">
        <v>195</v>
      </c>
      <c r="AU1139" s="243" t="s">
        <v>82</v>
      </c>
      <c r="AV1139" s="13" t="s">
        <v>80</v>
      </c>
      <c r="AW1139" s="13" t="s">
        <v>35</v>
      </c>
      <c r="AX1139" s="13" t="s">
        <v>73</v>
      </c>
      <c r="AY1139" s="243" t="s">
        <v>185</v>
      </c>
    </row>
    <row r="1140" s="13" customFormat="1">
      <c r="A1140" s="13"/>
      <c r="B1140" s="233"/>
      <c r="C1140" s="234"/>
      <c r="D1140" s="235" t="s">
        <v>195</v>
      </c>
      <c r="E1140" s="236" t="s">
        <v>19</v>
      </c>
      <c r="F1140" s="237" t="s">
        <v>1361</v>
      </c>
      <c r="G1140" s="234"/>
      <c r="H1140" s="236" t="s">
        <v>19</v>
      </c>
      <c r="I1140" s="238"/>
      <c r="J1140" s="234"/>
      <c r="K1140" s="234"/>
      <c r="L1140" s="239"/>
      <c r="M1140" s="240"/>
      <c r="N1140" s="241"/>
      <c r="O1140" s="241"/>
      <c r="P1140" s="241"/>
      <c r="Q1140" s="241"/>
      <c r="R1140" s="241"/>
      <c r="S1140" s="241"/>
      <c r="T1140" s="24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3" t="s">
        <v>195</v>
      </c>
      <c r="AU1140" s="243" t="s">
        <v>82</v>
      </c>
      <c r="AV1140" s="13" t="s">
        <v>80</v>
      </c>
      <c r="AW1140" s="13" t="s">
        <v>35</v>
      </c>
      <c r="AX1140" s="13" t="s">
        <v>73</v>
      </c>
      <c r="AY1140" s="243" t="s">
        <v>185</v>
      </c>
    </row>
    <row r="1141" s="13" customFormat="1">
      <c r="A1141" s="13"/>
      <c r="B1141" s="233"/>
      <c r="C1141" s="234"/>
      <c r="D1141" s="235" t="s">
        <v>195</v>
      </c>
      <c r="E1141" s="236" t="s">
        <v>19</v>
      </c>
      <c r="F1141" s="237" t="s">
        <v>1362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195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185</v>
      </c>
    </row>
    <row r="1142" s="14" customFormat="1">
      <c r="A1142" s="14"/>
      <c r="B1142" s="244"/>
      <c r="C1142" s="245"/>
      <c r="D1142" s="235" t="s">
        <v>195</v>
      </c>
      <c r="E1142" s="246" t="s">
        <v>19</v>
      </c>
      <c r="F1142" s="247" t="s">
        <v>7286</v>
      </c>
      <c r="G1142" s="245"/>
      <c r="H1142" s="248">
        <v>0.221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195</v>
      </c>
      <c r="AU1142" s="254" t="s">
        <v>82</v>
      </c>
      <c r="AV1142" s="14" t="s">
        <v>82</v>
      </c>
      <c r="AW1142" s="14" t="s">
        <v>35</v>
      </c>
      <c r="AX1142" s="14" t="s">
        <v>73</v>
      </c>
      <c r="AY1142" s="254" t="s">
        <v>185</v>
      </c>
    </row>
    <row r="1143" s="15" customFormat="1">
      <c r="A1143" s="15"/>
      <c r="B1143" s="255"/>
      <c r="C1143" s="256"/>
      <c r="D1143" s="235" t="s">
        <v>195</v>
      </c>
      <c r="E1143" s="257" t="s">
        <v>19</v>
      </c>
      <c r="F1143" s="258" t="s">
        <v>226</v>
      </c>
      <c r="G1143" s="256"/>
      <c r="H1143" s="259">
        <v>0.221</v>
      </c>
      <c r="I1143" s="260"/>
      <c r="J1143" s="256"/>
      <c r="K1143" s="256"/>
      <c r="L1143" s="261"/>
      <c r="M1143" s="262"/>
      <c r="N1143" s="263"/>
      <c r="O1143" s="263"/>
      <c r="P1143" s="263"/>
      <c r="Q1143" s="263"/>
      <c r="R1143" s="263"/>
      <c r="S1143" s="263"/>
      <c r="T1143" s="264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5" t="s">
        <v>195</v>
      </c>
      <c r="AU1143" s="265" t="s">
        <v>82</v>
      </c>
      <c r="AV1143" s="15" t="s">
        <v>135</v>
      </c>
      <c r="AW1143" s="15" t="s">
        <v>35</v>
      </c>
      <c r="AX1143" s="15" t="s">
        <v>80</v>
      </c>
      <c r="AY1143" s="265" t="s">
        <v>185</v>
      </c>
    </row>
    <row r="1144" s="2" customFormat="1" ht="16.5" customHeight="1">
      <c r="A1144" s="40"/>
      <c r="B1144" s="41"/>
      <c r="C1144" s="272" t="s">
        <v>1977</v>
      </c>
      <c r="D1144" s="272" t="s">
        <v>520</v>
      </c>
      <c r="E1144" s="273" t="s">
        <v>1375</v>
      </c>
      <c r="F1144" s="274" t="s">
        <v>1376</v>
      </c>
      <c r="G1144" s="275" t="s">
        <v>342</v>
      </c>
      <c r="H1144" s="276">
        <v>0.069000000000000006</v>
      </c>
      <c r="I1144" s="277"/>
      <c r="J1144" s="278">
        <f>ROUND(I1144*H1144,2)</f>
        <v>0</v>
      </c>
      <c r="K1144" s="274" t="s">
        <v>449</v>
      </c>
      <c r="L1144" s="279"/>
      <c r="M1144" s="280" t="s">
        <v>19</v>
      </c>
      <c r="N1144" s="281" t="s">
        <v>44</v>
      </c>
      <c r="O1144" s="86"/>
      <c r="P1144" s="224">
        <f>O1144*H1144</f>
        <v>0</v>
      </c>
      <c r="Q1144" s="224">
        <v>1</v>
      </c>
      <c r="R1144" s="224">
        <f>Q1144*H1144</f>
        <v>0.069000000000000006</v>
      </c>
      <c r="S1144" s="224">
        <v>0</v>
      </c>
      <c r="T1144" s="225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6" t="s">
        <v>627</v>
      </c>
      <c r="AT1144" s="226" t="s">
        <v>520</v>
      </c>
      <c r="AU1144" s="226" t="s">
        <v>82</v>
      </c>
      <c r="AY1144" s="19" t="s">
        <v>185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19" t="s">
        <v>80</v>
      </c>
      <c r="BK1144" s="227">
        <f>ROUND(I1144*H1144,2)</f>
        <v>0</v>
      </c>
      <c r="BL1144" s="19" t="s">
        <v>339</v>
      </c>
      <c r="BM1144" s="226" t="s">
        <v>7287</v>
      </c>
    </row>
    <row r="1145" s="13" customFormat="1">
      <c r="A1145" s="13"/>
      <c r="B1145" s="233"/>
      <c r="C1145" s="234"/>
      <c r="D1145" s="235" t="s">
        <v>195</v>
      </c>
      <c r="E1145" s="236" t="s">
        <v>19</v>
      </c>
      <c r="F1145" s="237" t="s">
        <v>1304</v>
      </c>
      <c r="G1145" s="234"/>
      <c r="H1145" s="236" t="s">
        <v>19</v>
      </c>
      <c r="I1145" s="238"/>
      <c r="J1145" s="234"/>
      <c r="K1145" s="234"/>
      <c r="L1145" s="239"/>
      <c r="M1145" s="240"/>
      <c r="N1145" s="241"/>
      <c r="O1145" s="241"/>
      <c r="P1145" s="241"/>
      <c r="Q1145" s="241"/>
      <c r="R1145" s="241"/>
      <c r="S1145" s="241"/>
      <c r="T1145" s="24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3" t="s">
        <v>195</v>
      </c>
      <c r="AU1145" s="243" t="s">
        <v>82</v>
      </c>
      <c r="AV1145" s="13" t="s">
        <v>80</v>
      </c>
      <c r="AW1145" s="13" t="s">
        <v>35</v>
      </c>
      <c r="AX1145" s="13" t="s">
        <v>73</v>
      </c>
      <c r="AY1145" s="243" t="s">
        <v>185</v>
      </c>
    </row>
    <row r="1146" s="13" customFormat="1">
      <c r="A1146" s="13"/>
      <c r="B1146" s="233"/>
      <c r="C1146" s="234"/>
      <c r="D1146" s="235" t="s">
        <v>195</v>
      </c>
      <c r="E1146" s="236" t="s">
        <v>19</v>
      </c>
      <c r="F1146" s="237" t="s">
        <v>1361</v>
      </c>
      <c r="G1146" s="234"/>
      <c r="H1146" s="236" t="s">
        <v>19</v>
      </c>
      <c r="I1146" s="238"/>
      <c r="J1146" s="234"/>
      <c r="K1146" s="234"/>
      <c r="L1146" s="239"/>
      <c r="M1146" s="240"/>
      <c r="N1146" s="241"/>
      <c r="O1146" s="241"/>
      <c r="P1146" s="241"/>
      <c r="Q1146" s="241"/>
      <c r="R1146" s="241"/>
      <c r="S1146" s="241"/>
      <c r="T1146" s="24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3" t="s">
        <v>195</v>
      </c>
      <c r="AU1146" s="243" t="s">
        <v>82</v>
      </c>
      <c r="AV1146" s="13" t="s">
        <v>80</v>
      </c>
      <c r="AW1146" s="13" t="s">
        <v>35</v>
      </c>
      <c r="AX1146" s="13" t="s">
        <v>73</v>
      </c>
      <c r="AY1146" s="243" t="s">
        <v>185</v>
      </c>
    </row>
    <row r="1147" s="13" customFormat="1">
      <c r="A1147" s="13"/>
      <c r="B1147" s="233"/>
      <c r="C1147" s="234"/>
      <c r="D1147" s="235" t="s">
        <v>195</v>
      </c>
      <c r="E1147" s="236" t="s">
        <v>19</v>
      </c>
      <c r="F1147" s="237" t="s">
        <v>1364</v>
      </c>
      <c r="G1147" s="234"/>
      <c r="H1147" s="236" t="s">
        <v>19</v>
      </c>
      <c r="I1147" s="238"/>
      <c r="J1147" s="234"/>
      <c r="K1147" s="234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195</v>
      </c>
      <c r="AU1147" s="243" t="s">
        <v>82</v>
      </c>
      <c r="AV1147" s="13" t="s">
        <v>80</v>
      </c>
      <c r="AW1147" s="13" t="s">
        <v>35</v>
      </c>
      <c r="AX1147" s="13" t="s">
        <v>73</v>
      </c>
      <c r="AY1147" s="243" t="s">
        <v>185</v>
      </c>
    </row>
    <row r="1148" s="14" customFormat="1">
      <c r="A1148" s="14"/>
      <c r="B1148" s="244"/>
      <c r="C1148" s="245"/>
      <c r="D1148" s="235" t="s">
        <v>195</v>
      </c>
      <c r="E1148" s="246" t="s">
        <v>19</v>
      </c>
      <c r="F1148" s="247" t="s">
        <v>7288</v>
      </c>
      <c r="G1148" s="245"/>
      <c r="H1148" s="248">
        <v>0.069000000000000006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195</v>
      </c>
      <c r="AU1148" s="254" t="s">
        <v>82</v>
      </c>
      <c r="AV1148" s="14" t="s">
        <v>82</v>
      </c>
      <c r="AW1148" s="14" t="s">
        <v>35</v>
      </c>
      <c r="AX1148" s="14" t="s">
        <v>73</v>
      </c>
      <c r="AY1148" s="254" t="s">
        <v>185</v>
      </c>
    </row>
    <row r="1149" s="15" customFormat="1">
      <c r="A1149" s="15"/>
      <c r="B1149" s="255"/>
      <c r="C1149" s="256"/>
      <c r="D1149" s="235" t="s">
        <v>195</v>
      </c>
      <c r="E1149" s="257" t="s">
        <v>19</v>
      </c>
      <c r="F1149" s="258" t="s">
        <v>226</v>
      </c>
      <c r="G1149" s="256"/>
      <c r="H1149" s="259">
        <v>0.069000000000000006</v>
      </c>
      <c r="I1149" s="260"/>
      <c r="J1149" s="256"/>
      <c r="K1149" s="256"/>
      <c r="L1149" s="261"/>
      <c r="M1149" s="262"/>
      <c r="N1149" s="263"/>
      <c r="O1149" s="263"/>
      <c r="P1149" s="263"/>
      <c r="Q1149" s="263"/>
      <c r="R1149" s="263"/>
      <c r="S1149" s="263"/>
      <c r="T1149" s="264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65" t="s">
        <v>195</v>
      </c>
      <c r="AU1149" s="265" t="s">
        <v>82</v>
      </c>
      <c r="AV1149" s="15" t="s">
        <v>135</v>
      </c>
      <c r="AW1149" s="15" t="s">
        <v>35</v>
      </c>
      <c r="AX1149" s="15" t="s">
        <v>80</v>
      </c>
      <c r="AY1149" s="265" t="s">
        <v>185</v>
      </c>
    </row>
    <row r="1150" s="2" customFormat="1" ht="16.5" customHeight="1">
      <c r="A1150" s="40"/>
      <c r="B1150" s="41"/>
      <c r="C1150" s="272" t="s">
        <v>1982</v>
      </c>
      <c r="D1150" s="272" t="s">
        <v>520</v>
      </c>
      <c r="E1150" s="273" t="s">
        <v>1380</v>
      </c>
      <c r="F1150" s="274" t="s">
        <v>1381</v>
      </c>
      <c r="G1150" s="275" t="s">
        <v>342</v>
      </c>
      <c r="H1150" s="276">
        <v>0.071999999999999995</v>
      </c>
      <c r="I1150" s="277"/>
      <c r="J1150" s="278">
        <f>ROUND(I1150*H1150,2)</f>
        <v>0</v>
      </c>
      <c r="K1150" s="274" t="s">
        <v>191</v>
      </c>
      <c r="L1150" s="279"/>
      <c r="M1150" s="280" t="s">
        <v>19</v>
      </c>
      <c r="N1150" s="281" t="s">
        <v>44</v>
      </c>
      <c r="O1150" s="86"/>
      <c r="P1150" s="224">
        <f>O1150*H1150</f>
        <v>0</v>
      </c>
      <c r="Q1150" s="224">
        <v>1</v>
      </c>
      <c r="R1150" s="224">
        <f>Q1150*H1150</f>
        <v>0.071999999999999995</v>
      </c>
      <c r="S1150" s="224">
        <v>0</v>
      </c>
      <c r="T1150" s="225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6" t="s">
        <v>627</v>
      </c>
      <c r="AT1150" s="226" t="s">
        <v>520</v>
      </c>
      <c r="AU1150" s="226" t="s">
        <v>82</v>
      </c>
      <c r="AY1150" s="19" t="s">
        <v>185</v>
      </c>
      <c r="BE1150" s="227">
        <f>IF(N1150="základní",J1150,0)</f>
        <v>0</v>
      </c>
      <c r="BF1150" s="227">
        <f>IF(N1150="snížená",J1150,0)</f>
        <v>0</v>
      </c>
      <c r="BG1150" s="227">
        <f>IF(N1150="zákl. přenesená",J1150,0)</f>
        <v>0</v>
      </c>
      <c r="BH1150" s="227">
        <f>IF(N1150="sníž. přenesená",J1150,0)</f>
        <v>0</v>
      </c>
      <c r="BI1150" s="227">
        <f>IF(N1150="nulová",J1150,0)</f>
        <v>0</v>
      </c>
      <c r="BJ1150" s="19" t="s">
        <v>80</v>
      </c>
      <c r="BK1150" s="227">
        <f>ROUND(I1150*H1150,2)</f>
        <v>0</v>
      </c>
      <c r="BL1150" s="19" t="s">
        <v>339</v>
      </c>
      <c r="BM1150" s="226" t="s">
        <v>7289</v>
      </c>
    </row>
    <row r="1151" s="13" customFormat="1">
      <c r="A1151" s="13"/>
      <c r="B1151" s="233"/>
      <c r="C1151" s="234"/>
      <c r="D1151" s="235" t="s">
        <v>195</v>
      </c>
      <c r="E1151" s="236" t="s">
        <v>19</v>
      </c>
      <c r="F1151" s="237" t="s">
        <v>1304</v>
      </c>
      <c r="G1151" s="234"/>
      <c r="H1151" s="236" t="s">
        <v>19</v>
      </c>
      <c r="I1151" s="238"/>
      <c r="J1151" s="234"/>
      <c r="K1151" s="234"/>
      <c r="L1151" s="239"/>
      <c r="M1151" s="240"/>
      <c r="N1151" s="241"/>
      <c r="O1151" s="241"/>
      <c r="P1151" s="241"/>
      <c r="Q1151" s="241"/>
      <c r="R1151" s="241"/>
      <c r="S1151" s="241"/>
      <c r="T1151" s="24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3" t="s">
        <v>195</v>
      </c>
      <c r="AU1151" s="243" t="s">
        <v>82</v>
      </c>
      <c r="AV1151" s="13" t="s">
        <v>80</v>
      </c>
      <c r="AW1151" s="13" t="s">
        <v>35</v>
      </c>
      <c r="AX1151" s="13" t="s">
        <v>73</v>
      </c>
      <c r="AY1151" s="243" t="s">
        <v>185</v>
      </c>
    </row>
    <row r="1152" s="13" customFormat="1">
      <c r="A1152" s="13"/>
      <c r="B1152" s="233"/>
      <c r="C1152" s="234"/>
      <c r="D1152" s="235" t="s">
        <v>195</v>
      </c>
      <c r="E1152" s="236" t="s">
        <v>19</v>
      </c>
      <c r="F1152" s="237" t="s">
        <v>1366</v>
      </c>
      <c r="G1152" s="234"/>
      <c r="H1152" s="236" t="s">
        <v>19</v>
      </c>
      <c r="I1152" s="238"/>
      <c r="J1152" s="234"/>
      <c r="K1152" s="234"/>
      <c r="L1152" s="239"/>
      <c r="M1152" s="240"/>
      <c r="N1152" s="241"/>
      <c r="O1152" s="241"/>
      <c r="P1152" s="241"/>
      <c r="Q1152" s="241"/>
      <c r="R1152" s="241"/>
      <c r="S1152" s="241"/>
      <c r="T1152" s="24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3" t="s">
        <v>195</v>
      </c>
      <c r="AU1152" s="243" t="s">
        <v>82</v>
      </c>
      <c r="AV1152" s="13" t="s">
        <v>80</v>
      </c>
      <c r="AW1152" s="13" t="s">
        <v>35</v>
      </c>
      <c r="AX1152" s="13" t="s">
        <v>73</v>
      </c>
      <c r="AY1152" s="243" t="s">
        <v>185</v>
      </c>
    </row>
    <row r="1153" s="13" customFormat="1">
      <c r="A1153" s="13"/>
      <c r="B1153" s="233"/>
      <c r="C1153" s="234"/>
      <c r="D1153" s="235" t="s">
        <v>195</v>
      </c>
      <c r="E1153" s="236" t="s">
        <v>19</v>
      </c>
      <c r="F1153" s="237" t="s">
        <v>1367</v>
      </c>
      <c r="G1153" s="234"/>
      <c r="H1153" s="236" t="s">
        <v>19</v>
      </c>
      <c r="I1153" s="238"/>
      <c r="J1153" s="234"/>
      <c r="K1153" s="234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195</v>
      </c>
      <c r="AU1153" s="243" t="s">
        <v>82</v>
      </c>
      <c r="AV1153" s="13" t="s">
        <v>80</v>
      </c>
      <c r="AW1153" s="13" t="s">
        <v>35</v>
      </c>
      <c r="AX1153" s="13" t="s">
        <v>73</v>
      </c>
      <c r="AY1153" s="243" t="s">
        <v>185</v>
      </c>
    </row>
    <row r="1154" s="14" customFormat="1">
      <c r="A1154" s="14"/>
      <c r="B1154" s="244"/>
      <c r="C1154" s="245"/>
      <c r="D1154" s="235" t="s">
        <v>195</v>
      </c>
      <c r="E1154" s="246" t="s">
        <v>19</v>
      </c>
      <c r="F1154" s="247" t="s">
        <v>7290</v>
      </c>
      <c r="G1154" s="245"/>
      <c r="H1154" s="248">
        <v>0.071999999999999995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195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185</v>
      </c>
    </row>
    <row r="1155" s="15" customFormat="1">
      <c r="A1155" s="15"/>
      <c r="B1155" s="255"/>
      <c r="C1155" s="256"/>
      <c r="D1155" s="235" t="s">
        <v>195</v>
      </c>
      <c r="E1155" s="257" t="s">
        <v>19</v>
      </c>
      <c r="F1155" s="258" t="s">
        <v>226</v>
      </c>
      <c r="G1155" s="256"/>
      <c r="H1155" s="259">
        <v>0.071999999999999995</v>
      </c>
      <c r="I1155" s="260"/>
      <c r="J1155" s="256"/>
      <c r="K1155" s="256"/>
      <c r="L1155" s="261"/>
      <c r="M1155" s="262"/>
      <c r="N1155" s="263"/>
      <c r="O1155" s="263"/>
      <c r="P1155" s="263"/>
      <c r="Q1155" s="263"/>
      <c r="R1155" s="263"/>
      <c r="S1155" s="263"/>
      <c r="T1155" s="264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5" t="s">
        <v>195</v>
      </c>
      <c r="AU1155" s="265" t="s">
        <v>82</v>
      </c>
      <c r="AV1155" s="15" t="s">
        <v>135</v>
      </c>
      <c r="AW1155" s="15" t="s">
        <v>35</v>
      </c>
      <c r="AX1155" s="15" t="s">
        <v>80</v>
      </c>
      <c r="AY1155" s="265" t="s">
        <v>185</v>
      </c>
    </row>
    <row r="1156" s="2" customFormat="1" ht="21.75" customHeight="1">
      <c r="A1156" s="40"/>
      <c r="B1156" s="41"/>
      <c r="C1156" s="215" t="s">
        <v>1988</v>
      </c>
      <c r="D1156" s="215" t="s">
        <v>187</v>
      </c>
      <c r="E1156" s="216" t="s">
        <v>1397</v>
      </c>
      <c r="F1156" s="217" t="s">
        <v>1398</v>
      </c>
      <c r="G1156" s="218" t="s">
        <v>439</v>
      </c>
      <c r="H1156" s="219">
        <v>224</v>
      </c>
      <c r="I1156" s="220"/>
      <c r="J1156" s="221">
        <f>ROUND(I1156*H1156,2)</f>
        <v>0</v>
      </c>
      <c r="K1156" s="217" t="s">
        <v>191</v>
      </c>
      <c r="L1156" s="46"/>
      <c r="M1156" s="222" t="s">
        <v>19</v>
      </c>
      <c r="N1156" s="223" t="s">
        <v>44</v>
      </c>
      <c r="O1156" s="86"/>
      <c r="P1156" s="224">
        <f>O1156*H1156</f>
        <v>0</v>
      </c>
      <c r="Q1156" s="224">
        <v>0.00036999999999999999</v>
      </c>
      <c r="R1156" s="224">
        <f>Q1156*H1156</f>
        <v>0.082879999999999995</v>
      </c>
      <c r="S1156" s="224">
        <v>0</v>
      </c>
      <c r="T1156" s="225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135</v>
      </c>
      <c r="AT1156" s="226" t="s">
        <v>187</v>
      </c>
      <c r="AU1156" s="226" t="s">
        <v>82</v>
      </c>
      <c r="AY1156" s="19" t="s">
        <v>185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80</v>
      </c>
      <c r="BK1156" s="227">
        <f>ROUND(I1156*H1156,2)</f>
        <v>0</v>
      </c>
      <c r="BL1156" s="19" t="s">
        <v>135</v>
      </c>
      <c r="BM1156" s="226" t="s">
        <v>7291</v>
      </c>
    </row>
    <row r="1157" s="2" customFormat="1">
      <c r="A1157" s="40"/>
      <c r="B1157" s="41"/>
      <c r="C1157" s="42"/>
      <c r="D1157" s="228" t="s">
        <v>193</v>
      </c>
      <c r="E1157" s="42"/>
      <c r="F1157" s="229" t="s">
        <v>1400</v>
      </c>
      <c r="G1157" s="42"/>
      <c r="H1157" s="42"/>
      <c r="I1157" s="230"/>
      <c r="J1157" s="42"/>
      <c r="K1157" s="42"/>
      <c r="L1157" s="46"/>
      <c r="M1157" s="231"/>
      <c r="N1157" s="232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193</v>
      </c>
      <c r="AU1157" s="19" t="s">
        <v>82</v>
      </c>
    </row>
    <row r="1158" s="13" customFormat="1">
      <c r="A1158" s="13"/>
      <c r="B1158" s="233"/>
      <c r="C1158" s="234"/>
      <c r="D1158" s="235" t="s">
        <v>195</v>
      </c>
      <c r="E1158" s="236" t="s">
        <v>19</v>
      </c>
      <c r="F1158" s="237" t="s">
        <v>1304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195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185</v>
      </c>
    </row>
    <row r="1159" s="13" customFormat="1">
      <c r="A1159" s="13"/>
      <c r="B1159" s="233"/>
      <c r="C1159" s="234"/>
      <c r="D1159" s="235" t="s">
        <v>195</v>
      </c>
      <c r="E1159" s="236" t="s">
        <v>19</v>
      </c>
      <c r="F1159" s="237" t="s">
        <v>1361</v>
      </c>
      <c r="G1159" s="234"/>
      <c r="H1159" s="236" t="s">
        <v>19</v>
      </c>
      <c r="I1159" s="238"/>
      <c r="J1159" s="234"/>
      <c r="K1159" s="234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195</v>
      </c>
      <c r="AU1159" s="243" t="s">
        <v>82</v>
      </c>
      <c r="AV1159" s="13" t="s">
        <v>80</v>
      </c>
      <c r="AW1159" s="13" t="s">
        <v>35</v>
      </c>
      <c r="AX1159" s="13" t="s">
        <v>73</v>
      </c>
      <c r="AY1159" s="243" t="s">
        <v>185</v>
      </c>
    </row>
    <row r="1160" s="13" customFormat="1">
      <c r="A1160" s="13"/>
      <c r="B1160" s="233"/>
      <c r="C1160" s="234"/>
      <c r="D1160" s="235" t="s">
        <v>195</v>
      </c>
      <c r="E1160" s="236" t="s">
        <v>19</v>
      </c>
      <c r="F1160" s="237" t="s">
        <v>1362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195</v>
      </c>
      <c r="AU1160" s="243" t="s">
        <v>82</v>
      </c>
      <c r="AV1160" s="13" t="s">
        <v>80</v>
      </c>
      <c r="AW1160" s="13" t="s">
        <v>35</v>
      </c>
      <c r="AX1160" s="13" t="s">
        <v>73</v>
      </c>
      <c r="AY1160" s="243" t="s">
        <v>185</v>
      </c>
    </row>
    <row r="1161" s="14" customFormat="1">
      <c r="A1161" s="14"/>
      <c r="B1161" s="244"/>
      <c r="C1161" s="245"/>
      <c r="D1161" s="235" t="s">
        <v>195</v>
      </c>
      <c r="E1161" s="246" t="s">
        <v>19</v>
      </c>
      <c r="F1161" s="247" t="s">
        <v>7292</v>
      </c>
      <c r="G1161" s="245"/>
      <c r="H1161" s="248">
        <v>224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195</v>
      </c>
      <c r="AU1161" s="254" t="s">
        <v>82</v>
      </c>
      <c r="AV1161" s="14" t="s">
        <v>82</v>
      </c>
      <c r="AW1161" s="14" t="s">
        <v>35</v>
      </c>
      <c r="AX1161" s="14" t="s">
        <v>73</v>
      </c>
      <c r="AY1161" s="254" t="s">
        <v>185</v>
      </c>
    </row>
    <row r="1162" s="15" customFormat="1">
      <c r="A1162" s="15"/>
      <c r="B1162" s="255"/>
      <c r="C1162" s="256"/>
      <c r="D1162" s="235" t="s">
        <v>195</v>
      </c>
      <c r="E1162" s="257" t="s">
        <v>19</v>
      </c>
      <c r="F1162" s="258" t="s">
        <v>226</v>
      </c>
      <c r="G1162" s="256"/>
      <c r="H1162" s="259">
        <v>224</v>
      </c>
      <c r="I1162" s="260"/>
      <c r="J1162" s="256"/>
      <c r="K1162" s="256"/>
      <c r="L1162" s="261"/>
      <c r="M1162" s="262"/>
      <c r="N1162" s="263"/>
      <c r="O1162" s="263"/>
      <c r="P1162" s="263"/>
      <c r="Q1162" s="263"/>
      <c r="R1162" s="263"/>
      <c r="S1162" s="263"/>
      <c r="T1162" s="264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5" t="s">
        <v>195</v>
      </c>
      <c r="AU1162" s="265" t="s">
        <v>82</v>
      </c>
      <c r="AV1162" s="15" t="s">
        <v>135</v>
      </c>
      <c r="AW1162" s="15" t="s">
        <v>35</v>
      </c>
      <c r="AX1162" s="15" t="s">
        <v>80</v>
      </c>
      <c r="AY1162" s="265" t="s">
        <v>185</v>
      </c>
    </row>
    <row r="1163" s="2" customFormat="1" ht="16.5" customHeight="1">
      <c r="A1163" s="40"/>
      <c r="B1163" s="41"/>
      <c r="C1163" s="215" t="s">
        <v>1990</v>
      </c>
      <c r="D1163" s="215" t="s">
        <v>187</v>
      </c>
      <c r="E1163" s="216" t="s">
        <v>7293</v>
      </c>
      <c r="F1163" s="217" t="s">
        <v>7294</v>
      </c>
      <c r="G1163" s="218" t="s">
        <v>240</v>
      </c>
      <c r="H1163" s="219">
        <v>207.40000000000001</v>
      </c>
      <c r="I1163" s="220"/>
      <c r="J1163" s="221">
        <f>ROUND(I1163*H1163,2)</f>
        <v>0</v>
      </c>
      <c r="K1163" s="217" t="s">
        <v>449</v>
      </c>
      <c r="L1163" s="46"/>
      <c r="M1163" s="222" t="s">
        <v>19</v>
      </c>
      <c r="N1163" s="223" t="s">
        <v>44</v>
      </c>
      <c r="O1163" s="86"/>
      <c r="P1163" s="224">
        <f>O1163*H1163</f>
        <v>0</v>
      </c>
      <c r="Q1163" s="224">
        <v>3.0000000000000001E-05</v>
      </c>
      <c r="R1163" s="224">
        <f>Q1163*H1163</f>
        <v>0.0062220000000000001</v>
      </c>
      <c r="S1163" s="224">
        <v>0</v>
      </c>
      <c r="T1163" s="225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26" t="s">
        <v>339</v>
      </c>
      <c r="AT1163" s="226" t="s">
        <v>187</v>
      </c>
      <c r="AU1163" s="226" t="s">
        <v>82</v>
      </c>
      <c r="AY1163" s="19" t="s">
        <v>185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19" t="s">
        <v>80</v>
      </c>
      <c r="BK1163" s="227">
        <f>ROUND(I1163*H1163,2)</f>
        <v>0</v>
      </c>
      <c r="BL1163" s="19" t="s">
        <v>339</v>
      </c>
      <c r="BM1163" s="226" t="s">
        <v>7295</v>
      </c>
    </row>
    <row r="1164" s="13" customFormat="1">
      <c r="A1164" s="13"/>
      <c r="B1164" s="233"/>
      <c r="C1164" s="234"/>
      <c r="D1164" s="235" t="s">
        <v>195</v>
      </c>
      <c r="E1164" s="236" t="s">
        <v>19</v>
      </c>
      <c r="F1164" s="237" t="s">
        <v>7296</v>
      </c>
      <c r="G1164" s="234"/>
      <c r="H1164" s="236" t="s">
        <v>19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195</v>
      </c>
      <c r="AU1164" s="243" t="s">
        <v>82</v>
      </c>
      <c r="AV1164" s="13" t="s">
        <v>80</v>
      </c>
      <c r="AW1164" s="13" t="s">
        <v>35</v>
      </c>
      <c r="AX1164" s="13" t="s">
        <v>73</v>
      </c>
      <c r="AY1164" s="243" t="s">
        <v>185</v>
      </c>
    </row>
    <row r="1165" s="14" customFormat="1">
      <c r="A1165" s="14"/>
      <c r="B1165" s="244"/>
      <c r="C1165" s="245"/>
      <c r="D1165" s="235" t="s">
        <v>195</v>
      </c>
      <c r="E1165" s="246" t="s">
        <v>19</v>
      </c>
      <c r="F1165" s="247" t="s">
        <v>7297</v>
      </c>
      <c r="G1165" s="245"/>
      <c r="H1165" s="248">
        <v>207.40000000000001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195</v>
      </c>
      <c r="AU1165" s="254" t="s">
        <v>82</v>
      </c>
      <c r="AV1165" s="14" t="s">
        <v>82</v>
      </c>
      <c r="AW1165" s="14" t="s">
        <v>35</v>
      </c>
      <c r="AX1165" s="14" t="s">
        <v>73</v>
      </c>
      <c r="AY1165" s="254" t="s">
        <v>185</v>
      </c>
    </row>
    <row r="1166" s="15" customFormat="1">
      <c r="A1166" s="15"/>
      <c r="B1166" s="255"/>
      <c r="C1166" s="256"/>
      <c r="D1166" s="235" t="s">
        <v>195</v>
      </c>
      <c r="E1166" s="257" t="s">
        <v>19</v>
      </c>
      <c r="F1166" s="258" t="s">
        <v>226</v>
      </c>
      <c r="G1166" s="256"/>
      <c r="H1166" s="259">
        <v>207.40000000000001</v>
      </c>
      <c r="I1166" s="260"/>
      <c r="J1166" s="256"/>
      <c r="K1166" s="256"/>
      <c r="L1166" s="261"/>
      <c r="M1166" s="262"/>
      <c r="N1166" s="263"/>
      <c r="O1166" s="263"/>
      <c r="P1166" s="263"/>
      <c r="Q1166" s="263"/>
      <c r="R1166" s="263"/>
      <c r="S1166" s="263"/>
      <c r="T1166" s="264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5" t="s">
        <v>195</v>
      </c>
      <c r="AU1166" s="265" t="s">
        <v>82</v>
      </c>
      <c r="AV1166" s="15" t="s">
        <v>135</v>
      </c>
      <c r="AW1166" s="15" t="s">
        <v>35</v>
      </c>
      <c r="AX1166" s="15" t="s">
        <v>80</v>
      </c>
      <c r="AY1166" s="265" t="s">
        <v>185</v>
      </c>
    </row>
    <row r="1167" s="2" customFormat="1" ht="16.5" customHeight="1">
      <c r="A1167" s="40"/>
      <c r="B1167" s="41"/>
      <c r="C1167" s="272" t="s">
        <v>1994</v>
      </c>
      <c r="D1167" s="272" t="s">
        <v>520</v>
      </c>
      <c r="E1167" s="273" t="s">
        <v>3072</v>
      </c>
      <c r="F1167" s="274" t="s">
        <v>7298</v>
      </c>
      <c r="G1167" s="275" t="s">
        <v>240</v>
      </c>
      <c r="H1167" s="276">
        <v>217.77000000000001</v>
      </c>
      <c r="I1167" s="277"/>
      <c r="J1167" s="278">
        <f>ROUND(I1167*H1167,2)</f>
        <v>0</v>
      </c>
      <c r="K1167" s="274" t="s">
        <v>449</v>
      </c>
      <c r="L1167" s="279"/>
      <c r="M1167" s="280" t="s">
        <v>19</v>
      </c>
      <c r="N1167" s="281" t="s">
        <v>44</v>
      </c>
      <c r="O1167" s="86"/>
      <c r="P1167" s="224">
        <f>O1167*H1167</f>
        <v>0</v>
      </c>
      <c r="Q1167" s="224">
        <v>0</v>
      </c>
      <c r="R1167" s="224">
        <f>Q1167*H1167</f>
        <v>0</v>
      </c>
      <c r="S1167" s="224">
        <v>0</v>
      </c>
      <c r="T1167" s="225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6" t="s">
        <v>627</v>
      </c>
      <c r="AT1167" s="226" t="s">
        <v>520</v>
      </c>
      <c r="AU1167" s="226" t="s">
        <v>82</v>
      </c>
      <c r="AY1167" s="19" t="s">
        <v>185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19" t="s">
        <v>80</v>
      </c>
      <c r="BK1167" s="227">
        <f>ROUND(I1167*H1167,2)</f>
        <v>0</v>
      </c>
      <c r="BL1167" s="19" t="s">
        <v>339</v>
      </c>
      <c r="BM1167" s="226" t="s">
        <v>7299</v>
      </c>
    </row>
    <row r="1168" s="13" customFormat="1">
      <c r="A1168" s="13"/>
      <c r="B1168" s="233"/>
      <c r="C1168" s="234"/>
      <c r="D1168" s="235" t="s">
        <v>195</v>
      </c>
      <c r="E1168" s="236" t="s">
        <v>19</v>
      </c>
      <c r="F1168" s="237" t="s">
        <v>7296</v>
      </c>
      <c r="G1168" s="234"/>
      <c r="H1168" s="236" t="s">
        <v>19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195</v>
      </c>
      <c r="AU1168" s="243" t="s">
        <v>82</v>
      </c>
      <c r="AV1168" s="13" t="s">
        <v>80</v>
      </c>
      <c r="AW1168" s="13" t="s">
        <v>35</v>
      </c>
      <c r="AX1168" s="13" t="s">
        <v>73</v>
      </c>
      <c r="AY1168" s="243" t="s">
        <v>185</v>
      </c>
    </row>
    <row r="1169" s="14" customFormat="1">
      <c r="A1169" s="14"/>
      <c r="B1169" s="244"/>
      <c r="C1169" s="245"/>
      <c r="D1169" s="235" t="s">
        <v>195</v>
      </c>
      <c r="E1169" s="246" t="s">
        <v>19</v>
      </c>
      <c r="F1169" s="247" t="s">
        <v>7297</v>
      </c>
      <c r="G1169" s="245"/>
      <c r="H1169" s="248">
        <v>207.40000000000001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195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185</v>
      </c>
    </row>
    <row r="1170" s="15" customFormat="1">
      <c r="A1170" s="15"/>
      <c r="B1170" s="255"/>
      <c r="C1170" s="256"/>
      <c r="D1170" s="235" t="s">
        <v>195</v>
      </c>
      <c r="E1170" s="257" t="s">
        <v>19</v>
      </c>
      <c r="F1170" s="258" t="s">
        <v>226</v>
      </c>
      <c r="G1170" s="256"/>
      <c r="H1170" s="259">
        <v>207.40000000000001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5" t="s">
        <v>195</v>
      </c>
      <c r="AU1170" s="265" t="s">
        <v>82</v>
      </c>
      <c r="AV1170" s="15" t="s">
        <v>135</v>
      </c>
      <c r="AW1170" s="15" t="s">
        <v>35</v>
      </c>
      <c r="AX1170" s="15" t="s">
        <v>80</v>
      </c>
      <c r="AY1170" s="265" t="s">
        <v>185</v>
      </c>
    </row>
    <row r="1171" s="14" customFormat="1">
      <c r="A1171" s="14"/>
      <c r="B1171" s="244"/>
      <c r="C1171" s="245"/>
      <c r="D1171" s="235" t="s">
        <v>195</v>
      </c>
      <c r="E1171" s="245"/>
      <c r="F1171" s="247" t="s">
        <v>7300</v>
      </c>
      <c r="G1171" s="245"/>
      <c r="H1171" s="248">
        <v>217.77000000000001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195</v>
      </c>
      <c r="AU1171" s="254" t="s">
        <v>82</v>
      </c>
      <c r="AV1171" s="14" t="s">
        <v>82</v>
      </c>
      <c r="AW1171" s="14" t="s">
        <v>4</v>
      </c>
      <c r="AX1171" s="14" t="s">
        <v>80</v>
      </c>
      <c r="AY1171" s="254" t="s">
        <v>185</v>
      </c>
    </row>
    <row r="1172" s="2" customFormat="1" ht="24.15" customHeight="1">
      <c r="A1172" s="40"/>
      <c r="B1172" s="41"/>
      <c r="C1172" s="215" t="s">
        <v>1999</v>
      </c>
      <c r="D1172" s="215" t="s">
        <v>187</v>
      </c>
      <c r="E1172" s="216" t="s">
        <v>1404</v>
      </c>
      <c r="F1172" s="217" t="s">
        <v>1405</v>
      </c>
      <c r="G1172" s="218" t="s">
        <v>457</v>
      </c>
      <c r="H1172" s="266"/>
      <c r="I1172" s="220"/>
      <c r="J1172" s="221">
        <f>ROUND(I1172*H1172,2)</f>
        <v>0</v>
      </c>
      <c r="K1172" s="217" t="s">
        <v>191</v>
      </c>
      <c r="L1172" s="46"/>
      <c r="M1172" s="222" t="s">
        <v>19</v>
      </c>
      <c r="N1172" s="223" t="s">
        <v>44</v>
      </c>
      <c r="O1172" s="86"/>
      <c r="P1172" s="224">
        <f>O1172*H1172</f>
        <v>0</v>
      </c>
      <c r="Q1172" s="224">
        <v>0</v>
      </c>
      <c r="R1172" s="224">
        <f>Q1172*H1172</f>
        <v>0</v>
      </c>
      <c r="S1172" s="224">
        <v>0</v>
      </c>
      <c r="T1172" s="225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6" t="s">
        <v>339</v>
      </c>
      <c r="AT1172" s="226" t="s">
        <v>187</v>
      </c>
      <c r="AU1172" s="226" t="s">
        <v>82</v>
      </c>
      <c r="AY1172" s="19" t="s">
        <v>185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19" t="s">
        <v>80</v>
      </c>
      <c r="BK1172" s="227">
        <f>ROUND(I1172*H1172,2)</f>
        <v>0</v>
      </c>
      <c r="BL1172" s="19" t="s">
        <v>339</v>
      </c>
      <c r="BM1172" s="226" t="s">
        <v>7301</v>
      </c>
    </row>
    <row r="1173" s="2" customFormat="1">
      <c r="A1173" s="40"/>
      <c r="B1173" s="41"/>
      <c r="C1173" s="42"/>
      <c r="D1173" s="228" t="s">
        <v>193</v>
      </c>
      <c r="E1173" s="42"/>
      <c r="F1173" s="229" t="s">
        <v>1407</v>
      </c>
      <c r="G1173" s="42"/>
      <c r="H1173" s="42"/>
      <c r="I1173" s="230"/>
      <c r="J1173" s="42"/>
      <c r="K1173" s="42"/>
      <c r="L1173" s="46"/>
      <c r="M1173" s="231"/>
      <c r="N1173" s="232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193</v>
      </c>
      <c r="AU1173" s="19" t="s">
        <v>82</v>
      </c>
    </row>
    <row r="1174" s="12" customFormat="1" ht="22.8" customHeight="1">
      <c r="A1174" s="12"/>
      <c r="B1174" s="199"/>
      <c r="C1174" s="200"/>
      <c r="D1174" s="201" t="s">
        <v>72</v>
      </c>
      <c r="E1174" s="213" t="s">
        <v>2015</v>
      </c>
      <c r="F1174" s="213" t="s">
        <v>2016</v>
      </c>
      <c r="G1174" s="200"/>
      <c r="H1174" s="200"/>
      <c r="I1174" s="203"/>
      <c r="J1174" s="214">
        <f>BK1174</f>
        <v>0</v>
      </c>
      <c r="K1174" s="200"/>
      <c r="L1174" s="205"/>
      <c r="M1174" s="206"/>
      <c r="N1174" s="207"/>
      <c r="O1174" s="207"/>
      <c r="P1174" s="208">
        <f>SUM(P1175:P1196)</f>
        <v>0</v>
      </c>
      <c r="Q1174" s="207"/>
      <c r="R1174" s="208">
        <f>SUM(R1175:R1196)</f>
        <v>1.7470919999999999</v>
      </c>
      <c r="S1174" s="207"/>
      <c r="T1174" s="209">
        <f>SUM(T1175:T1196)</f>
        <v>0</v>
      </c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R1174" s="210" t="s">
        <v>82</v>
      </c>
      <c r="AT1174" s="211" t="s">
        <v>72</v>
      </c>
      <c r="AU1174" s="211" t="s">
        <v>80</v>
      </c>
      <c r="AY1174" s="210" t="s">
        <v>185</v>
      </c>
      <c r="BK1174" s="212">
        <f>SUM(BK1175:BK1196)</f>
        <v>0</v>
      </c>
    </row>
    <row r="1175" s="2" customFormat="1" ht="24.15" customHeight="1">
      <c r="A1175" s="40"/>
      <c r="B1175" s="41"/>
      <c r="C1175" s="215" t="s">
        <v>2001</v>
      </c>
      <c r="D1175" s="215" t="s">
        <v>187</v>
      </c>
      <c r="E1175" s="216" t="s">
        <v>2018</v>
      </c>
      <c r="F1175" s="217" t="s">
        <v>2019</v>
      </c>
      <c r="G1175" s="218" t="s">
        <v>240</v>
      </c>
      <c r="H1175" s="219">
        <v>49.200000000000003</v>
      </c>
      <c r="I1175" s="220"/>
      <c r="J1175" s="221">
        <f>ROUND(I1175*H1175,2)</f>
        <v>0</v>
      </c>
      <c r="K1175" s="217" t="s">
        <v>191</v>
      </c>
      <c r="L1175" s="46"/>
      <c r="M1175" s="222" t="s">
        <v>19</v>
      </c>
      <c r="N1175" s="223" t="s">
        <v>44</v>
      </c>
      <c r="O1175" s="86"/>
      <c r="P1175" s="224">
        <f>O1175*H1175</f>
        <v>0</v>
      </c>
      <c r="Q1175" s="224">
        <v>0.0074999999999999997</v>
      </c>
      <c r="R1175" s="224">
        <f>Q1175*H1175</f>
        <v>0.36899999999999999</v>
      </c>
      <c r="S1175" s="224">
        <v>0</v>
      </c>
      <c r="T1175" s="225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6" t="s">
        <v>339</v>
      </c>
      <c r="AT1175" s="226" t="s">
        <v>187</v>
      </c>
      <c r="AU1175" s="226" t="s">
        <v>82</v>
      </c>
      <c r="AY1175" s="19" t="s">
        <v>185</v>
      </c>
      <c r="BE1175" s="227">
        <f>IF(N1175="základní",J1175,0)</f>
        <v>0</v>
      </c>
      <c r="BF1175" s="227">
        <f>IF(N1175="snížená",J1175,0)</f>
        <v>0</v>
      </c>
      <c r="BG1175" s="227">
        <f>IF(N1175="zákl. přenesená",J1175,0)</f>
        <v>0</v>
      </c>
      <c r="BH1175" s="227">
        <f>IF(N1175="sníž. přenesená",J1175,0)</f>
        <v>0</v>
      </c>
      <c r="BI1175" s="227">
        <f>IF(N1175="nulová",J1175,0)</f>
        <v>0</v>
      </c>
      <c r="BJ1175" s="19" t="s">
        <v>80</v>
      </c>
      <c r="BK1175" s="227">
        <f>ROUND(I1175*H1175,2)</f>
        <v>0</v>
      </c>
      <c r="BL1175" s="19" t="s">
        <v>339</v>
      </c>
      <c r="BM1175" s="226" t="s">
        <v>7302</v>
      </c>
    </row>
    <row r="1176" s="2" customFormat="1">
      <c r="A1176" s="40"/>
      <c r="B1176" s="41"/>
      <c r="C1176" s="42"/>
      <c r="D1176" s="228" t="s">
        <v>193</v>
      </c>
      <c r="E1176" s="42"/>
      <c r="F1176" s="229" t="s">
        <v>2021</v>
      </c>
      <c r="G1176" s="42"/>
      <c r="H1176" s="42"/>
      <c r="I1176" s="230"/>
      <c r="J1176" s="42"/>
      <c r="K1176" s="42"/>
      <c r="L1176" s="46"/>
      <c r="M1176" s="231"/>
      <c r="N1176" s="232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193</v>
      </c>
      <c r="AU1176" s="19" t="s">
        <v>82</v>
      </c>
    </row>
    <row r="1177" s="13" customFormat="1">
      <c r="A1177" s="13"/>
      <c r="B1177" s="233"/>
      <c r="C1177" s="234"/>
      <c r="D1177" s="235" t="s">
        <v>195</v>
      </c>
      <c r="E1177" s="236" t="s">
        <v>19</v>
      </c>
      <c r="F1177" s="237" t="s">
        <v>652</v>
      </c>
      <c r="G1177" s="234"/>
      <c r="H1177" s="236" t="s">
        <v>19</v>
      </c>
      <c r="I1177" s="238"/>
      <c r="J1177" s="234"/>
      <c r="K1177" s="234"/>
      <c r="L1177" s="239"/>
      <c r="M1177" s="240"/>
      <c r="N1177" s="241"/>
      <c r="O1177" s="241"/>
      <c r="P1177" s="241"/>
      <c r="Q1177" s="241"/>
      <c r="R1177" s="241"/>
      <c r="S1177" s="241"/>
      <c r="T1177" s="24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3" t="s">
        <v>195</v>
      </c>
      <c r="AU1177" s="243" t="s">
        <v>82</v>
      </c>
      <c r="AV1177" s="13" t="s">
        <v>80</v>
      </c>
      <c r="AW1177" s="13" t="s">
        <v>35</v>
      </c>
      <c r="AX1177" s="13" t="s">
        <v>73</v>
      </c>
      <c r="AY1177" s="243" t="s">
        <v>185</v>
      </c>
    </row>
    <row r="1178" s="14" customFormat="1">
      <c r="A1178" s="14"/>
      <c r="B1178" s="244"/>
      <c r="C1178" s="245"/>
      <c r="D1178" s="235" t="s">
        <v>195</v>
      </c>
      <c r="E1178" s="246" t="s">
        <v>19</v>
      </c>
      <c r="F1178" s="247" t="s">
        <v>6991</v>
      </c>
      <c r="G1178" s="245"/>
      <c r="H1178" s="248">
        <v>49.200000000000003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195</v>
      </c>
      <c r="AU1178" s="254" t="s">
        <v>82</v>
      </c>
      <c r="AV1178" s="14" t="s">
        <v>82</v>
      </c>
      <c r="AW1178" s="14" t="s">
        <v>35</v>
      </c>
      <c r="AX1178" s="14" t="s">
        <v>73</v>
      </c>
      <c r="AY1178" s="254" t="s">
        <v>185</v>
      </c>
    </row>
    <row r="1179" s="15" customFormat="1">
      <c r="A1179" s="15"/>
      <c r="B1179" s="255"/>
      <c r="C1179" s="256"/>
      <c r="D1179" s="235" t="s">
        <v>195</v>
      </c>
      <c r="E1179" s="257" t="s">
        <v>19</v>
      </c>
      <c r="F1179" s="258" t="s">
        <v>226</v>
      </c>
      <c r="G1179" s="256"/>
      <c r="H1179" s="259">
        <v>49.200000000000003</v>
      </c>
      <c r="I1179" s="260"/>
      <c r="J1179" s="256"/>
      <c r="K1179" s="256"/>
      <c r="L1179" s="261"/>
      <c r="M1179" s="262"/>
      <c r="N1179" s="263"/>
      <c r="O1179" s="263"/>
      <c r="P1179" s="263"/>
      <c r="Q1179" s="263"/>
      <c r="R1179" s="263"/>
      <c r="S1179" s="263"/>
      <c r="T1179" s="264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5" t="s">
        <v>195</v>
      </c>
      <c r="AU1179" s="265" t="s">
        <v>82</v>
      </c>
      <c r="AV1179" s="15" t="s">
        <v>135</v>
      </c>
      <c r="AW1179" s="15" t="s">
        <v>35</v>
      </c>
      <c r="AX1179" s="15" t="s">
        <v>80</v>
      </c>
      <c r="AY1179" s="265" t="s">
        <v>185</v>
      </c>
    </row>
    <row r="1180" s="2" customFormat="1" ht="24.15" customHeight="1">
      <c r="A1180" s="40"/>
      <c r="B1180" s="41"/>
      <c r="C1180" s="215" t="s">
        <v>2003</v>
      </c>
      <c r="D1180" s="215" t="s">
        <v>187</v>
      </c>
      <c r="E1180" s="216" t="s">
        <v>2035</v>
      </c>
      <c r="F1180" s="217" t="s">
        <v>2036</v>
      </c>
      <c r="G1180" s="218" t="s">
        <v>240</v>
      </c>
      <c r="H1180" s="219">
        <v>49.200000000000003</v>
      </c>
      <c r="I1180" s="220"/>
      <c r="J1180" s="221">
        <f>ROUND(I1180*H1180,2)</f>
        <v>0</v>
      </c>
      <c r="K1180" s="217" t="s">
        <v>191</v>
      </c>
      <c r="L1180" s="46"/>
      <c r="M1180" s="222" t="s">
        <v>19</v>
      </c>
      <c r="N1180" s="223" t="s">
        <v>44</v>
      </c>
      <c r="O1180" s="86"/>
      <c r="P1180" s="224">
        <f>O1180*H1180</f>
        <v>0</v>
      </c>
      <c r="Q1180" s="224">
        <v>0.0068900000000000003</v>
      </c>
      <c r="R1180" s="224">
        <f>Q1180*H1180</f>
        <v>0.33898800000000001</v>
      </c>
      <c r="S1180" s="224">
        <v>0</v>
      </c>
      <c r="T1180" s="225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6" t="s">
        <v>339</v>
      </c>
      <c r="AT1180" s="226" t="s">
        <v>187</v>
      </c>
      <c r="AU1180" s="226" t="s">
        <v>82</v>
      </c>
      <c r="AY1180" s="19" t="s">
        <v>185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19" t="s">
        <v>80</v>
      </c>
      <c r="BK1180" s="227">
        <f>ROUND(I1180*H1180,2)</f>
        <v>0</v>
      </c>
      <c r="BL1180" s="19" t="s">
        <v>339</v>
      </c>
      <c r="BM1180" s="226" t="s">
        <v>7303</v>
      </c>
    </row>
    <row r="1181" s="2" customFormat="1">
      <c r="A1181" s="40"/>
      <c r="B1181" s="41"/>
      <c r="C1181" s="42"/>
      <c r="D1181" s="228" t="s">
        <v>193</v>
      </c>
      <c r="E1181" s="42"/>
      <c r="F1181" s="229" t="s">
        <v>2038</v>
      </c>
      <c r="G1181" s="42"/>
      <c r="H1181" s="42"/>
      <c r="I1181" s="230"/>
      <c r="J1181" s="42"/>
      <c r="K1181" s="42"/>
      <c r="L1181" s="46"/>
      <c r="M1181" s="231"/>
      <c r="N1181" s="232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193</v>
      </c>
      <c r="AU1181" s="19" t="s">
        <v>82</v>
      </c>
    </row>
    <row r="1182" s="13" customFormat="1">
      <c r="A1182" s="13"/>
      <c r="B1182" s="233"/>
      <c r="C1182" s="234"/>
      <c r="D1182" s="235" t="s">
        <v>195</v>
      </c>
      <c r="E1182" s="236" t="s">
        <v>19</v>
      </c>
      <c r="F1182" s="237" t="s">
        <v>652</v>
      </c>
      <c r="G1182" s="234"/>
      <c r="H1182" s="236" t="s">
        <v>19</v>
      </c>
      <c r="I1182" s="238"/>
      <c r="J1182" s="234"/>
      <c r="K1182" s="234"/>
      <c r="L1182" s="239"/>
      <c r="M1182" s="240"/>
      <c r="N1182" s="241"/>
      <c r="O1182" s="241"/>
      <c r="P1182" s="241"/>
      <c r="Q1182" s="241"/>
      <c r="R1182" s="241"/>
      <c r="S1182" s="241"/>
      <c r="T1182" s="24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3" t="s">
        <v>195</v>
      </c>
      <c r="AU1182" s="243" t="s">
        <v>82</v>
      </c>
      <c r="AV1182" s="13" t="s">
        <v>80</v>
      </c>
      <c r="AW1182" s="13" t="s">
        <v>35</v>
      </c>
      <c r="AX1182" s="13" t="s">
        <v>73</v>
      </c>
      <c r="AY1182" s="243" t="s">
        <v>185</v>
      </c>
    </row>
    <row r="1183" s="14" customFormat="1">
      <c r="A1183" s="14"/>
      <c r="B1183" s="244"/>
      <c r="C1183" s="245"/>
      <c r="D1183" s="235" t="s">
        <v>195</v>
      </c>
      <c r="E1183" s="246" t="s">
        <v>19</v>
      </c>
      <c r="F1183" s="247" t="s">
        <v>6991</v>
      </c>
      <c r="G1183" s="245"/>
      <c r="H1183" s="248">
        <v>49.200000000000003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195</v>
      </c>
      <c r="AU1183" s="254" t="s">
        <v>82</v>
      </c>
      <c r="AV1183" s="14" t="s">
        <v>82</v>
      </c>
      <c r="AW1183" s="14" t="s">
        <v>35</v>
      </c>
      <c r="AX1183" s="14" t="s">
        <v>73</v>
      </c>
      <c r="AY1183" s="254" t="s">
        <v>185</v>
      </c>
    </row>
    <row r="1184" s="15" customFormat="1">
      <c r="A1184" s="15"/>
      <c r="B1184" s="255"/>
      <c r="C1184" s="256"/>
      <c r="D1184" s="235" t="s">
        <v>195</v>
      </c>
      <c r="E1184" s="257" t="s">
        <v>19</v>
      </c>
      <c r="F1184" s="258" t="s">
        <v>226</v>
      </c>
      <c r="G1184" s="256"/>
      <c r="H1184" s="259">
        <v>49.200000000000003</v>
      </c>
      <c r="I1184" s="260"/>
      <c r="J1184" s="256"/>
      <c r="K1184" s="256"/>
      <c r="L1184" s="261"/>
      <c r="M1184" s="262"/>
      <c r="N1184" s="263"/>
      <c r="O1184" s="263"/>
      <c r="P1184" s="263"/>
      <c r="Q1184" s="263"/>
      <c r="R1184" s="263"/>
      <c r="S1184" s="263"/>
      <c r="T1184" s="264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65" t="s">
        <v>195</v>
      </c>
      <c r="AU1184" s="265" t="s">
        <v>82</v>
      </c>
      <c r="AV1184" s="15" t="s">
        <v>135</v>
      </c>
      <c r="AW1184" s="15" t="s">
        <v>35</v>
      </c>
      <c r="AX1184" s="15" t="s">
        <v>80</v>
      </c>
      <c r="AY1184" s="265" t="s">
        <v>185</v>
      </c>
    </row>
    <row r="1185" s="2" customFormat="1" ht="24.15" customHeight="1">
      <c r="A1185" s="40"/>
      <c r="B1185" s="41"/>
      <c r="C1185" s="272" t="s">
        <v>2005</v>
      </c>
      <c r="D1185" s="272" t="s">
        <v>520</v>
      </c>
      <c r="E1185" s="273" t="s">
        <v>2040</v>
      </c>
      <c r="F1185" s="274" t="s">
        <v>2041</v>
      </c>
      <c r="G1185" s="275" t="s">
        <v>240</v>
      </c>
      <c r="H1185" s="276">
        <v>54.119999999999997</v>
      </c>
      <c r="I1185" s="277"/>
      <c r="J1185" s="278">
        <f>ROUND(I1185*H1185,2)</f>
        <v>0</v>
      </c>
      <c r="K1185" s="274" t="s">
        <v>191</v>
      </c>
      <c r="L1185" s="279"/>
      <c r="M1185" s="280" t="s">
        <v>19</v>
      </c>
      <c r="N1185" s="281" t="s">
        <v>44</v>
      </c>
      <c r="O1185" s="86"/>
      <c r="P1185" s="224">
        <f>O1185*H1185</f>
        <v>0</v>
      </c>
      <c r="Q1185" s="224">
        <v>0.019199999999999998</v>
      </c>
      <c r="R1185" s="224">
        <f>Q1185*H1185</f>
        <v>1.0391039999999998</v>
      </c>
      <c r="S1185" s="224">
        <v>0</v>
      </c>
      <c r="T1185" s="225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6" t="s">
        <v>627</v>
      </c>
      <c r="AT1185" s="226" t="s">
        <v>520</v>
      </c>
      <c r="AU1185" s="226" t="s">
        <v>82</v>
      </c>
      <c r="AY1185" s="19" t="s">
        <v>185</v>
      </c>
      <c r="BE1185" s="227">
        <f>IF(N1185="základní",J1185,0)</f>
        <v>0</v>
      </c>
      <c r="BF1185" s="227">
        <f>IF(N1185="snížená",J1185,0)</f>
        <v>0</v>
      </c>
      <c r="BG1185" s="227">
        <f>IF(N1185="zákl. přenesená",J1185,0)</f>
        <v>0</v>
      </c>
      <c r="BH1185" s="227">
        <f>IF(N1185="sníž. přenesená",J1185,0)</f>
        <v>0</v>
      </c>
      <c r="BI1185" s="227">
        <f>IF(N1185="nulová",J1185,0)</f>
        <v>0</v>
      </c>
      <c r="BJ1185" s="19" t="s">
        <v>80</v>
      </c>
      <c r="BK1185" s="227">
        <f>ROUND(I1185*H1185,2)</f>
        <v>0</v>
      </c>
      <c r="BL1185" s="19" t="s">
        <v>339</v>
      </c>
      <c r="BM1185" s="226" t="s">
        <v>7304</v>
      </c>
    </row>
    <row r="1186" s="13" customFormat="1">
      <c r="A1186" s="13"/>
      <c r="B1186" s="233"/>
      <c r="C1186" s="234"/>
      <c r="D1186" s="235" t="s">
        <v>195</v>
      </c>
      <c r="E1186" s="236" t="s">
        <v>19</v>
      </c>
      <c r="F1186" s="237" t="s">
        <v>652</v>
      </c>
      <c r="G1186" s="234"/>
      <c r="H1186" s="236" t="s">
        <v>19</v>
      </c>
      <c r="I1186" s="238"/>
      <c r="J1186" s="234"/>
      <c r="K1186" s="234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3" t="s">
        <v>195</v>
      </c>
      <c r="AU1186" s="243" t="s">
        <v>82</v>
      </c>
      <c r="AV1186" s="13" t="s">
        <v>80</v>
      </c>
      <c r="AW1186" s="13" t="s">
        <v>35</v>
      </c>
      <c r="AX1186" s="13" t="s">
        <v>73</v>
      </c>
      <c r="AY1186" s="243" t="s">
        <v>185</v>
      </c>
    </row>
    <row r="1187" s="14" customFormat="1">
      <c r="A1187" s="14"/>
      <c r="B1187" s="244"/>
      <c r="C1187" s="245"/>
      <c r="D1187" s="235" t="s">
        <v>195</v>
      </c>
      <c r="E1187" s="246" t="s">
        <v>19</v>
      </c>
      <c r="F1187" s="247" t="s">
        <v>6991</v>
      </c>
      <c r="G1187" s="245"/>
      <c r="H1187" s="248">
        <v>49.200000000000003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195</v>
      </c>
      <c r="AU1187" s="254" t="s">
        <v>82</v>
      </c>
      <c r="AV1187" s="14" t="s">
        <v>82</v>
      </c>
      <c r="AW1187" s="14" t="s">
        <v>35</v>
      </c>
      <c r="AX1187" s="14" t="s">
        <v>73</v>
      </c>
      <c r="AY1187" s="254" t="s">
        <v>185</v>
      </c>
    </row>
    <row r="1188" s="15" customFormat="1">
      <c r="A1188" s="15"/>
      <c r="B1188" s="255"/>
      <c r="C1188" s="256"/>
      <c r="D1188" s="235" t="s">
        <v>195</v>
      </c>
      <c r="E1188" s="257" t="s">
        <v>19</v>
      </c>
      <c r="F1188" s="258" t="s">
        <v>226</v>
      </c>
      <c r="G1188" s="256"/>
      <c r="H1188" s="259">
        <v>49.200000000000003</v>
      </c>
      <c r="I1188" s="260"/>
      <c r="J1188" s="256"/>
      <c r="K1188" s="256"/>
      <c r="L1188" s="261"/>
      <c r="M1188" s="262"/>
      <c r="N1188" s="263"/>
      <c r="O1188" s="263"/>
      <c r="P1188" s="263"/>
      <c r="Q1188" s="263"/>
      <c r="R1188" s="263"/>
      <c r="S1188" s="263"/>
      <c r="T1188" s="264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65" t="s">
        <v>195</v>
      </c>
      <c r="AU1188" s="265" t="s">
        <v>82</v>
      </c>
      <c r="AV1188" s="15" t="s">
        <v>135</v>
      </c>
      <c r="AW1188" s="15" t="s">
        <v>35</v>
      </c>
      <c r="AX1188" s="15" t="s">
        <v>80</v>
      </c>
      <c r="AY1188" s="265" t="s">
        <v>185</v>
      </c>
    </row>
    <row r="1189" s="14" customFormat="1">
      <c r="A1189" s="14"/>
      <c r="B1189" s="244"/>
      <c r="C1189" s="245"/>
      <c r="D1189" s="235" t="s">
        <v>195</v>
      </c>
      <c r="E1189" s="245"/>
      <c r="F1189" s="247" t="s">
        <v>7305</v>
      </c>
      <c r="G1189" s="245"/>
      <c r="H1189" s="248">
        <v>54.119999999999997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195</v>
      </c>
      <c r="AU1189" s="254" t="s">
        <v>82</v>
      </c>
      <c r="AV1189" s="14" t="s">
        <v>82</v>
      </c>
      <c r="AW1189" s="14" t="s">
        <v>4</v>
      </c>
      <c r="AX1189" s="14" t="s">
        <v>80</v>
      </c>
      <c r="AY1189" s="254" t="s">
        <v>185</v>
      </c>
    </row>
    <row r="1190" s="2" customFormat="1" ht="24.15" customHeight="1">
      <c r="A1190" s="40"/>
      <c r="B1190" s="41"/>
      <c r="C1190" s="215" t="s">
        <v>2007</v>
      </c>
      <c r="D1190" s="215" t="s">
        <v>187</v>
      </c>
      <c r="E1190" s="216" t="s">
        <v>2045</v>
      </c>
      <c r="F1190" s="217" t="s">
        <v>2046</v>
      </c>
      <c r="G1190" s="218" t="s">
        <v>240</v>
      </c>
      <c r="H1190" s="219">
        <v>14.9</v>
      </c>
      <c r="I1190" s="220"/>
      <c r="J1190" s="221">
        <f>ROUND(I1190*H1190,2)</f>
        <v>0</v>
      </c>
      <c r="K1190" s="217" t="s">
        <v>191</v>
      </c>
      <c r="L1190" s="46"/>
      <c r="M1190" s="222" t="s">
        <v>19</v>
      </c>
      <c r="N1190" s="223" t="s">
        <v>44</v>
      </c>
      <c r="O1190" s="86"/>
      <c r="P1190" s="224">
        <f>O1190*H1190</f>
        <v>0</v>
      </c>
      <c r="Q1190" s="224">
        <v>0</v>
      </c>
      <c r="R1190" s="224">
        <f>Q1190*H1190</f>
        <v>0</v>
      </c>
      <c r="S1190" s="224">
        <v>0</v>
      </c>
      <c r="T1190" s="225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26" t="s">
        <v>339</v>
      </c>
      <c r="AT1190" s="226" t="s">
        <v>187</v>
      </c>
      <c r="AU1190" s="226" t="s">
        <v>82</v>
      </c>
      <c r="AY1190" s="19" t="s">
        <v>185</v>
      </c>
      <c r="BE1190" s="227">
        <f>IF(N1190="základní",J1190,0)</f>
        <v>0</v>
      </c>
      <c r="BF1190" s="227">
        <f>IF(N1190="snížená",J1190,0)</f>
        <v>0</v>
      </c>
      <c r="BG1190" s="227">
        <f>IF(N1190="zákl. přenesená",J1190,0)</f>
        <v>0</v>
      </c>
      <c r="BH1190" s="227">
        <f>IF(N1190="sníž. přenesená",J1190,0)</f>
        <v>0</v>
      </c>
      <c r="BI1190" s="227">
        <f>IF(N1190="nulová",J1190,0)</f>
        <v>0</v>
      </c>
      <c r="BJ1190" s="19" t="s">
        <v>80</v>
      </c>
      <c r="BK1190" s="227">
        <f>ROUND(I1190*H1190,2)</f>
        <v>0</v>
      </c>
      <c r="BL1190" s="19" t="s">
        <v>339</v>
      </c>
      <c r="BM1190" s="226" t="s">
        <v>7306</v>
      </c>
    </row>
    <row r="1191" s="2" customFormat="1">
      <c r="A1191" s="40"/>
      <c r="B1191" s="41"/>
      <c r="C1191" s="42"/>
      <c r="D1191" s="228" t="s">
        <v>193</v>
      </c>
      <c r="E1191" s="42"/>
      <c r="F1191" s="229" t="s">
        <v>2048</v>
      </c>
      <c r="G1191" s="42"/>
      <c r="H1191" s="42"/>
      <c r="I1191" s="230"/>
      <c r="J1191" s="42"/>
      <c r="K1191" s="42"/>
      <c r="L1191" s="46"/>
      <c r="M1191" s="231"/>
      <c r="N1191" s="232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193</v>
      </c>
      <c r="AU1191" s="19" t="s">
        <v>82</v>
      </c>
    </row>
    <row r="1192" s="13" customFormat="1">
      <c r="A1192" s="13"/>
      <c r="B1192" s="233"/>
      <c r="C1192" s="234"/>
      <c r="D1192" s="235" t="s">
        <v>195</v>
      </c>
      <c r="E1192" s="236" t="s">
        <v>19</v>
      </c>
      <c r="F1192" s="237" t="s">
        <v>652</v>
      </c>
      <c r="G1192" s="234"/>
      <c r="H1192" s="236" t="s">
        <v>19</v>
      </c>
      <c r="I1192" s="238"/>
      <c r="J1192" s="234"/>
      <c r="K1192" s="234"/>
      <c r="L1192" s="239"/>
      <c r="M1192" s="240"/>
      <c r="N1192" s="241"/>
      <c r="O1192" s="241"/>
      <c r="P1192" s="241"/>
      <c r="Q1192" s="241"/>
      <c r="R1192" s="241"/>
      <c r="S1192" s="241"/>
      <c r="T1192" s="24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3" t="s">
        <v>195</v>
      </c>
      <c r="AU1192" s="243" t="s">
        <v>82</v>
      </c>
      <c r="AV1192" s="13" t="s">
        <v>80</v>
      </c>
      <c r="AW1192" s="13" t="s">
        <v>35</v>
      </c>
      <c r="AX1192" s="13" t="s">
        <v>73</v>
      </c>
      <c r="AY1192" s="243" t="s">
        <v>185</v>
      </c>
    </row>
    <row r="1193" s="14" customFormat="1">
      <c r="A1193" s="14"/>
      <c r="B1193" s="244"/>
      <c r="C1193" s="245"/>
      <c r="D1193" s="235" t="s">
        <v>195</v>
      </c>
      <c r="E1193" s="246" t="s">
        <v>19</v>
      </c>
      <c r="F1193" s="247" t="s">
        <v>7307</v>
      </c>
      <c r="G1193" s="245"/>
      <c r="H1193" s="248">
        <v>14.9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195</v>
      </c>
      <c r="AU1193" s="254" t="s">
        <v>82</v>
      </c>
      <c r="AV1193" s="14" t="s">
        <v>82</v>
      </c>
      <c r="AW1193" s="14" t="s">
        <v>35</v>
      </c>
      <c r="AX1193" s="14" t="s">
        <v>73</v>
      </c>
      <c r="AY1193" s="254" t="s">
        <v>185</v>
      </c>
    </row>
    <row r="1194" s="15" customFormat="1">
      <c r="A1194" s="15"/>
      <c r="B1194" s="255"/>
      <c r="C1194" s="256"/>
      <c r="D1194" s="235" t="s">
        <v>195</v>
      </c>
      <c r="E1194" s="257" t="s">
        <v>19</v>
      </c>
      <c r="F1194" s="258" t="s">
        <v>226</v>
      </c>
      <c r="G1194" s="256"/>
      <c r="H1194" s="259">
        <v>14.9</v>
      </c>
      <c r="I1194" s="260"/>
      <c r="J1194" s="256"/>
      <c r="K1194" s="256"/>
      <c r="L1194" s="261"/>
      <c r="M1194" s="262"/>
      <c r="N1194" s="263"/>
      <c r="O1194" s="263"/>
      <c r="P1194" s="263"/>
      <c r="Q1194" s="263"/>
      <c r="R1194" s="263"/>
      <c r="S1194" s="263"/>
      <c r="T1194" s="264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65" t="s">
        <v>195</v>
      </c>
      <c r="AU1194" s="265" t="s">
        <v>82</v>
      </c>
      <c r="AV1194" s="15" t="s">
        <v>135</v>
      </c>
      <c r="AW1194" s="15" t="s">
        <v>35</v>
      </c>
      <c r="AX1194" s="15" t="s">
        <v>80</v>
      </c>
      <c r="AY1194" s="265" t="s">
        <v>185</v>
      </c>
    </row>
    <row r="1195" s="2" customFormat="1" ht="24.15" customHeight="1">
      <c r="A1195" s="40"/>
      <c r="B1195" s="41"/>
      <c r="C1195" s="215" t="s">
        <v>2009</v>
      </c>
      <c r="D1195" s="215" t="s">
        <v>187</v>
      </c>
      <c r="E1195" s="216" t="s">
        <v>2050</v>
      </c>
      <c r="F1195" s="217" t="s">
        <v>2051</v>
      </c>
      <c r="G1195" s="218" t="s">
        <v>457</v>
      </c>
      <c r="H1195" s="266"/>
      <c r="I1195" s="220"/>
      <c r="J1195" s="221">
        <f>ROUND(I1195*H1195,2)</f>
        <v>0</v>
      </c>
      <c r="K1195" s="217" t="s">
        <v>191</v>
      </c>
      <c r="L1195" s="46"/>
      <c r="M1195" s="222" t="s">
        <v>19</v>
      </c>
      <c r="N1195" s="223" t="s">
        <v>44</v>
      </c>
      <c r="O1195" s="86"/>
      <c r="P1195" s="224">
        <f>O1195*H1195</f>
        <v>0</v>
      </c>
      <c r="Q1195" s="224">
        <v>0</v>
      </c>
      <c r="R1195" s="224">
        <f>Q1195*H1195</f>
        <v>0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339</v>
      </c>
      <c r="AT1195" s="226" t="s">
        <v>187</v>
      </c>
      <c r="AU1195" s="226" t="s">
        <v>82</v>
      </c>
      <c r="AY1195" s="19" t="s">
        <v>185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80</v>
      </c>
      <c r="BK1195" s="227">
        <f>ROUND(I1195*H1195,2)</f>
        <v>0</v>
      </c>
      <c r="BL1195" s="19" t="s">
        <v>339</v>
      </c>
      <c r="BM1195" s="226" t="s">
        <v>7308</v>
      </c>
    </row>
    <row r="1196" s="2" customFormat="1">
      <c r="A1196" s="40"/>
      <c r="B1196" s="41"/>
      <c r="C1196" s="42"/>
      <c r="D1196" s="228" t="s">
        <v>193</v>
      </c>
      <c r="E1196" s="42"/>
      <c r="F1196" s="229" t="s">
        <v>2053</v>
      </c>
      <c r="G1196" s="42"/>
      <c r="H1196" s="42"/>
      <c r="I1196" s="230"/>
      <c r="J1196" s="42"/>
      <c r="K1196" s="42"/>
      <c r="L1196" s="46"/>
      <c r="M1196" s="231"/>
      <c r="N1196" s="232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193</v>
      </c>
      <c r="AU1196" s="19" t="s">
        <v>82</v>
      </c>
    </row>
    <row r="1197" s="12" customFormat="1" ht="22.8" customHeight="1">
      <c r="A1197" s="12"/>
      <c r="B1197" s="199"/>
      <c r="C1197" s="200"/>
      <c r="D1197" s="201" t="s">
        <v>72</v>
      </c>
      <c r="E1197" s="213" t="s">
        <v>2054</v>
      </c>
      <c r="F1197" s="213" t="s">
        <v>2055</v>
      </c>
      <c r="G1197" s="200"/>
      <c r="H1197" s="200"/>
      <c r="I1197" s="203"/>
      <c r="J1197" s="214">
        <f>BK1197</f>
        <v>0</v>
      </c>
      <c r="K1197" s="200"/>
      <c r="L1197" s="205"/>
      <c r="M1197" s="206"/>
      <c r="N1197" s="207"/>
      <c r="O1197" s="207"/>
      <c r="P1197" s="208">
        <f>SUM(P1198:P1299)</f>
        <v>0</v>
      </c>
      <c r="Q1197" s="207"/>
      <c r="R1197" s="208">
        <f>SUM(R1198:R1299)</f>
        <v>1.6614364000000002</v>
      </c>
      <c r="S1197" s="207"/>
      <c r="T1197" s="209">
        <f>SUM(T1198:T1299)</f>
        <v>0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10" t="s">
        <v>82</v>
      </c>
      <c r="AT1197" s="211" t="s">
        <v>72</v>
      </c>
      <c r="AU1197" s="211" t="s">
        <v>80</v>
      </c>
      <c r="AY1197" s="210" t="s">
        <v>185</v>
      </c>
      <c r="BK1197" s="212">
        <f>SUM(BK1198:BK1299)</f>
        <v>0</v>
      </c>
    </row>
    <row r="1198" s="2" customFormat="1" ht="16.5" customHeight="1">
      <c r="A1198" s="40"/>
      <c r="B1198" s="41"/>
      <c r="C1198" s="215" t="s">
        <v>2013</v>
      </c>
      <c r="D1198" s="215" t="s">
        <v>187</v>
      </c>
      <c r="E1198" s="216" t="s">
        <v>2057</v>
      </c>
      <c r="F1198" s="217" t="s">
        <v>2058</v>
      </c>
      <c r="G1198" s="218" t="s">
        <v>240</v>
      </c>
      <c r="H1198" s="219">
        <v>406</v>
      </c>
      <c r="I1198" s="220"/>
      <c r="J1198" s="221">
        <f>ROUND(I1198*H1198,2)</f>
        <v>0</v>
      </c>
      <c r="K1198" s="217" t="s">
        <v>191</v>
      </c>
      <c r="L1198" s="46"/>
      <c r="M1198" s="222" t="s">
        <v>19</v>
      </c>
      <c r="N1198" s="223" t="s">
        <v>44</v>
      </c>
      <c r="O1198" s="86"/>
      <c r="P1198" s="224">
        <f>O1198*H1198</f>
        <v>0</v>
      </c>
      <c r="Q1198" s="224">
        <v>0</v>
      </c>
      <c r="R1198" s="224">
        <f>Q1198*H1198</f>
        <v>0</v>
      </c>
      <c r="S1198" s="224">
        <v>0</v>
      </c>
      <c r="T1198" s="225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6" t="s">
        <v>339</v>
      </c>
      <c r="AT1198" s="226" t="s">
        <v>187</v>
      </c>
      <c r="AU1198" s="226" t="s">
        <v>82</v>
      </c>
      <c r="AY1198" s="19" t="s">
        <v>185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9" t="s">
        <v>80</v>
      </c>
      <c r="BK1198" s="227">
        <f>ROUND(I1198*H1198,2)</f>
        <v>0</v>
      </c>
      <c r="BL1198" s="19" t="s">
        <v>339</v>
      </c>
      <c r="BM1198" s="226" t="s">
        <v>7309</v>
      </c>
    </row>
    <row r="1199" s="2" customFormat="1">
      <c r="A1199" s="40"/>
      <c r="B1199" s="41"/>
      <c r="C1199" s="42"/>
      <c r="D1199" s="228" t="s">
        <v>193</v>
      </c>
      <c r="E1199" s="42"/>
      <c r="F1199" s="229" t="s">
        <v>2060</v>
      </c>
      <c r="G1199" s="42"/>
      <c r="H1199" s="42"/>
      <c r="I1199" s="230"/>
      <c r="J1199" s="42"/>
      <c r="K1199" s="42"/>
      <c r="L1199" s="46"/>
      <c r="M1199" s="231"/>
      <c r="N1199" s="232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193</v>
      </c>
      <c r="AU1199" s="19" t="s">
        <v>82</v>
      </c>
    </row>
    <row r="1200" s="13" customFormat="1">
      <c r="A1200" s="13"/>
      <c r="B1200" s="233"/>
      <c r="C1200" s="234"/>
      <c r="D1200" s="235" t="s">
        <v>195</v>
      </c>
      <c r="E1200" s="236" t="s">
        <v>19</v>
      </c>
      <c r="F1200" s="237" t="s">
        <v>652</v>
      </c>
      <c r="G1200" s="234"/>
      <c r="H1200" s="236" t="s">
        <v>19</v>
      </c>
      <c r="I1200" s="238"/>
      <c r="J1200" s="234"/>
      <c r="K1200" s="234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195</v>
      </c>
      <c r="AU1200" s="243" t="s">
        <v>82</v>
      </c>
      <c r="AV1200" s="13" t="s">
        <v>80</v>
      </c>
      <c r="AW1200" s="13" t="s">
        <v>35</v>
      </c>
      <c r="AX1200" s="13" t="s">
        <v>73</v>
      </c>
      <c r="AY1200" s="243" t="s">
        <v>185</v>
      </c>
    </row>
    <row r="1201" s="14" customFormat="1">
      <c r="A1201" s="14"/>
      <c r="B1201" s="244"/>
      <c r="C1201" s="245"/>
      <c r="D1201" s="235" t="s">
        <v>195</v>
      </c>
      <c r="E1201" s="246" t="s">
        <v>19</v>
      </c>
      <c r="F1201" s="247" t="s">
        <v>7310</v>
      </c>
      <c r="G1201" s="245"/>
      <c r="H1201" s="248">
        <v>406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195</v>
      </c>
      <c r="AU1201" s="254" t="s">
        <v>82</v>
      </c>
      <c r="AV1201" s="14" t="s">
        <v>82</v>
      </c>
      <c r="AW1201" s="14" t="s">
        <v>35</v>
      </c>
      <c r="AX1201" s="14" t="s">
        <v>73</v>
      </c>
      <c r="AY1201" s="254" t="s">
        <v>185</v>
      </c>
    </row>
    <row r="1202" s="15" customFormat="1">
      <c r="A1202" s="15"/>
      <c r="B1202" s="255"/>
      <c r="C1202" s="256"/>
      <c r="D1202" s="235" t="s">
        <v>195</v>
      </c>
      <c r="E1202" s="257" t="s">
        <v>19</v>
      </c>
      <c r="F1202" s="258" t="s">
        <v>226</v>
      </c>
      <c r="G1202" s="256"/>
      <c r="H1202" s="259">
        <v>406</v>
      </c>
      <c r="I1202" s="260"/>
      <c r="J1202" s="256"/>
      <c r="K1202" s="256"/>
      <c r="L1202" s="261"/>
      <c r="M1202" s="262"/>
      <c r="N1202" s="263"/>
      <c r="O1202" s="263"/>
      <c r="P1202" s="263"/>
      <c r="Q1202" s="263"/>
      <c r="R1202" s="263"/>
      <c r="S1202" s="263"/>
      <c r="T1202" s="264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65" t="s">
        <v>195</v>
      </c>
      <c r="AU1202" s="265" t="s">
        <v>82</v>
      </c>
      <c r="AV1202" s="15" t="s">
        <v>135</v>
      </c>
      <c r="AW1202" s="15" t="s">
        <v>35</v>
      </c>
      <c r="AX1202" s="15" t="s">
        <v>80</v>
      </c>
      <c r="AY1202" s="265" t="s">
        <v>185</v>
      </c>
    </row>
    <row r="1203" s="2" customFormat="1" ht="16.5" customHeight="1">
      <c r="A1203" s="40"/>
      <c r="B1203" s="41"/>
      <c r="C1203" s="215" t="s">
        <v>2017</v>
      </c>
      <c r="D1203" s="215" t="s">
        <v>187</v>
      </c>
      <c r="E1203" s="216" t="s">
        <v>2063</v>
      </c>
      <c r="F1203" s="217" t="s">
        <v>2064</v>
      </c>
      <c r="G1203" s="218" t="s">
        <v>240</v>
      </c>
      <c r="H1203" s="219">
        <v>104.90000000000001</v>
      </c>
      <c r="I1203" s="220"/>
      <c r="J1203" s="221">
        <f>ROUND(I1203*H1203,2)</f>
        <v>0</v>
      </c>
      <c r="K1203" s="217" t="s">
        <v>191</v>
      </c>
      <c r="L1203" s="46"/>
      <c r="M1203" s="222" t="s">
        <v>19</v>
      </c>
      <c r="N1203" s="223" t="s">
        <v>44</v>
      </c>
      <c r="O1203" s="86"/>
      <c r="P1203" s="224">
        <f>O1203*H1203</f>
        <v>0</v>
      </c>
      <c r="Q1203" s="224">
        <v>0.00050000000000000001</v>
      </c>
      <c r="R1203" s="224">
        <f>Q1203*H1203</f>
        <v>0.052450000000000004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339</v>
      </c>
      <c r="AT1203" s="226" t="s">
        <v>187</v>
      </c>
      <c r="AU1203" s="226" t="s">
        <v>82</v>
      </c>
      <c r="AY1203" s="19" t="s">
        <v>185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80</v>
      </c>
      <c r="BK1203" s="227">
        <f>ROUND(I1203*H1203,2)</f>
        <v>0</v>
      </c>
      <c r="BL1203" s="19" t="s">
        <v>339</v>
      </c>
      <c r="BM1203" s="226" t="s">
        <v>7311</v>
      </c>
    </row>
    <row r="1204" s="2" customFormat="1">
      <c r="A1204" s="40"/>
      <c r="B1204" s="41"/>
      <c r="C1204" s="42"/>
      <c r="D1204" s="228" t="s">
        <v>193</v>
      </c>
      <c r="E1204" s="42"/>
      <c r="F1204" s="229" t="s">
        <v>2066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193</v>
      </c>
      <c r="AU1204" s="19" t="s">
        <v>82</v>
      </c>
    </row>
    <row r="1205" s="13" customFormat="1">
      <c r="A1205" s="13"/>
      <c r="B1205" s="233"/>
      <c r="C1205" s="234"/>
      <c r="D1205" s="235" t="s">
        <v>195</v>
      </c>
      <c r="E1205" s="236" t="s">
        <v>19</v>
      </c>
      <c r="F1205" s="237" t="s">
        <v>652</v>
      </c>
      <c r="G1205" s="234"/>
      <c r="H1205" s="236" t="s">
        <v>19</v>
      </c>
      <c r="I1205" s="238"/>
      <c r="J1205" s="234"/>
      <c r="K1205" s="234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195</v>
      </c>
      <c r="AU1205" s="243" t="s">
        <v>82</v>
      </c>
      <c r="AV1205" s="13" t="s">
        <v>80</v>
      </c>
      <c r="AW1205" s="13" t="s">
        <v>35</v>
      </c>
      <c r="AX1205" s="13" t="s">
        <v>73</v>
      </c>
      <c r="AY1205" s="243" t="s">
        <v>185</v>
      </c>
    </row>
    <row r="1206" s="14" customFormat="1">
      <c r="A1206" s="14"/>
      <c r="B1206" s="244"/>
      <c r="C1206" s="245"/>
      <c r="D1206" s="235" t="s">
        <v>195</v>
      </c>
      <c r="E1206" s="246" t="s">
        <v>19</v>
      </c>
      <c r="F1206" s="247" t="s">
        <v>7090</v>
      </c>
      <c r="G1206" s="245"/>
      <c r="H1206" s="248">
        <v>104.90000000000001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195</v>
      </c>
      <c r="AU1206" s="254" t="s">
        <v>82</v>
      </c>
      <c r="AV1206" s="14" t="s">
        <v>82</v>
      </c>
      <c r="AW1206" s="14" t="s">
        <v>35</v>
      </c>
      <c r="AX1206" s="14" t="s">
        <v>73</v>
      </c>
      <c r="AY1206" s="254" t="s">
        <v>185</v>
      </c>
    </row>
    <row r="1207" s="15" customFormat="1">
      <c r="A1207" s="15"/>
      <c r="B1207" s="255"/>
      <c r="C1207" s="256"/>
      <c r="D1207" s="235" t="s">
        <v>195</v>
      </c>
      <c r="E1207" s="257" t="s">
        <v>19</v>
      </c>
      <c r="F1207" s="258" t="s">
        <v>226</v>
      </c>
      <c r="G1207" s="256"/>
      <c r="H1207" s="259">
        <v>104.90000000000001</v>
      </c>
      <c r="I1207" s="260"/>
      <c r="J1207" s="256"/>
      <c r="K1207" s="256"/>
      <c r="L1207" s="261"/>
      <c r="M1207" s="262"/>
      <c r="N1207" s="263"/>
      <c r="O1207" s="263"/>
      <c r="P1207" s="263"/>
      <c r="Q1207" s="263"/>
      <c r="R1207" s="263"/>
      <c r="S1207" s="263"/>
      <c r="T1207" s="264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5" t="s">
        <v>195</v>
      </c>
      <c r="AU1207" s="265" t="s">
        <v>82</v>
      </c>
      <c r="AV1207" s="15" t="s">
        <v>135</v>
      </c>
      <c r="AW1207" s="15" t="s">
        <v>35</v>
      </c>
      <c r="AX1207" s="15" t="s">
        <v>80</v>
      </c>
      <c r="AY1207" s="265" t="s">
        <v>185</v>
      </c>
    </row>
    <row r="1208" s="2" customFormat="1" ht="24.15" customHeight="1">
      <c r="A1208" s="40"/>
      <c r="B1208" s="41"/>
      <c r="C1208" s="272" t="s">
        <v>2022</v>
      </c>
      <c r="D1208" s="272" t="s">
        <v>520</v>
      </c>
      <c r="E1208" s="273" t="s">
        <v>2069</v>
      </c>
      <c r="F1208" s="274" t="s">
        <v>2070</v>
      </c>
      <c r="G1208" s="275" t="s">
        <v>240</v>
      </c>
      <c r="H1208" s="276">
        <v>115.39</v>
      </c>
      <c r="I1208" s="277"/>
      <c r="J1208" s="278">
        <f>ROUND(I1208*H1208,2)</f>
        <v>0</v>
      </c>
      <c r="K1208" s="274" t="s">
        <v>191</v>
      </c>
      <c r="L1208" s="279"/>
      <c r="M1208" s="280" t="s">
        <v>19</v>
      </c>
      <c r="N1208" s="281" t="s">
        <v>44</v>
      </c>
      <c r="O1208" s="86"/>
      <c r="P1208" s="224">
        <f>O1208*H1208</f>
        <v>0</v>
      </c>
      <c r="Q1208" s="224">
        <v>0.0016999999999999999</v>
      </c>
      <c r="R1208" s="224">
        <f>Q1208*H1208</f>
        <v>0.19616299999999998</v>
      </c>
      <c r="S1208" s="224">
        <v>0</v>
      </c>
      <c r="T1208" s="225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26" t="s">
        <v>627</v>
      </c>
      <c r="AT1208" s="226" t="s">
        <v>520</v>
      </c>
      <c r="AU1208" s="226" t="s">
        <v>82</v>
      </c>
      <c r="AY1208" s="19" t="s">
        <v>185</v>
      </c>
      <c r="BE1208" s="227">
        <f>IF(N1208="základní",J1208,0)</f>
        <v>0</v>
      </c>
      <c r="BF1208" s="227">
        <f>IF(N1208="snížená",J1208,0)</f>
        <v>0</v>
      </c>
      <c r="BG1208" s="227">
        <f>IF(N1208="zákl. přenesená",J1208,0)</f>
        <v>0</v>
      </c>
      <c r="BH1208" s="227">
        <f>IF(N1208="sníž. přenesená",J1208,0)</f>
        <v>0</v>
      </c>
      <c r="BI1208" s="227">
        <f>IF(N1208="nulová",J1208,0)</f>
        <v>0</v>
      </c>
      <c r="BJ1208" s="19" t="s">
        <v>80</v>
      </c>
      <c r="BK1208" s="227">
        <f>ROUND(I1208*H1208,2)</f>
        <v>0</v>
      </c>
      <c r="BL1208" s="19" t="s">
        <v>339</v>
      </c>
      <c r="BM1208" s="226" t="s">
        <v>7312</v>
      </c>
    </row>
    <row r="1209" s="13" customFormat="1">
      <c r="A1209" s="13"/>
      <c r="B1209" s="233"/>
      <c r="C1209" s="234"/>
      <c r="D1209" s="235" t="s">
        <v>195</v>
      </c>
      <c r="E1209" s="236" t="s">
        <v>19</v>
      </c>
      <c r="F1209" s="237" t="s">
        <v>652</v>
      </c>
      <c r="G1209" s="234"/>
      <c r="H1209" s="236" t="s">
        <v>19</v>
      </c>
      <c r="I1209" s="238"/>
      <c r="J1209" s="234"/>
      <c r="K1209" s="234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195</v>
      </c>
      <c r="AU1209" s="243" t="s">
        <v>82</v>
      </c>
      <c r="AV1209" s="13" t="s">
        <v>80</v>
      </c>
      <c r="AW1209" s="13" t="s">
        <v>35</v>
      </c>
      <c r="AX1209" s="13" t="s">
        <v>73</v>
      </c>
      <c r="AY1209" s="243" t="s">
        <v>185</v>
      </c>
    </row>
    <row r="1210" s="14" customFormat="1">
      <c r="A1210" s="14"/>
      <c r="B1210" s="244"/>
      <c r="C1210" s="245"/>
      <c r="D1210" s="235" t="s">
        <v>195</v>
      </c>
      <c r="E1210" s="246" t="s">
        <v>19</v>
      </c>
      <c r="F1210" s="247" t="s">
        <v>7090</v>
      </c>
      <c r="G1210" s="245"/>
      <c r="H1210" s="248">
        <v>104.90000000000001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4" t="s">
        <v>195</v>
      </c>
      <c r="AU1210" s="254" t="s">
        <v>82</v>
      </c>
      <c r="AV1210" s="14" t="s">
        <v>82</v>
      </c>
      <c r="AW1210" s="14" t="s">
        <v>35</v>
      </c>
      <c r="AX1210" s="14" t="s">
        <v>73</v>
      </c>
      <c r="AY1210" s="254" t="s">
        <v>185</v>
      </c>
    </row>
    <row r="1211" s="15" customFormat="1">
      <c r="A1211" s="15"/>
      <c r="B1211" s="255"/>
      <c r="C1211" s="256"/>
      <c r="D1211" s="235" t="s">
        <v>195</v>
      </c>
      <c r="E1211" s="257" t="s">
        <v>19</v>
      </c>
      <c r="F1211" s="258" t="s">
        <v>226</v>
      </c>
      <c r="G1211" s="256"/>
      <c r="H1211" s="259">
        <v>104.90000000000001</v>
      </c>
      <c r="I1211" s="260"/>
      <c r="J1211" s="256"/>
      <c r="K1211" s="256"/>
      <c r="L1211" s="261"/>
      <c r="M1211" s="262"/>
      <c r="N1211" s="263"/>
      <c r="O1211" s="263"/>
      <c r="P1211" s="263"/>
      <c r="Q1211" s="263"/>
      <c r="R1211" s="263"/>
      <c r="S1211" s="263"/>
      <c r="T1211" s="264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5" t="s">
        <v>195</v>
      </c>
      <c r="AU1211" s="265" t="s">
        <v>82</v>
      </c>
      <c r="AV1211" s="15" t="s">
        <v>135</v>
      </c>
      <c r="AW1211" s="15" t="s">
        <v>35</v>
      </c>
      <c r="AX1211" s="15" t="s">
        <v>80</v>
      </c>
      <c r="AY1211" s="265" t="s">
        <v>185</v>
      </c>
    </row>
    <row r="1212" s="14" customFormat="1">
      <c r="A1212" s="14"/>
      <c r="B1212" s="244"/>
      <c r="C1212" s="245"/>
      <c r="D1212" s="235" t="s">
        <v>195</v>
      </c>
      <c r="E1212" s="245"/>
      <c r="F1212" s="247" t="s">
        <v>7313</v>
      </c>
      <c r="G1212" s="245"/>
      <c r="H1212" s="248">
        <v>115.39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195</v>
      </c>
      <c r="AU1212" s="254" t="s">
        <v>82</v>
      </c>
      <c r="AV1212" s="14" t="s">
        <v>82</v>
      </c>
      <c r="AW1212" s="14" t="s">
        <v>4</v>
      </c>
      <c r="AX1212" s="14" t="s">
        <v>80</v>
      </c>
      <c r="AY1212" s="254" t="s">
        <v>185</v>
      </c>
    </row>
    <row r="1213" s="2" customFormat="1" ht="16.5" customHeight="1">
      <c r="A1213" s="40"/>
      <c r="B1213" s="41"/>
      <c r="C1213" s="215" t="s">
        <v>2029</v>
      </c>
      <c r="D1213" s="215" t="s">
        <v>187</v>
      </c>
      <c r="E1213" s="216" t="s">
        <v>2074</v>
      </c>
      <c r="F1213" s="217" t="s">
        <v>2075</v>
      </c>
      <c r="G1213" s="218" t="s">
        <v>240</v>
      </c>
      <c r="H1213" s="219">
        <v>301.10000000000002</v>
      </c>
      <c r="I1213" s="220"/>
      <c r="J1213" s="221">
        <f>ROUND(I1213*H1213,2)</f>
        <v>0</v>
      </c>
      <c r="K1213" s="217" t="s">
        <v>191</v>
      </c>
      <c r="L1213" s="46"/>
      <c r="M1213" s="222" t="s">
        <v>19</v>
      </c>
      <c r="N1213" s="223" t="s">
        <v>44</v>
      </c>
      <c r="O1213" s="86"/>
      <c r="P1213" s="224">
        <f>O1213*H1213</f>
        <v>0</v>
      </c>
      <c r="Q1213" s="224">
        <v>0.00069999999999999999</v>
      </c>
      <c r="R1213" s="224">
        <f>Q1213*H1213</f>
        <v>0.21077000000000001</v>
      </c>
      <c r="S1213" s="224">
        <v>0</v>
      </c>
      <c r="T1213" s="225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6" t="s">
        <v>339</v>
      </c>
      <c r="AT1213" s="226" t="s">
        <v>187</v>
      </c>
      <c r="AU1213" s="226" t="s">
        <v>82</v>
      </c>
      <c r="AY1213" s="19" t="s">
        <v>185</v>
      </c>
      <c r="BE1213" s="227">
        <f>IF(N1213="základní",J1213,0)</f>
        <v>0</v>
      </c>
      <c r="BF1213" s="227">
        <f>IF(N1213="snížená",J1213,0)</f>
        <v>0</v>
      </c>
      <c r="BG1213" s="227">
        <f>IF(N1213="zákl. přenesená",J1213,0)</f>
        <v>0</v>
      </c>
      <c r="BH1213" s="227">
        <f>IF(N1213="sníž. přenesená",J1213,0)</f>
        <v>0</v>
      </c>
      <c r="BI1213" s="227">
        <f>IF(N1213="nulová",J1213,0)</f>
        <v>0</v>
      </c>
      <c r="BJ1213" s="19" t="s">
        <v>80</v>
      </c>
      <c r="BK1213" s="227">
        <f>ROUND(I1213*H1213,2)</f>
        <v>0</v>
      </c>
      <c r="BL1213" s="19" t="s">
        <v>339</v>
      </c>
      <c r="BM1213" s="226" t="s">
        <v>7314</v>
      </c>
    </row>
    <row r="1214" s="2" customFormat="1">
      <c r="A1214" s="40"/>
      <c r="B1214" s="41"/>
      <c r="C1214" s="42"/>
      <c r="D1214" s="228" t="s">
        <v>193</v>
      </c>
      <c r="E1214" s="42"/>
      <c r="F1214" s="229" t="s">
        <v>2077</v>
      </c>
      <c r="G1214" s="42"/>
      <c r="H1214" s="42"/>
      <c r="I1214" s="230"/>
      <c r="J1214" s="42"/>
      <c r="K1214" s="42"/>
      <c r="L1214" s="46"/>
      <c r="M1214" s="231"/>
      <c r="N1214" s="232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193</v>
      </c>
      <c r="AU1214" s="19" t="s">
        <v>82</v>
      </c>
    </row>
    <row r="1215" s="13" customFormat="1">
      <c r="A1215" s="13"/>
      <c r="B1215" s="233"/>
      <c r="C1215" s="234"/>
      <c r="D1215" s="235" t="s">
        <v>195</v>
      </c>
      <c r="E1215" s="236" t="s">
        <v>19</v>
      </c>
      <c r="F1215" s="237" t="s">
        <v>652</v>
      </c>
      <c r="G1215" s="234"/>
      <c r="H1215" s="236" t="s">
        <v>19</v>
      </c>
      <c r="I1215" s="238"/>
      <c r="J1215" s="234"/>
      <c r="K1215" s="234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3" t="s">
        <v>195</v>
      </c>
      <c r="AU1215" s="243" t="s">
        <v>82</v>
      </c>
      <c r="AV1215" s="13" t="s">
        <v>80</v>
      </c>
      <c r="AW1215" s="13" t="s">
        <v>35</v>
      </c>
      <c r="AX1215" s="13" t="s">
        <v>73</v>
      </c>
      <c r="AY1215" s="243" t="s">
        <v>185</v>
      </c>
    </row>
    <row r="1216" s="14" customFormat="1">
      <c r="A1216" s="14"/>
      <c r="B1216" s="244"/>
      <c r="C1216" s="245"/>
      <c r="D1216" s="235" t="s">
        <v>195</v>
      </c>
      <c r="E1216" s="246" t="s">
        <v>19</v>
      </c>
      <c r="F1216" s="247" t="s">
        <v>7315</v>
      </c>
      <c r="G1216" s="245"/>
      <c r="H1216" s="248">
        <v>301.10000000000002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195</v>
      </c>
      <c r="AU1216" s="254" t="s">
        <v>82</v>
      </c>
      <c r="AV1216" s="14" t="s">
        <v>82</v>
      </c>
      <c r="AW1216" s="14" t="s">
        <v>35</v>
      </c>
      <c r="AX1216" s="14" t="s">
        <v>73</v>
      </c>
      <c r="AY1216" s="254" t="s">
        <v>185</v>
      </c>
    </row>
    <row r="1217" s="15" customFormat="1">
      <c r="A1217" s="15"/>
      <c r="B1217" s="255"/>
      <c r="C1217" s="256"/>
      <c r="D1217" s="235" t="s">
        <v>195</v>
      </c>
      <c r="E1217" s="257" t="s">
        <v>19</v>
      </c>
      <c r="F1217" s="258" t="s">
        <v>226</v>
      </c>
      <c r="G1217" s="256"/>
      <c r="H1217" s="259">
        <v>301.10000000000002</v>
      </c>
      <c r="I1217" s="260"/>
      <c r="J1217" s="256"/>
      <c r="K1217" s="256"/>
      <c r="L1217" s="261"/>
      <c r="M1217" s="262"/>
      <c r="N1217" s="263"/>
      <c r="O1217" s="263"/>
      <c r="P1217" s="263"/>
      <c r="Q1217" s="263"/>
      <c r="R1217" s="263"/>
      <c r="S1217" s="263"/>
      <c r="T1217" s="264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5" t="s">
        <v>195</v>
      </c>
      <c r="AU1217" s="265" t="s">
        <v>82</v>
      </c>
      <c r="AV1217" s="15" t="s">
        <v>135</v>
      </c>
      <c r="AW1217" s="15" t="s">
        <v>35</v>
      </c>
      <c r="AX1217" s="15" t="s">
        <v>80</v>
      </c>
      <c r="AY1217" s="265" t="s">
        <v>185</v>
      </c>
    </row>
    <row r="1218" s="2" customFormat="1" ht="16.5" customHeight="1">
      <c r="A1218" s="40"/>
      <c r="B1218" s="41"/>
      <c r="C1218" s="272" t="s">
        <v>2034</v>
      </c>
      <c r="D1218" s="272" t="s">
        <v>520</v>
      </c>
      <c r="E1218" s="273" t="s">
        <v>2080</v>
      </c>
      <c r="F1218" s="274" t="s">
        <v>2081</v>
      </c>
      <c r="G1218" s="275" t="s">
        <v>240</v>
      </c>
      <c r="H1218" s="276">
        <v>331.20999999999998</v>
      </c>
      <c r="I1218" s="277"/>
      <c r="J1218" s="278">
        <f>ROUND(I1218*H1218,2)</f>
        <v>0</v>
      </c>
      <c r="K1218" s="274" t="s">
        <v>191</v>
      </c>
      <c r="L1218" s="279"/>
      <c r="M1218" s="280" t="s">
        <v>19</v>
      </c>
      <c r="N1218" s="281" t="s">
        <v>44</v>
      </c>
      <c r="O1218" s="86"/>
      <c r="P1218" s="224">
        <f>O1218*H1218</f>
        <v>0</v>
      </c>
      <c r="Q1218" s="224">
        <v>0.0033999999999999998</v>
      </c>
      <c r="R1218" s="224">
        <f>Q1218*H1218</f>
        <v>1.1261139999999998</v>
      </c>
      <c r="S1218" s="224">
        <v>0</v>
      </c>
      <c r="T1218" s="225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6" t="s">
        <v>627</v>
      </c>
      <c r="AT1218" s="226" t="s">
        <v>520</v>
      </c>
      <c r="AU1218" s="226" t="s">
        <v>82</v>
      </c>
      <c r="AY1218" s="19" t="s">
        <v>185</v>
      </c>
      <c r="BE1218" s="227">
        <f>IF(N1218="základní",J1218,0)</f>
        <v>0</v>
      </c>
      <c r="BF1218" s="227">
        <f>IF(N1218="snížená",J1218,0)</f>
        <v>0</v>
      </c>
      <c r="BG1218" s="227">
        <f>IF(N1218="zákl. přenesená",J1218,0)</f>
        <v>0</v>
      </c>
      <c r="BH1218" s="227">
        <f>IF(N1218="sníž. přenesená",J1218,0)</f>
        <v>0</v>
      </c>
      <c r="BI1218" s="227">
        <f>IF(N1218="nulová",J1218,0)</f>
        <v>0</v>
      </c>
      <c r="BJ1218" s="19" t="s">
        <v>80</v>
      </c>
      <c r="BK1218" s="227">
        <f>ROUND(I1218*H1218,2)</f>
        <v>0</v>
      </c>
      <c r="BL1218" s="19" t="s">
        <v>339</v>
      </c>
      <c r="BM1218" s="226" t="s">
        <v>7316</v>
      </c>
    </row>
    <row r="1219" s="13" customFormat="1">
      <c r="A1219" s="13"/>
      <c r="B1219" s="233"/>
      <c r="C1219" s="234"/>
      <c r="D1219" s="235" t="s">
        <v>195</v>
      </c>
      <c r="E1219" s="236" t="s">
        <v>19</v>
      </c>
      <c r="F1219" s="237" t="s">
        <v>652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195</v>
      </c>
      <c r="AU1219" s="243" t="s">
        <v>82</v>
      </c>
      <c r="AV1219" s="13" t="s">
        <v>80</v>
      </c>
      <c r="AW1219" s="13" t="s">
        <v>35</v>
      </c>
      <c r="AX1219" s="13" t="s">
        <v>73</v>
      </c>
      <c r="AY1219" s="243" t="s">
        <v>185</v>
      </c>
    </row>
    <row r="1220" s="14" customFormat="1">
      <c r="A1220" s="14"/>
      <c r="B1220" s="244"/>
      <c r="C1220" s="245"/>
      <c r="D1220" s="235" t="s">
        <v>195</v>
      </c>
      <c r="E1220" s="246" t="s">
        <v>19</v>
      </c>
      <c r="F1220" s="247" t="s">
        <v>7315</v>
      </c>
      <c r="G1220" s="245"/>
      <c r="H1220" s="248">
        <v>301.10000000000002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195</v>
      </c>
      <c r="AU1220" s="254" t="s">
        <v>82</v>
      </c>
      <c r="AV1220" s="14" t="s">
        <v>82</v>
      </c>
      <c r="AW1220" s="14" t="s">
        <v>35</v>
      </c>
      <c r="AX1220" s="14" t="s">
        <v>73</v>
      </c>
      <c r="AY1220" s="254" t="s">
        <v>185</v>
      </c>
    </row>
    <row r="1221" s="15" customFormat="1">
      <c r="A1221" s="15"/>
      <c r="B1221" s="255"/>
      <c r="C1221" s="256"/>
      <c r="D1221" s="235" t="s">
        <v>195</v>
      </c>
      <c r="E1221" s="257" t="s">
        <v>19</v>
      </c>
      <c r="F1221" s="258" t="s">
        <v>226</v>
      </c>
      <c r="G1221" s="256"/>
      <c r="H1221" s="259">
        <v>301.10000000000002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5" t="s">
        <v>195</v>
      </c>
      <c r="AU1221" s="265" t="s">
        <v>82</v>
      </c>
      <c r="AV1221" s="15" t="s">
        <v>135</v>
      </c>
      <c r="AW1221" s="15" t="s">
        <v>35</v>
      </c>
      <c r="AX1221" s="15" t="s">
        <v>80</v>
      </c>
      <c r="AY1221" s="265" t="s">
        <v>185</v>
      </c>
    </row>
    <row r="1222" s="14" customFormat="1">
      <c r="A1222" s="14"/>
      <c r="B1222" s="244"/>
      <c r="C1222" s="245"/>
      <c r="D1222" s="235" t="s">
        <v>195</v>
      </c>
      <c r="E1222" s="245"/>
      <c r="F1222" s="247" t="s">
        <v>7317</v>
      </c>
      <c r="G1222" s="245"/>
      <c r="H1222" s="248">
        <v>331.20999999999998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195</v>
      </c>
      <c r="AU1222" s="254" t="s">
        <v>82</v>
      </c>
      <c r="AV1222" s="14" t="s">
        <v>82</v>
      </c>
      <c r="AW1222" s="14" t="s">
        <v>4</v>
      </c>
      <c r="AX1222" s="14" t="s">
        <v>80</v>
      </c>
      <c r="AY1222" s="254" t="s">
        <v>185</v>
      </c>
    </row>
    <row r="1223" s="2" customFormat="1" ht="16.5" customHeight="1">
      <c r="A1223" s="40"/>
      <c r="B1223" s="41"/>
      <c r="C1223" s="215" t="s">
        <v>2039</v>
      </c>
      <c r="D1223" s="215" t="s">
        <v>187</v>
      </c>
      <c r="E1223" s="216" t="s">
        <v>2085</v>
      </c>
      <c r="F1223" s="217" t="s">
        <v>2086</v>
      </c>
      <c r="G1223" s="218" t="s">
        <v>499</v>
      </c>
      <c r="H1223" s="219">
        <v>177.44999999999999</v>
      </c>
      <c r="I1223" s="220"/>
      <c r="J1223" s="221">
        <f>ROUND(I1223*H1223,2)</f>
        <v>0</v>
      </c>
      <c r="K1223" s="217" t="s">
        <v>191</v>
      </c>
      <c r="L1223" s="46"/>
      <c r="M1223" s="222" t="s">
        <v>19</v>
      </c>
      <c r="N1223" s="223" t="s">
        <v>44</v>
      </c>
      <c r="O1223" s="86"/>
      <c r="P1223" s="224">
        <f>O1223*H1223</f>
        <v>0</v>
      </c>
      <c r="Q1223" s="224">
        <v>3.0000000000000001E-05</v>
      </c>
      <c r="R1223" s="224">
        <f>Q1223*H1223</f>
        <v>0.0053235000000000001</v>
      </c>
      <c r="S1223" s="224">
        <v>0</v>
      </c>
      <c r="T1223" s="225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6" t="s">
        <v>339</v>
      </c>
      <c r="AT1223" s="226" t="s">
        <v>187</v>
      </c>
      <c r="AU1223" s="226" t="s">
        <v>82</v>
      </c>
      <c r="AY1223" s="19" t="s">
        <v>185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19" t="s">
        <v>80</v>
      </c>
      <c r="BK1223" s="227">
        <f>ROUND(I1223*H1223,2)</f>
        <v>0</v>
      </c>
      <c r="BL1223" s="19" t="s">
        <v>339</v>
      </c>
      <c r="BM1223" s="226" t="s">
        <v>7318</v>
      </c>
    </row>
    <row r="1224" s="2" customFormat="1">
      <c r="A1224" s="40"/>
      <c r="B1224" s="41"/>
      <c r="C1224" s="42"/>
      <c r="D1224" s="228" t="s">
        <v>193</v>
      </c>
      <c r="E1224" s="42"/>
      <c r="F1224" s="229" t="s">
        <v>2088</v>
      </c>
      <c r="G1224" s="42"/>
      <c r="H1224" s="42"/>
      <c r="I1224" s="230"/>
      <c r="J1224" s="42"/>
      <c r="K1224" s="42"/>
      <c r="L1224" s="46"/>
      <c r="M1224" s="231"/>
      <c r="N1224" s="232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193</v>
      </c>
      <c r="AU1224" s="19" t="s">
        <v>82</v>
      </c>
    </row>
    <row r="1225" s="13" customFormat="1">
      <c r="A1225" s="13"/>
      <c r="B1225" s="233"/>
      <c r="C1225" s="234"/>
      <c r="D1225" s="235" t="s">
        <v>195</v>
      </c>
      <c r="E1225" s="236" t="s">
        <v>19</v>
      </c>
      <c r="F1225" s="237" t="s">
        <v>652</v>
      </c>
      <c r="G1225" s="234"/>
      <c r="H1225" s="236" t="s">
        <v>19</v>
      </c>
      <c r="I1225" s="238"/>
      <c r="J1225" s="234"/>
      <c r="K1225" s="234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195</v>
      </c>
      <c r="AU1225" s="243" t="s">
        <v>82</v>
      </c>
      <c r="AV1225" s="13" t="s">
        <v>80</v>
      </c>
      <c r="AW1225" s="13" t="s">
        <v>35</v>
      </c>
      <c r="AX1225" s="13" t="s">
        <v>73</v>
      </c>
      <c r="AY1225" s="243" t="s">
        <v>185</v>
      </c>
    </row>
    <row r="1226" s="13" customFormat="1">
      <c r="A1226" s="13"/>
      <c r="B1226" s="233"/>
      <c r="C1226" s="234"/>
      <c r="D1226" s="235" t="s">
        <v>195</v>
      </c>
      <c r="E1226" s="236" t="s">
        <v>19</v>
      </c>
      <c r="F1226" s="237" t="s">
        <v>6859</v>
      </c>
      <c r="G1226" s="234"/>
      <c r="H1226" s="236" t="s">
        <v>19</v>
      </c>
      <c r="I1226" s="238"/>
      <c r="J1226" s="234"/>
      <c r="K1226" s="234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195</v>
      </c>
      <c r="AU1226" s="243" t="s">
        <v>82</v>
      </c>
      <c r="AV1226" s="13" t="s">
        <v>80</v>
      </c>
      <c r="AW1226" s="13" t="s">
        <v>35</v>
      </c>
      <c r="AX1226" s="13" t="s">
        <v>73</v>
      </c>
      <c r="AY1226" s="243" t="s">
        <v>185</v>
      </c>
    </row>
    <row r="1227" s="14" customFormat="1">
      <c r="A1227" s="14"/>
      <c r="B1227" s="244"/>
      <c r="C1227" s="245"/>
      <c r="D1227" s="235" t="s">
        <v>195</v>
      </c>
      <c r="E1227" s="246" t="s">
        <v>19</v>
      </c>
      <c r="F1227" s="247" t="s">
        <v>6944</v>
      </c>
      <c r="G1227" s="245"/>
      <c r="H1227" s="248">
        <v>30.855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195</v>
      </c>
      <c r="AU1227" s="254" t="s">
        <v>82</v>
      </c>
      <c r="AV1227" s="14" t="s">
        <v>82</v>
      </c>
      <c r="AW1227" s="14" t="s">
        <v>35</v>
      </c>
      <c r="AX1227" s="14" t="s">
        <v>73</v>
      </c>
      <c r="AY1227" s="254" t="s">
        <v>185</v>
      </c>
    </row>
    <row r="1228" s="14" customFormat="1">
      <c r="A1228" s="14"/>
      <c r="B1228" s="244"/>
      <c r="C1228" s="245"/>
      <c r="D1228" s="235" t="s">
        <v>195</v>
      </c>
      <c r="E1228" s="246" t="s">
        <v>19</v>
      </c>
      <c r="F1228" s="247" t="s">
        <v>7319</v>
      </c>
      <c r="G1228" s="245"/>
      <c r="H1228" s="248">
        <v>-6.5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195</v>
      </c>
      <c r="AU1228" s="254" t="s">
        <v>82</v>
      </c>
      <c r="AV1228" s="14" t="s">
        <v>82</v>
      </c>
      <c r="AW1228" s="14" t="s">
        <v>35</v>
      </c>
      <c r="AX1228" s="14" t="s">
        <v>73</v>
      </c>
      <c r="AY1228" s="254" t="s">
        <v>185</v>
      </c>
    </row>
    <row r="1229" s="13" customFormat="1">
      <c r="A1229" s="13"/>
      <c r="B1229" s="233"/>
      <c r="C1229" s="234"/>
      <c r="D1229" s="235" t="s">
        <v>195</v>
      </c>
      <c r="E1229" s="236" t="s">
        <v>19</v>
      </c>
      <c r="F1229" s="237" t="s">
        <v>732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195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185</v>
      </c>
    </row>
    <row r="1230" s="14" customFormat="1">
      <c r="A1230" s="14"/>
      <c r="B1230" s="244"/>
      <c r="C1230" s="245"/>
      <c r="D1230" s="235" t="s">
        <v>195</v>
      </c>
      <c r="E1230" s="246" t="s">
        <v>19</v>
      </c>
      <c r="F1230" s="247" t="s">
        <v>6945</v>
      </c>
      <c r="G1230" s="245"/>
      <c r="H1230" s="248">
        <v>54.600000000000001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195</v>
      </c>
      <c r="AU1230" s="254" t="s">
        <v>82</v>
      </c>
      <c r="AV1230" s="14" t="s">
        <v>82</v>
      </c>
      <c r="AW1230" s="14" t="s">
        <v>35</v>
      </c>
      <c r="AX1230" s="14" t="s">
        <v>73</v>
      </c>
      <c r="AY1230" s="254" t="s">
        <v>185</v>
      </c>
    </row>
    <row r="1231" s="14" customFormat="1">
      <c r="A1231" s="14"/>
      <c r="B1231" s="244"/>
      <c r="C1231" s="245"/>
      <c r="D1231" s="235" t="s">
        <v>195</v>
      </c>
      <c r="E1231" s="246" t="s">
        <v>19</v>
      </c>
      <c r="F1231" s="247" t="s">
        <v>7320</v>
      </c>
      <c r="G1231" s="245"/>
      <c r="H1231" s="248">
        <v>-3.6000000000000001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195</v>
      </c>
      <c r="AU1231" s="254" t="s">
        <v>82</v>
      </c>
      <c r="AV1231" s="14" t="s">
        <v>82</v>
      </c>
      <c r="AW1231" s="14" t="s">
        <v>35</v>
      </c>
      <c r="AX1231" s="14" t="s">
        <v>73</v>
      </c>
      <c r="AY1231" s="254" t="s">
        <v>185</v>
      </c>
    </row>
    <row r="1232" s="13" customFormat="1">
      <c r="A1232" s="13"/>
      <c r="B1232" s="233"/>
      <c r="C1232" s="234"/>
      <c r="D1232" s="235" t="s">
        <v>195</v>
      </c>
      <c r="E1232" s="236" t="s">
        <v>19</v>
      </c>
      <c r="F1232" s="237" t="s">
        <v>6915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195</v>
      </c>
      <c r="AU1232" s="243" t="s">
        <v>82</v>
      </c>
      <c r="AV1232" s="13" t="s">
        <v>80</v>
      </c>
      <c r="AW1232" s="13" t="s">
        <v>35</v>
      </c>
      <c r="AX1232" s="13" t="s">
        <v>73</v>
      </c>
      <c r="AY1232" s="243" t="s">
        <v>185</v>
      </c>
    </row>
    <row r="1233" s="14" customFormat="1">
      <c r="A1233" s="14"/>
      <c r="B1233" s="244"/>
      <c r="C1233" s="245"/>
      <c r="D1233" s="235" t="s">
        <v>195</v>
      </c>
      <c r="E1233" s="246" t="s">
        <v>19</v>
      </c>
      <c r="F1233" s="247" t="s">
        <v>6952</v>
      </c>
      <c r="G1233" s="245"/>
      <c r="H1233" s="248">
        <v>16.300000000000001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195</v>
      </c>
      <c r="AU1233" s="254" t="s">
        <v>82</v>
      </c>
      <c r="AV1233" s="14" t="s">
        <v>82</v>
      </c>
      <c r="AW1233" s="14" t="s">
        <v>35</v>
      </c>
      <c r="AX1233" s="14" t="s">
        <v>73</v>
      </c>
      <c r="AY1233" s="254" t="s">
        <v>185</v>
      </c>
    </row>
    <row r="1234" s="14" customFormat="1">
      <c r="A1234" s="14"/>
      <c r="B1234" s="244"/>
      <c r="C1234" s="245"/>
      <c r="D1234" s="235" t="s">
        <v>195</v>
      </c>
      <c r="E1234" s="246" t="s">
        <v>19</v>
      </c>
      <c r="F1234" s="247" t="s">
        <v>2097</v>
      </c>
      <c r="G1234" s="245"/>
      <c r="H1234" s="248">
        <v>-0.90000000000000002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195</v>
      </c>
      <c r="AU1234" s="254" t="s">
        <v>82</v>
      </c>
      <c r="AV1234" s="14" t="s">
        <v>82</v>
      </c>
      <c r="AW1234" s="14" t="s">
        <v>35</v>
      </c>
      <c r="AX1234" s="14" t="s">
        <v>73</v>
      </c>
      <c r="AY1234" s="254" t="s">
        <v>185</v>
      </c>
    </row>
    <row r="1235" s="13" customFormat="1">
      <c r="A1235" s="13"/>
      <c r="B1235" s="233"/>
      <c r="C1235" s="234"/>
      <c r="D1235" s="235" t="s">
        <v>195</v>
      </c>
      <c r="E1235" s="236" t="s">
        <v>19</v>
      </c>
      <c r="F1235" s="237" t="s">
        <v>6919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195</v>
      </c>
      <c r="AU1235" s="243" t="s">
        <v>82</v>
      </c>
      <c r="AV1235" s="13" t="s">
        <v>80</v>
      </c>
      <c r="AW1235" s="13" t="s">
        <v>35</v>
      </c>
      <c r="AX1235" s="13" t="s">
        <v>73</v>
      </c>
      <c r="AY1235" s="243" t="s">
        <v>185</v>
      </c>
    </row>
    <row r="1236" s="14" customFormat="1">
      <c r="A1236" s="14"/>
      <c r="B1236" s="244"/>
      <c r="C1236" s="245"/>
      <c r="D1236" s="235" t="s">
        <v>195</v>
      </c>
      <c r="E1236" s="246" t="s">
        <v>19</v>
      </c>
      <c r="F1236" s="247" t="s">
        <v>6953</v>
      </c>
      <c r="G1236" s="245"/>
      <c r="H1236" s="248">
        <v>14.800000000000001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195</v>
      </c>
      <c r="AU1236" s="254" t="s">
        <v>82</v>
      </c>
      <c r="AV1236" s="14" t="s">
        <v>82</v>
      </c>
      <c r="AW1236" s="14" t="s">
        <v>35</v>
      </c>
      <c r="AX1236" s="14" t="s">
        <v>73</v>
      </c>
      <c r="AY1236" s="254" t="s">
        <v>185</v>
      </c>
    </row>
    <row r="1237" s="14" customFormat="1">
      <c r="A1237" s="14"/>
      <c r="B1237" s="244"/>
      <c r="C1237" s="245"/>
      <c r="D1237" s="235" t="s">
        <v>195</v>
      </c>
      <c r="E1237" s="246" t="s">
        <v>19</v>
      </c>
      <c r="F1237" s="247" t="s">
        <v>2097</v>
      </c>
      <c r="G1237" s="245"/>
      <c r="H1237" s="248">
        <v>-0.90000000000000002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195</v>
      </c>
      <c r="AU1237" s="254" t="s">
        <v>82</v>
      </c>
      <c r="AV1237" s="14" t="s">
        <v>82</v>
      </c>
      <c r="AW1237" s="14" t="s">
        <v>35</v>
      </c>
      <c r="AX1237" s="14" t="s">
        <v>73</v>
      </c>
      <c r="AY1237" s="254" t="s">
        <v>185</v>
      </c>
    </row>
    <row r="1238" s="13" customFormat="1">
      <c r="A1238" s="13"/>
      <c r="B1238" s="233"/>
      <c r="C1238" s="234"/>
      <c r="D1238" s="235" t="s">
        <v>195</v>
      </c>
      <c r="E1238" s="236" t="s">
        <v>19</v>
      </c>
      <c r="F1238" s="237" t="s">
        <v>6923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195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185</v>
      </c>
    </row>
    <row r="1239" s="14" customFormat="1">
      <c r="A1239" s="14"/>
      <c r="B1239" s="244"/>
      <c r="C1239" s="245"/>
      <c r="D1239" s="235" t="s">
        <v>195</v>
      </c>
      <c r="E1239" s="246" t="s">
        <v>19</v>
      </c>
      <c r="F1239" s="247" t="s">
        <v>6954</v>
      </c>
      <c r="G1239" s="245"/>
      <c r="H1239" s="248">
        <v>32.354999999999997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195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185</v>
      </c>
    </row>
    <row r="1240" s="14" customFormat="1">
      <c r="A1240" s="14"/>
      <c r="B1240" s="244"/>
      <c r="C1240" s="245"/>
      <c r="D1240" s="235" t="s">
        <v>195</v>
      </c>
      <c r="E1240" s="246" t="s">
        <v>19</v>
      </c>
      <c r="F1240" s="247" t="s">
        <v>7321</v>
      </c>
      <c r="G1240" s="245"/>
      <c r="H1240" s="248">
        <v>-3.7999999999999998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195</v>
      </c>
      <c r="AU1240" s="254" t="s">
        <v>82</v>
      </c>
      <c r="AV1240" s="14" t="s">
        <v>82</v>
      </c>
      <c r="AW1240" s="14" t="s">
        <v>35</v>
      </c>
      <c r="AX1240" s="14" t="s">
        <v>73</v>
      </c>
      <c r="AY1240" s="254" t="s">
        <v>185</v>
      </c>
    </row>
    <row r="1241" s="13" customFormat="1">
      <c r="A1241" s="13"/>
      <c r="B1241" s="233"/>
      <c r="C1241" s="234"/>
      <c r="D1241" s="235" t="s">
        <v>195</v>
      </c>
      <c r="E1241" s="236" t="s">
        <v>19</v>
      </c>
      <c r="F1241" s="237" t="s">
        <v>6927</v>
      </c>
      <c r="G1241" s="234"/>
      <c r="H1241" s="236" t="s">
        <v>19</v>
      </c>
      <c r="I1241" s="238"/>
      <c r="J1241" s="234"/>
      <c r="K1241" s="234"/>
      <c r="L1241" s="239"/>
      <c r="M1241" s="240"/>
      <c r="N1241" s="241"/>
      <c r="O1241" s="241"/>
      <c r="P1241" s="241"/>
      <c r="Q1241" s="241"/>
      <c r="R1241" s="241"/>
      <c r="S1241" s="241"/>
      <c r="T1241" s="24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3" t="s">
        <v>195</v>
      </c>
      <c r="AU1241" s="243" t="s">
        <v>82</v>
      </c>
      <c r="AV1241" s="13" t="s">
        <v>80</v>
      </c>
      <c r="AW1241" s="13" t="s">
        <v>35</v>
      </c>
      <c r="AX1241" s="13" t="s">
        <v>73</v>
      </c>
      <c r="AY1241" s="243" t="s">
        <v>185</v>
      </c>
    </row>
    <row r="1242" s="14" customFormat="1">
      <c r="A1242" s="14"/>
      <c r="B1242" s="244"/>
      <c r="C1242" s="245"/>
      <c r="D1242" s="235" t="s">
        <v>195</v>
      </c>
      <c r="E1242" s="246" t="s">
        <v>19</v>
      </c>
      <c r="F1242" s="247" t="s">
        <v>6955</v>
      </c>
      <c r="G1242" s="245"/>
      <c r="H1242" s="248">
        <v>15.720000000000001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195</v>
      </c>
      <c r="AU1242" s="254" t="s">
        <v>82</v>
      </c>
      <c r="AV1242" s="14" t="s">
        <v>82</v>
      </c>
      <c r="AW1242" s="14" t="s">
        <v>35</v>
      </c>
      <c r="AX1242" s="14" t="s">
        <v>73</v>
      </c>
      <c r="AY1242" s="254" t="s">
        <v>185</v>
      </c>
    </row>
    <row r="1243" s="14" customFormat="1">
      <c r="A1243" s="14"/>
      <c r="B1243" s="244"/>
      <c r="C1243" s="245"/>
      <c r="D1243" s="235" t="s">
        <v>195</v>
      </c>
      <c r="E1243" s="246" t="s">
        <v>19</v>
      </c>
      <c r="F1243" s="247" t="s">
        <v>2097</v>
      </c>
      <c r="G1243" s="245"/>
      <c r="H1243" s="248">
        <v>-0.90000000000000002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195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185</v>
      </c>
    </row>
    <row r="1244" s="13" customFormat="1">
      <c r="A1244" s="13"/>
      <c r="B1244" s="233"/>
      <c r="C1244" s="234"/>
      <c r="D1244" s="235" t="s">
        <v>195</v>
      </c>
      <c r="E1244" s="236" t="s">
        <v>19</v>
      </c>
      <c r="F1244" s="237" t="s">
        <v>6931</v>
      </c>
      <c r="G1244" s="234"/>
      <c r="H1244" s="236" t="s">
        <v>19</v>
      </c>
      <c r="I1244" s="238"/>
      <c r="J1244" s="234"/>
      <c r="K1244" s="234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195</v>
      </c>
      <c r="AU1244" s="243" t="s">
        <v>82</v>
      </c>
      <c r="AV1244" s="13" t="s">
        <v>80</v>
      </c>
      <c r="AW1244" s="13" t="s">
        <v>35</v>
      </c>
      <c r="AX1244" s="13" t="s">
        <v>73</v>
      </c>
      <c r="AY1244" s="243" t="s">
        <v>185</v>
      </c>
    </row>
    <row r="1245" s="14" customFormat="1">
      <c r="A1245" s="14"/>
      <c r="B1245" s="244"/>
      <c r="C1245" s="245"/>
      <c r="D1245" s="235" t="s">
        <v>195</v>
      </c>
      <c r="E1245" s="246" t="s">
        <v>19</v>
      </c>
      <c r="F1245" s="247" t="s">
        <v>6962</v>
      </c>
      <c r="G1245" s="245"/>
      <c r="H1245" s="248">
        <v>6.4000000000000004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195</v>
      </c>
      <c r="AU1245" s="254" t="s">
        <v>82</v>
      </c>
      <c r="AV1245" s="14" t="s">
        <v>82</v>
      </c>
      <c r="AW1245" s="14" t="s">
        <v>35</v>
      </c>
      <c r="AX1245" s="14" t="s">
        <v>73</v>
      </c>
      <c r="AY1245" s="254" t="s">
        <v>185</v>
      </c>
    </row>
    <row r="1246" s="14" customFormat="1">
      <c r="A1246" s="14"/>
      <c r="B1246" s="244"/>
      <c r="C1246" s="245"/>
      <c r="D1246" s="235" t="s">
        <v>195</v>
      </c>
      <c r="E1246" s="246" t="s">
        <v>19</v>
      </c>
      <c r="F1246" s="247" t="s">
        <v>7322</v>
      </c>
      <c r="G1246" s="245"/>
      <c r="H1246" s="248">
        <v>-1.8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195</v>
      </c>
      <c r="AU1246" s="254" t="s">
        <v>82</v>
      </c>
      <c r="AV1246" s="14" t="s">
        <v>82</v>
      </c>
      <c r="AW1246" s="14" t="s">
        <v>35</v>
      </c>
      <c r="AX1246" s="14" t="s">
        <v>73</v>
      </c>
      <c r="AY1246" s="254" t="s">
        <v>185</v>
      </c>
    </row>
    <row r="1247" s="13" customFormat="1">
      <c r="A1247" s="13"/>
      <c r="B1247" s="233"/>
      <c r="C1247" s="234"/>
      <c r="D1247" s="235" t="s">
        <v>195</v>
      </c>
      <c r="E1247" s="236" t="s">
        <v>19</v>
      </c>
      <c r="F1247" s="237" t="s">
        <v>6933</v>
      </c>
      <c r="G1247" s="234"/>
      <c r="H1247" s="236" t="s">
        <v>19</v>
      </c>
      <c r="I1247" s="238"/>
      <c r="J1247" s="234"/>
      <c r="K1247" s="234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195</v>
      </c>
      <c r="AU1247" s="243" t="s">
        <v>82</v>
      </c>
      <c r="AV1247" s="13" t="s">
        <v>80</v>
      </c>
      <c r="AW1247" s="13" t="s">
        <v>35</v>
      </c>
      <c r="AX1247" s="13" t="s">
        <v>73</v>
      </c>
      <c r="AY1247" s="243" t="s">
        <v>185</v>
      </c>
    </row>
    <row r="1248" s="14" customFormat="1">
      <c r="A1248" s="14"/>
      <c r="B1248" s="244"/>
      <c r="C1248" s="245"/>
      <c r="D1248" s="235" t="s">
        <v>195</v>
      </c>
      <c r="E1248" s="246" t="s">
        <v>19</v>
      </c>
      <c r="F1248" s="247" t="s">
        <v>6963</v>
      </c>
      <c r="G1248" s="245"/>
      <c r="H1248" s="248">
        <v>12.720000000000001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195</v>
      </c>
      <c r="AU1248" s="254" t="s">
        <v>82</v>
      </c>
      <c r="AV1248" s="14" t="s">
        <v>82</v>
      </c>
      <c r="AW1248" s="14" t="s">
        <v>35</v>
      </c>
      <c r="AX1248" s="14" t="s">
        <v>73</v>
      </c>
      <c r="AY1248" s="254" t="s">
        <v>185</v>
      </c>
    </row>
    <row r="1249" s="14" customFormat="1">
      <c r="A1249" s="14"/>
      <c r="B1249" s="244"/>
      <c r="C1249" s="245"/>
      <c r="D1249" s="235" t="s">
        <v>195</v>
      </c>
      <c r="E1249" s="246" t="s">
        <v>19</v>
      </c>
      <c r="F1249" s="247" t="s">
        <v>7322</v>
      </c>
      <c r="G1249" s="245"/>
      <c r="H1249" s="248">
        <v>-1.8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195</v>
      </c>
      <c r="AU1249" s="254" t="s">
        <v>82</v>
      </c>
      <c r="AV1249" s="14" t="s">
        <v>82</v>
      </c>
      <c r="AW1249" s="14" t="s">
        <v>35</v>
      </c>
      <c r="AX1249" s="14" t="s">
        <v>73</v>
      </c>
      <c r="AY1249" s="254" t="s">
        <v>185</v>
      </c>
    </row>
    <row r="1250" s="13" customFormat="1">
      <c r="A1250" s="13"/>
      <c r="B1250" s="233"/>
      <c r="C1250" s="234"/>
      <c r="D1250" s="235" t="s">
        <v>195</v>
      </c>
      <c r="E1250" s="236" t="s">
        <v>19</v>
      </c>
      <c r="F1250" s="237" t="s">
        <v>6964</v>
      </c>
      <c r="G1250" s="234"/>
      <c r="H1250" s="236" t="s">
        <v>19</v>
      </c>
      <c r="I1250" s="238"/>
      <c r="J1250" s="234"/>
      <c r="K1250" s="234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195</v>
      </c>
      <c r="AU1250" s="243" t="s">
        <v>82</v>
      </c>
      <c r="AV1250" s="13" t="s">
        <v>80</v>
      </c>
      <c r="AW1250" s="13" t="s">
        <v>35</v>
      </c>
      <c r="AX1250" s="13" t="s">
        <v>73</v>
      </c>
      <c r="AY1250" s="243" t="s">
        <v>185</v>
      </c>
    </row>
    <row r="1251" s="14" customFormat="1">
      <c r="A1251" s="14"/>
      <c r="B1251" s="244"/>
      <c r="C1251" s="245"/>
      <c r="D1251" s="235" t="s">
        <v>195</v>
      </c>
      <c r="E1251" s="246" t="s">
        <v>19</v>
      </c>
      <c r="F1251" s="247" t="s">
        <v>6965</v>
      </c>
      <c r="G1251" s="245"/>
      <c r="H1251" s="248">
        <v>17.699999999999999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195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185</v>
      </c>
    </row>
    <row r="1252" s="14" customFormat="1">
      <c r="A1252" s="14"/>
      <c r="B1252" s="244"/>
      <c r="C1252" s="245"/>
      <c r="D1252" s="235" t="s">
        <v>195</v>
      </c>
      <c r="E1252" s="246" t="s">
        <v>19</v>
      </c>
      <c r="F1252" s="247" t="s">
        <v>7323</v>
      </c>
      <c r="G1252" s="245"/>
      <c r="H1252" s="248">
        <v>-5.0999999999999996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195</v>
      </c>
      <c r="AU1252" s="254" t="s">
        <v>82</v>
      </c>
      <c r="AV1252" s="14" t="s">
        <v>82</v>
      </c>
      <c r="AW1252" s="14" t="s">
        <v>35</v>
      </c>
      <c r="AX1252" s="14" t="s">
        <v>73</v>
      </c>
      <c r="AY1252" s="254" t="s">
        <v>185</v>
      </c>
    </row>
    <row r="1253" s="14" customFormat="1">
      <c r="A1253" s="14"/>
      <c r="B1253" s="244"/>
      <c r="C1253" s="245"/>
      <c r="D1253" s="235" t="s">
        <v>195</v>
      </c>
      <c r="E1253" s="246" t="s">
        <v>19</v>
      </c>
      <c r="F1253" s="247" t="s">
        <v>6966</v>
      </c>
      <c r="G1253" s="245"/>
      <c r="H1253" s="248">
        <v>3.2999999999999998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195</v>
      </c>
      <c r="AU1253" s="254" t="s">
        <v>82</v>
      </c>
      <c r="AV1253" s="14" t="s">
        <v>82</v>
      </c>
      <c r="AW1253" s="14" t="s">
        <v>35</v>
      </c>
      <c r="AX1253" s="14" t="s">
        <v>73</v>
      </c>
      <c r="AY1253" s="254" t="s">
        <v>185</v>
      </c>
    </row>
    <row r="1254" s="14" customFormat="1">
      <c r="A1254" s="14"/>
      <c r="B1254" s="244"/>
      <c r="C1254" s="245"/>
      <c r="D1254" s="235" t="s">
        <v>195</v>
      </c>
      <c r="E1254" s="246" t="s">
        <v>19</v>
      </c>
      <c r="F1254" s="247" t="s">
        <v>7324</v>
      </c>
      <c r="G1254" s="245"/>
      <c r="H1254" s="248">
        <v>-2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195</v>
      </c>
      <c r="AU1254" s="254" t="s">
        <v>82</v>
      </c>
      <c r="AV1254" s="14" t="s">
        <v>82</v>
      </c>
      <c r="AW1254" s="14" t="s">
        <v>35</v>
      </c>
      <c r="AX1254" s="14" t="s">
        <v>73</v>
      </c>
      <c r="AY1254" s="254" t="s">
        <v>185</v>
      </c>
    </row>
    <row r="1255" s="15" customFormat="1">
      <c r="A1255" s="15"/>
      <c r="B1255" s="255"/>
      <c r="C1255" s="256"/>
      <c r="D1255" s="235" t="s">
        <v>195</v>
      </c>
      <c r="E1255" s="257" t="s">
        <v>19</v>
      </c>
      <c r="F1255" s="258" t="s">
        <v>226</v>
      </c>
      <c r="G1255" s="256"/>
      <c r="H1255" s="259">
        <v>177.44999999999996</v>
      </c>
      <c r="I1255" s="260"/>
      <c r="J1255" s="256"/>
      <c r="K1255" s="256"/>
      <c r="L1255" s="261"/>
      <c r="M1255" s="262"/>
      <c r="N1255" s="263"/>
      <c r="O1255" s="263"/>
      <c r="P1255" s="263"/>
      <c r="Q1255" s="263"/>
      <c r="R1255" s="263"/>
      <c r="S1255" s="263"/>
      <c r="T1255" s="264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5" t="s">
        <v>195</v>
      </c>
      <c r="AU1255" s="265" t="s">
        <v>82</v>
      </c>
      <c r="AV1255" s="15" t="s">
        <v>135</v>
      </c>
      <c r="AW1255" s="15" t="s">
        <v>35</v>
      </c>
      <c r="AX1255" s="15" t="s">
        <v>80</v>
      </c>
      <c r="AY1255" s="265" t="s">
        <v>185</v>
      </c>
    </row>
    <row r="1256" s="2" customFormat="1" ht="16.5" customHeight="1">
      <c r="A1256" s="40"/>
      <c r="B1256" s="41"/>
      <c r="C1256" s="272" t="s">
        <v>2044</v>
      </c>
      <c r="D1256" s="272" t="s">
        <v>520</v>
      </c>
      <c r="E1256" s="273" t="s">
        <v>2099</v>
      </c>
      <c r="F1256" s="274" t="s">
        <v>2100</v>
      </c>
      <c r="G1256" s="275" t="s">
        <v>499</v>
      </c>
      <c r="H1256" s="276">
        <v>91.040000000000006</v>
      </c>
      <c r="I1256" s="277"/>
      <c r="J1256" s="278">
        <f>ROUND(I1256*H1256,2)</f>
        <v>0</v>
      </c>
      <c r="K1256" s="274" t="s">
        <v>191</v>
      </c>
      <c r="L1256" s="279"/>
      <c r="M1256" s="280" t="s">
        <v>19</v>
      </c>
      <c r="N1256" s="281" t="s">
        <v>44</v>
      </c>
      <c r="O1256" s="86"/>
      <c r="P1256" s="224">
        <f>O1256*H1256</f>
        <v>0</v>
      </c>
      <c r="Q1256" s="224">
        <v>0.00038000000000000002</v>
      </c>
      <c r="R1256" s="224">
        <f>Q1256*H1256</f>
        <v>0.034595200000000007</v>
      </c>
      <c r="S1256" s="224">
        <v>0</v>
      </c>
      <c r="T1256" s="225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26" t="s">
        <v>627</v>
      </c>
      <c r="AT1256" s="226" t="s">
        <v>520</v>
      </c>
      <c r="AU1256" s="226" t="s">
        <v>82</v>
      </c>
      <c r="AY1256" s="19" t="s">
        <v>185</v>
      </c>
      <c r="BE1256" s="227">
        <f>IF(N1256="základní",J1256,0)</f>
        <v>0</v>
      </c>
      <c r="BF1256" s="227">
        <f>IF(N1256="snížená",J1256,0)</f>
        <v>0</v>
      </c>
      <c r="BG1256" s="227">
        <f>IF(N1256="zákl. přenesená",J1256,0)</f>
        <v>0</v>
      </c>
      <c r="BH1256" s="227">
        <f>IF(N1256="sníž. přenesená",J1256,0)</f>
        <v>0</v>
      </c>
      <c r="BI1256" s="227">
        <f>IF(N1256="nulová",J1256,0)</f>
        <v>0</v>
      </c>
      <c r="BJ1256" s="19" t="s">
        <v>80</v>
      </c>
      <c r="BK1256" s="227">
        <f>ROUND(I1256*H1256,2)</f>
        <v>0</v>
      </c>
      <c r="BL1256" s="19" t="s">
        <v>339</v>
      </c>
      <c r="BM1256" s="226" t="s">
        <v>7325</v>
      </c>
    </row>
    <row r="1257" s="13" customFormat="1">
      <c r="A1257" s="13"/>
      <c r="B1257" s="233"/>
      <c r="C1257" s="234"/>
      <c r="D1257" s="235" t="s">
        <v>195</v>
      </c>
      <c r="E1257" s="236" t="s">
        <v>19</v>
      </c>
      <c r="F1257" s="237" t="s">
        <v>652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195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185</v>
      </c>
    </row>
    <row r="1258" s="13" customFormat="1">
      <c r="A1258" s="13"/>
      <c r="B1258" s="233"/>
      <c r="C1258" s="234"/>
      <c r="D1258" s="235" t="s">
        <v>195</v>
      </c>
      <c r="E1258" s="236" t="s">
        <v>19</v>
      </c>
      <c r="F1258" s="237" t="s">
        <v>6859</v>
      </c>
      <c r="G1258" s="234"/>
      <c r="H1258" s="236" t="s">
        <v>19</v>
      </c>
      <c r="I1258" s="238"/>
      <c r="J1258" s="234"/>
      <c r="K1258" s="234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195</v>
      </c>
      <c r="AU1258" s="243" t="s">
        <v>82</v>
      </c>
      <c r="AV1258" s="13" t="s">
        <v>80</v>
      </c>
      <c r="AW1258" s="13" t="s">
        <v>35</v>
      </c>
      <c r="AX1258" s="13" t="s">
        <v>73</v>
      </c>
      <c r="AY1258" s="243" t="s">
        <v>185</v>
      </c>
    </row>
    <row r="1259" s="14" customFormat="1">
      <c r="A1259" s="14"/>
      <c r="B1259" s="244"/>
      <c r="C1259" s="245"/>
      <c r="D1259" s="235" t="s">
        <v>195</v>
      </c>
      <c r="E1259" s="246" t="s">
        <v>19</v>
      </c>
      <c r="F1259" s="247" t="s">
        <v>6944</v>
      </c>
      <c r="G1259" s="245"/>
      <c r="H1259" s="248">
        <v>30.855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195</v>
      </c>
      <c r="AU1259" s="254" t="s">
        <v>82</v>
      </c>
      <c r="AV1259" s="14" t="s">
        <v>82</v>
      </c>
      <c r="AW1259" s="14" t="s">
        <v>35</v>
      </c>
      <c r="AX1259" s="14" t="s">
        <v>73</v>
      </c>
      <c r="AY1259" s="254" t="s">
        <v>185</v>
      </c>
    </row>
    <row r="1260" s="14" customFormat="1">
      <c r="A1260" s="14"/>
      <c r="B1260" s="244"/>
      <c r="C1260" s="245"/>
      <c r="D1260" s="235" t="s">
        <v>195</v>
      </c>
      <c r="E1260" s="246" t="s">
        <v>19</v>
      </c>
      <c r="F1260" s="247" t="s">
        <v>7319</v>
      </c>
      <c r="G1260" s="245"/>
      <c r="H1260" s="248">
        <v>-6.5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195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185</v>
      </c>
    </row>
    <row r="1261" s="13" customFormat="1">
      <c r="A1261" s="13"/>
      <c r="B1261" s="233"/>
      <c r="C1261" s="234"/>
      <c r="D1261" s="235" t="s">
        <v>195</v>
      </c>
      <c r="E1261" s="236" t="s">
        <v>19</v>
      </c>
      <c r="F1261" s="237" t="s">
        <v>732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195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185</v>
      </c>
    </row>
    <row r="1262" s="14" customFormat="1">
      <c r="A1262" s="14"/>
      <c r="B1262" s="244"/>
      <c r="C1262" s="245"/>
      <c r="D1262" s="235" t="s">
        <v>195</v>
      </c>
      <c r="E1262" s="246" t="s">
        <v>19</v>
      </c>
      <c r="F1262" s="247" t="s">
        <v>6945</v>
      </c>
      <c r="G1262" s="245"/>
      <c r="H1262" s="248">
        <v>54.600000000000001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195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185</v>
      </c>
    </row>
    <row r="1263" s="14" customFormat="1">
      <c r="A1263" s="14"/>
      <c r="B1263" s="244"/>
      <c r="C1263" s="245"/>
      <c r="D1263" s="235" t="s">
        <v>195</v>
      </c>
      <c r="E1263" s="246" t="s">
        <v>19</v>
      </c>
      <c r="F1263" s="247" t="s">
        <v>7320</v>
      </c>
      <c r="G1263" s="245"/>
      <c r="H1263" s="248">
        <v>-3.6000000000000001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195</v>
      </c>
      <c r="AU1263" s="254" t="s">
        <v>82</v>
      </c>
      <c r="AV1263" s="14" t="s">
        <v>82</v>
      </c>
      <c r="AW1263" s="14" t="s">
        <v>35</v>
      </c>
      <c r="AX1263" s="14" t="s">
        <v>73</v>
      </c>
      <c r="AY1263" s="254" t="s">
        <v>185</v>
      </c>
    </row>
    <row r="1264" s="13" customFormat="1">
      <c r="A1264" s="13"/>
      <c r="B1264" s="233"/>
      <c r="C1264" s="234"/>
      <c r="D1264" s="235" t="s">
        <v>195</v>
      </c>
      <c r="E1264" s="236" t="s">
        <v>19</v>
      </c>
      <c r="F1264" s="237" t="s">
        <v>6964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195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185</v>
      </c>
    </row>
    <row r="1265" s="14" customFormat="1">
      <c r="A1265" s="14"/>
      <c r="B1265" s="244"/>
      <c r="C1265" s="245"/>
      <c r="D1265" s="235" t="s">
        <v>195</v>
      </c>
      <c r="E1265" s="246" t="s">
        <v>19</v>
      </c>
      <c r="F1265" s="247" t="s">
        <v>6965</v>
      </c>
      <c r="G1265" s="245"/>
      <c r="H1265" s="248">
        <v>17.699999999999999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195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185</v>
      </c>
    </row>
    <row r="1266" s="14" customFormat="1">
      <c r="A1266" s="14"/>
      <c r="B1266" s="244"/>
      <c r="C1266" s="245"/>
      <c r="D1266" s="235" t="s">
        <v>195</v>
      </c>
      <c r="E1266" s="246" t="s">
        <v>19</v>
      </c>
      <c r="F1266" s="247" t="s">
        <v>7323</v>
      </c>
      <c r="G1266" s="245"/>
      <c r="H1266" s="248">
        <v>-5.0999999999999996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195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185</v>
      </c>
    </row>
    <row r="1267" s="14" customFormat="1">
      <c r="A1267" s="14"/>
      <c r="B1267" s="244"/>
      <c r="C1267" s="245"/>
      <c r="D1267" s="235" t="s">
        <v>195</v>
      </c>
      <c r="E1267" s="246" t="s">
        <v>19</v>
      </c>
      <c r="F1267" s="247" t="s">
        <v>6966</v>
      </c>
      <c r="G1267" s="245"/>
      <c r="H1267" s="248">
        <v>3.2999999999999998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195</v>
      </c>
      <c r="AU1267" s="254" t="s">
        <v>82</v>
      </c>
      <c r="AV1267" s="14" t="s">
        <v>82</v>
      </c>
      <c r="AW1267" s="14" t="s">
        <v>35</v>
      </c>
      <c r="AX1267" s="14" t="s">
        <v>73</v>
      </c>
      <c r="AY1267" s="254" t="s">
        <v>185</v>
      </c>
    </row>
    <row r="1268" s="14" customFormat="1">
      <c r="A1268" s="14"/>
      <c r="B1268" s="244"/>
      <c r="C1268" s="245"/>
      <c r="D1268" s="235" t="s">
        <v>195</v>
      </c>
      <c r="E1268" s="246" t="s">
        <v>19</v>
      </c>
      <c r="F1268" s="247" t="s">
        <v>7324</v>
      </c>
      <c r="G1268" s="245"/>
      <c r="H1268" s="248">
        <v>-2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195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185</v>
      </c>
    </row>
    <row r="1269" s="15" customFormat="1">
      <c r="A1269" s="15"/>
      <c r="B1269" s="255"/>
      <c r="C1269" s="256"/>
      <c r="D1269" s="235" t="s">
        <v>195</v>
      </c>
      <c r="E1269" s="257" t="s">
        <v>19</v>
      </c>
      <c r="F1269" s="258" t="s">
        <v>226</v>
      </c>
      <c r="G1269" s="256"/>
      <c r="H1269" s="259">
        <v>89.25500000000001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5" t="s">
        <v>195</v>
      </c>
      <c r="AU1269" s="265" t="s">
        <v>82</v>
      </c>
      <c r="AV1269" s="15" t="s">
        <v>135</v>
      </c>
      <c r="AW1269" s="15" t="s">
        <v>35</v>
      </c>
      <c r="AX1269" s="15" t="s">
        <v>80</v>
      </c>
      <c r="AY1269" s="265" t="s">
        <v>185</v>
      </c>
    </row>
    <row r="1270" s="14" customFormat="1">
      <c r="A1270" s="14"/>
      <c r="B1270" s="244"/>
      <c r="C1270" s="245"/>
      <c r="D1270" s="235" t="s">
        <v>195</v>
      </c>
      <c r="E1270" s="245"/>
      <c r="F1270" s="247" t="s">
        <v>7326</v>
      </c>
      <c r="G1270" s="245"/>
      <c r="H1270" s="248">
        <v>91.040000000000006</v>
      </c>
      <c r="I1270" s="249"/>
      <c r="J1270" s="245"/>
      <c r="K1270" s="245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4" t="s">
        <v>195</v>
      </c>
      <c r="AU1270" s="254" t="s">
        <v>82</v>
      </c>
      <c r="AV1270" s="14" t="s">
        <v>82</v>
      </c>
      <c r="AW1270" s="14" t="s">
        <v>4</v>
      </c>
      <c r="AX1270" s="14" t="s">
        <v>80</v>
      </c>
      <c r="AY1270" s="254" t="s">
        <v>185</v>
      </c>
    </row>
    <row r="1271" s="2" customFormat="1" ht="16.5" customHeight="1">
      <c r="A1271" s="40"/>
      <c r="B1271" s="41"/>
      <c r="C1271" s="272" t="s">
        <v>2049</v>
      </c>
      <c r="D1271" s="272" t="s">
        <v>520</v>
      </c>
      <c r="E1271" s="273" t="s">
        <v>2104</v>
      </c>
      <c r="F1271" s="274" t="s">
        <v>2105</v>
      </c>
      <c r="G1271" s="275" t="s">
        <v>499</v>
      </c>
      <c r="H1271" s="276">
        <v>89.959000000000003</v>
      </c>
      <c r="I1271" s="277"/>
      <c r="J1271" s="278">
        <f>ROUND(I1271*H1271,2)</f>
        <v>0</v>
      </c>
      <c r="K1271" s="274" t="s">
        <v>191</v>
      </c>
      <c r="L1271" s="279"/>
      <c r="M1271" s="280" t="s">
        <v>19</v>
      </c>
      <c r="N1271" s="281" t="s">
        <v>44</v>
      </c>
      <c r="O1271" s="86"/>
      <c r="P1271" s="224">
        <f>O1271*H1271</f>
        <v>0</v>
      </c>
      <c r="Q1271" s="224">
        <v>0.00029999999999999997</v>
      </c>
      <c r="R1271" s="224">
        <f>Q1271*H1271</f>
        <v>0.0269877</v>
      </c>
      <c r="S1271" s="224">
        <v>0</v>
      </c>
      <c r="T1271" s="225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6" t="s">
        <v>627</v>
      </c>
      <c r="AT1271" s="226" t="s">
        <v>520</v>
      </c>
      <c r="AU1271" s="226" t="s">
        <v>82</v>
      </c>
      <c r="AY1271" s="19" t="s">
        <v>185</v>
      </c>
      <c r="BE1271" s="227">
        <f>IF(N1271="základní",J1271,0)</f>
        <v>0</v>
      </c>
      <c r="BF1271" s="227">
        <f>IF(N1271="snížená",J1271,0)</f>
        <v>0</v>
      </c>
      <c r="BG1271" s="227">
        <f>IF(N1271="zákl. přenesená",J1271,0)</f>
        <v>0</v>
      </c>
      <c r="BH1271" s="227">
        <f>IF(N1271="sníž. přenesená",J1271,0)</f>
        <v>0</v>
      </c>
      <c r="BI1271" s="227">
        <f>IF(N1271="nulová",J1271,0)</f>
        <v>0</v>
      </c>
      <c r="BJ1271" s="19" t="s">
        <v>80</v>
      </c>
      <c r="BK1271" s="227">
        <f>ROUND(I1271*H1271,2)</f>
        <v>0</v>
      </c>
      <c r="BL1271" s="19" t="s">
        <v>339</v>
      </c>
      <c r="BM1271" s="226" t="s">
        <v>7327</v>
      </c>
    </row>
    <row r="1272" s="13" customFormat="1">
      <c r="A1272" s="13"/>
      <c r="B1272" s="233"/>
      <c r="C1272" s="234"/>
      <c r="D1272" s="235" t="s">
        <v>195</v>
      </c>
      <c r="E1272" s="236" t="s">
        <v>19</v>
      </c>
      <c r="F1272" s="237" t="s">
        <v>652</v>
      </c>
      <c r="G1272" s="234"/>
      <c r="H1272" s="236" t="s">
        <v>19</v>
      </c>
      <c r="I1272" s="238"/>
      <c r="J1272" s="234"/>
      <c r="K1272" s="234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195</v>
      </c>
      <c r="AU1272" s="243" t="s">
        <v>82</v>
      </c>
      <c r="AV1272" s="13" t="s">
        <v>80</v>
      </c>
      <c r="AW1272" s="13" t="s">
        <v>35</v>
      </c>
      <c r="AX1272" s="13" t="s">
        <v>73</v>
      </c>
      <c r="AY1272" s="243" t="s">
        <v>185</v>
      </c>
    </row>
    <row r="1273" s="13" customFormat="1">
      <c r="A1273" s="13"/>
      <c r="B1273" s="233"/>
      <c r="C1273" s="234"/>
      <c r="D1273" s="235" t="s">
        <v>195</v>
      </c>
      <c r="E1273" s="236" t="s">
        <v>19</v>
      </c>
      <c r="F1273" s="237" t="s">
        <v>6915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195</v>
      </c>
      <c r="AU1273" s="243" t="s">
        <v>82</v>
      </c>
      <c r="AV1273" s="13" t="s">
        <v>80</v>
      </c>
      <c r="AW1273" s="13" t="s">
        <v>35</v>
      </c>
      <c r="AX1273" s="13" t="s">
        <v>73</v>
      </c>
      <c r="AY1273" s="243" t="s">
        <v>185</v>
      </c>
    </row>
    <row r="1274" s="14" customFormat="1">
      <c r="A1274" s="14"/>
      <c r="B1274" s="244"/>
      <c r="C1274" s="245"/>
      <c r="D1274" s="235" t="s">
        <v>195</v>
      </c>
      <c r="E1274" s="246" t="s">
        <v>19</v>
      </c>
      <c r="F1274" s="247" t="s">
        <v>6952</v>
      </c>
      <c r="G1274" s="245"/>
      <c r="H1274" s="248">
        <v>16.300000000000001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195</v>
      </c>
      <c r="AU1274" s="254" t="s">
        <v>82</v>
      </c>
      <c r="AV1274" s="14" t="s">
        <v>82</v>
      </c>
      <c r="AW1274" s="14" t="s">
        <v>35</v>
      </c>
      <c r="AX1274" s="14" t="s">
        <v>73</v>
      </c>
      <c r="AY1274" s="254" t="s">
        <v>185</v>
      </c>
    </row>
    <row r="1275" s="14" customFormat="1">
      <c r="A1275" s="14"/>
      <c r="B1275" s="244"/>
      <c r="C1275" s="245"/>
      <c r="D1275" s="235" t="s">
        <v>195</v>
      </c>
      <c r="E1275" s="246" t="s">
        <v>19</v>
      </c>
      <c r="F1275" s="247" t="s">
        <v>2097</v>
      </c>
      <c r="G1275" s="245"/>
      <c r="H1275" s="248">
        <v>-0.90000000000000002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195</v>
      </c>
      <c r="AU1275" s="254" t="s">
        <v>82</v>
      </c>
      <c r="AV1275" s="14" t="s">
        <v>82</v>
      </c>
      <c r="AW1275" s="14" t="s">
        <v>35</v>
      </c>
      <c r="AX1275" s="14" t="s">
        <v>73</v>
      </c>
      <c r="AY1275" s="254" t="s">
        <v>185</v>
      </c>
    </row>
    <row r="1276" s="13" customFormat="1">
      <c r="A1276" s="13"/>
      <c r="B1276" s="233"/>
      <c r="C1276" s="234"/>
      <c r="D1276" s="235" t="s">
        <v>195</v>
      </c>
      <c r="E1276" s="236" t="s">
        <v>19</v>
      </c>
      <c r="F1276" s="237" t="s">
        <v>6919</v>
      </c>
      <c r="G1276" s="234"/>
      <c r="H1276" s="236" t="s">
        <v>19</v>
      </c>
      <c r="I1276" s="238"/>
      <c r="J1276" s="234"/>
      <c r="K1276" s="234"/>
      <c r="L1276" s="239"/>
      <c r="M1276" s="240"/>
      <c r="N1276" s="241"/>
      <c r="O1276" s="241"/>
      <c r="P1276" s="241"/>
      <c r="Q1276" s="241"/>
      <c r="R1276" s="241"/>
      <c r="S1276" s="241"/>
      <c r="T1276" s="24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3" t="s">
        <v>195</v>
      </c>
      <c r="AU1276" s="243" t="s">
        <v>82</v>
      </c>
      <c r="AV1276" s="13" t="s">
        <v>80</v>
      </c>
      <c r="AW1276" s="13" t="s">
        <v>35</v>
      </c>
      <c r="AX1276" s="13" t="s">
        <v>73</v>
      </c>
      <c r="AY1276" s="243" t="s">
        <v>185</v>
      </c>
    </row>
    <row r="1277" s="14" customFormat="1">
      <c r="A1277" s="14"/>
      <c r="B1277" s="244"/>
      <c r="C1277" s="245"/>
      <c r="D1277" s="235" t="s">
        <v>195</v>
      </c>
      <c r="E1277" s="246" t="s">
        <v>19</v>
      </c>
      <c r="F1277" s="247" t="s">
        <v>6953</v>
      </c>
      <c r="G1277" s="245"/>
      <c r="H1277" s="248">
        <v>14.800000000000001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195</v>
      </c>
      <c r="AU1277" s="254" t="s">
        <v>82</v>
      </c>
      <c r="AV1277" s="14" t="s">
        <v>82</v>
      </c>
      <c r="AW1277" s="14" t="s">
        <v>35</v>
      </c>
      <c r="AX1277" s="14" t="s">
        <v>73</v>
      </c>
      <c r="AY1277" s="254" t="s">
        <v>185</v>
      </c>
    </row>
    <row r="1278" s="14" customFormat="1">
      <c r="A1278" s="14"/>
      <c r="B1278" s="244"/>
      <c r="C1278" s="245"/>
      <c r="D1278" s="235" t="s">
        <v>195</v>
      </c>
      <c r="E1278" s="246" t="s">
        <v>19</v>
      </c>
      <c r="F1278" s="247" t="s">
        <v>2097</v>
      </c>
      <c r="G1278" s="245"/>
      <c r="H1278" s="248">
        <v>-0.90000000000000002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195</v>
      </c>
      <c r="AU1278" s="254" t="s">
        <v>82</v>
      </c>
      <c r="AV1278" s="14" t="s">
        <v>82</v>
      </c>
      <c r="AW1278" s="14" t="s">
        <v>35</v>
      </c>
      <c r="AX1278" s="14" t="s">
        <v>73</v>
      </c>
      <c r="AY1278" s="254" t="s">
        <v>185</v>
      </c>
    </row>
    <row r="1279" s="13" customFormat="1">
      <c r="A1279" s="13"/>
      <c r="B1279" s="233"/>
      <c r="C1279" s="234"/>
      <c r="D1279" s="235" t="s">
        <v>195</v>
      </c>
      <c r="E1279" s="236" t="s">
        <v>19</v>
      </c>
      <c r="F1279" s="237" t="s">
        <v>6923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195</v>
      </c>
      <c r="AU1279" s="243" t="s">
        <v>82</v>
      </c>
      <c r="AV1279" s="13" t="s">
        <v>80</v>
      </c>
      <c r="AW1279" s="13" t="s">
        <v>35</v>
      </c>
      <c r="AX1279" s="13" t="s">
        <v>73</v>
      </c>
      <c r="AY1279" s="243" t="s">
        <v>185</v>
      </c>
    </row>
    <row r="1280" s="14" customFormat="1">
      <c r="A1280" s="14"/>
      <c r="B1280" s="244"/>
      <c r="C1280" s="245"/>
      <c r="D1280" s="235" t="s">
        <v>195</v>
      </c>
      <c r="E1280" s="246" t="s">
        <v>19</v>
      </c>
      <c r="F1280" s="247" t="s">
        <v>6954</v>
      </c>
      <c r="G1280" s="245"/>
      <c r="H1280" s="248">
        <v>32.354999999999997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195</v>
      </c>
      <c r="AU1280" s="254" t="s">
        <v>82</v>
      </c>
      <c r="AV1280" s="14" t="s">
        <v>82</v>
      </c>
      <c r="AW1280" s="14" t="s">
        <v>35</v>
      </c>
      <c r="AX1280" s="14" t="s">
        <v>73</v>
      </c>
      <c r="AY1280" s="254" t="s">
        <v>185</v>
      </c>
    </row>
    <row r="1281" s="14" customFormat="1">
      <c r="A1281" s="14"/>
      <c r="B1281" s="244"/>
      <c r="C1281" s="245"/>
      <c r="D1281" s="235" t="s">
        <v>195</v>
      </c>
      <c r="E1281" s="246" t="s">
        <v>19</v>
      </c>
      <c r="F1281" s="247" t="s">
        <v>7321</v>
      </c>
      <c r="G1281" s="245"/>
      <c r="H1281" s="248">
        <v>-3.7999999999999998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195</v>
      </c>
      <c r="AU1281" s="254" t="s">
        <v>82</v>
      </c>
      <c r="AV1281" s="14" t="s">
        <v>82</v>
      </c>
      <c r="AW1281" s="14" t="s">
        <v>35</v>
      </c>
      <c r="AX1281" s="14" t="s">
        <v>73</v>
      </c>
      <c r="AY1281" s="254" t="s">
        <v>185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6927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4" customFormat="1">
      <c r="A1283" s="14"/>
      <c r="B1283" s="244"/>
      <c r="C1283" s="245"/>
      <c r="D1283" s="235" t="s">
        <v>195</v>
      </c>
      <c r="E1283" s="246" t="s">
        <v>19</v>
      </c>
      <c r="F1283" s="247" t="s">
        <v>6955</v>
      </c>
      <c r="G1283" s="245"/>
      <c r="H1283" s="248">
        <v>15.720000000000001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195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185</v>
      </c>
    </row>
    <row r="1284" s="14" customFormat="1">
      <c r="A1284" s="14"/>
      <c r="B1284" s="244"/>
      <c r="C1284" s="245"/>
      <c r="D1284" s="235" t="s">
        <v>195</v>
      </c>
      <c r="E1284" s="246" t="s">
        <v>19</v>
      </c>
      <c r="F1284" s="247" t="s">
        <v>2097</v>
      </c>
      <c r="G1284" s="245"/>
      <c r="H1284" s="248">
        <v>-0.90000000000000002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195</v>
      </c>
      <c r="AU1284" s="254" t="s">
        <v>82</v>
      </c>
      <c r="AV1284" s="14" t="s">
        <v>82</v>
      </c>
      <c r="AW1284" s="14" t="s">
        <v>35</v>
      </c>
      <c r="AX1284" s="14" t="s">
        <v>73</v>
      </c>
      <c r="AY1284" s="254" t="s">
        <v>185</v>
      </c>
    </row>
    <row r="1285" s="13" customFormat="1">
      <c r="A1285" s="13"/>
      <c r="B1285" s="233"/>
      <c r="C1285" s="234"/>
      <c r="D1285" s="235" t="s">
        <v>195</v>
      </c>
      <c r="E1285" s="236" t="s">
        <v>19</v>
      </c>
      <c r="F1285" s="237" t="s">
        <v>6931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195</v>
      </c>
      <c r="AU1285" s="243" t="s">
        <v>82</v>
      </c>
      <c r="AV1285" s="13" t="s">
        <v>80</v>
      </c>
      <c r="AW1285" s="13" t="s">
        <v>35</v>
      </c>
      <c r="AX1285" s="13" t="s">
        <v>73</v>
      </c>
      <c r="AY1285" s="243" t="s">
        <v>185</v>
      </c>
    </row>
    <row r="1286" s="14" customFormat="1">
      <c r="A1286" s="14"/>
      <c r="B1286" s="244"/>
      <c r="C1286" s="245"/>
      <c r="D1286" s="235" t="s">
        <v>195</v>
      </c>
      <c r="E1286" s="246" t="s">
        <v>19</v>
      </c>
      <c r="F1286" s="247" t="s">
        <v>6962</v>
      </c>
      <c r="G1286" s="245"/>
      <c r="H1286" s="248">
        <v>6.4000000000000004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195</v>
      </c>
      <c r="AU1286" s="254" t="s">
        <v>82</v>
      </c>
      <c r="AV1286" s="14" t="s">
        <v>82</v>
      </c>
      <c r="AW1286" s="14" t="s">
        <v>35</v>
      </c>
      <c r="AX1286" s="14" t="s">
        <v>73</v>
      </c>
      <c r="AY1286" s="254" t="s">
        <v>185</v>
      </c>
    </row>
    <row r="1287" s="14" customFormat="1">
      <c r="A1287" s="14"/>
      <c r="B1287" s="244"/>
      <c r="C1287" s="245"/>
      <c r="D1287" s="235" t="s">
        <v>195</v>
      </c>
      <c r="E1287" s="246" t="s">
        <v>19</v>
      </c>
      <c r="F1287" s="247" t="s">
        <v>7322</v>
      </c>
      <c r="G1287" s="245"/>
      <c r="H1287" s="248">
        <v>-1.8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195</v>
      </c>
      <c r="AU1287" s="254" t="s">
        <v>82</v>
      </c>
      <c r="AV1287" s="14" t="s">
        <v>82</v>
      </c>
      <c r="AW1287" s="14" t="s">
        <v>35</v>
      </c>
      <c r="AX1287" s="14" t="s">
        <v>73</v>
      </c>
      <c r="AY1287" s="254" t="s">
        <v>185</v>
      </c>
    </row>
    <row r="1288" s="13" customFormat="1">
      <c r="A1288" s="13"/>
      <c r="B1288" s="233"/>
      <c r="C1288" s="234"/>
      <c r="D1288" s="235" t="s">
        <v>195</v>
      </c>
      <c r="E1288" s="236" t="s">
        <v>19</v>
      </c>
      <c r="F1288" s="237" t="s">
        <v>6933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195</v>
      </c>
      <c r="AU1288" s="243" t="s">
        <v>82</v>
      </c>
      <c r="AV1288" s="13" t="s">
        <v>80</v>
      </c>
      <c r="AW1288" s="13" t="s">
        <v>35</v>
      </c>
      <c r="AX1288" s="13" t="s">
        <v>73</v>
      </c>
      <c r="AY1288" s="243" t="s">
        <v>185</v>
      </c>
    </row>
    <row r="1289" s="14" customFormat="1">
      <c r="A1289" s="14"/>
      <c r="B1289" s="244"/>
      <c r="C1289" s="245"/>
      <c r="D1289" s="235" t="s">
        <v>195</v>
      </c>
      <c r="E1289" s="246" t="s">
        <v>19</v>
      </c>
      <c r="F1289" s="247" t="s">
        <v>6963</v>
      </c>
      <c r="G1289" s="245"/>
      <c r="H1289" s="248">
        <v>12.720000000000001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195</v>
      </c>
      <c r="AU1289" s="254" t="s">
        <v>82</v>
      </c>
      <c r="AV1289" s="14" t="s">
        <v>82</v>
      </c>
      <c r="AW1289" s="14" t="s">
        <v>35</v>
      </c>
      <c r="AX1289" s="14" t="s">
        <v>73</v>
      </c>
      <c r="AY1289" s="254" t="s">
        <v>185</v>
      </c>
    </row>
    <row r="1290" s="14" customFormat="1">
      <c r="A1290" s="14"/>
      <c r="B1290" s="244"/>
      <c r="C1290" s="245"/>
      <c r="D1290" s="235" t="s">
        <v>195</v>
      </c>
      <c r="E1290" s="246" t="s">
        <v>19</v>
      </c>
      <c r="F1290" s="247" t="s">
        <v>7322</v>
      </c>
      <c r="G1290" s="245"/>
      <c r="H1290" s="248">
        <v>-1.8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195</v>
      </c>
      <c r="AU1290" s="254" t="s">
        <v>82</v>
      </c>
      <c r="AV1290" s="14" t="s">
        <v>82</v>
      </c>
      <c r="AW1290" s="14" t="s">
        <v>35</v>
      </c>
      <c r="AX1290" s="14" t="s">
        <v>73</v>
      </c>
      <c r="AY1290" s="254" t="s">
        <v>185</v>
      </c>
    </row>
    <row r="1291" s="15" customFormat="1">
      <c r="A1291" s="15"/>
      <c r="B1291" s="255"/>
      <c r="C1291" s="256"/>
      <c r="D1291" s="235" t="s">
        <v>195</v>
      </c>
      <c r="E1291" s="257" t="s">
        <v>19</v>
      </c>
      <c r="F1291" s="258" t="s">
        <v>226</v>
      </c>
      <c r="G1291" s="256"/>
      <c r="H1291" s="259">
        <v>88.195000000000007</v>
      </c>
      <c r="I1291" s="260"/>
      <c r="J1291" s="256"/>
      <c r="K1291" s="256"/>
      <c r="L1291" s="261"/>
      <c r="M1291" s="262"/>
      <c r="N1291" s="263"/>
      <c r="O1291" s="263"/>
      <c r="P1291" s="263"/>
      <c r="Q1291" s="263"/>
      <c r="R1291" s="263"/>
      <c r="S1291" s="263"/>
      <c r="T1291" s="264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65" t="s">
        <v>195</v>
      </c>
      <c r="AU1291" s="265" t="s">
        <v>82</v>
      </c>
      <c r="AV1291" s="15" t="s">
        <v>135</v>
      </c>
      <c r="AW1291" s="15" t="s">
        <v>35</v>
      </c>
      <c r="AX1291" s="15" t="s">
        <v>80</v>
      </c>
      <c r="AY1291" s="265" t="s">
        <v>185</v>
      </c>
    </row>
    <row r="1292" s="14" customFormat="1">
      <c r="A1292" s="14"/>
      <c r="B1292" s="244"/>
      <c r="C1292" s="245"/>
      <c r="D1292" s="235" t="s">
        <v>195</v>
      </c>
      <c r="E1292" s="245"/>
      <c r="F1292" s="247" t="s">
        <v>7328</v>
      </c>
      <c r="G1292" s="245"/>
      <c r="H1292" s="248">
        <v>89.959000000000003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195</v>
      </c>
      <c r="AU1292" s="254" t="s">
        <v>82</v>
      </c>
      <c r="AV1292" s="14" t="s">
        <v>82</v>
      </c>
      <c r="AW1292" s="14" t="s">
        <v>4</v>
      </c>
      <c r="AX1292" s="14" t="s">
        <v>80</v>
      </c>
      <c r="AY1292" s="254" t="s">
        <v>185</v>
      </c>
    </row>
    <row r="1293" s="2" customFormat="1" ht="16.5" customHeight="1">
      <c r="A1293" s="40"/>
      <c r="B1293" s="41"/>
      <c r="C1293" s="215" t="s">
        <v>2056</v>
      </c>
      <c r="D1293" s="215" t="s">
        <v>187</v>
      </c>
      <c r="E1293" s="216" t="s">
        <v>2109</v>
      </c>
      <c r="F1293" s="217" t="s">
        <v>2110</v>
      </c>
      <c r="G1293" s="218" t="s">
        <v>240</v>
      </c>
      <c r="H1293" s="219">
        <v>301.10000000000002</v>
      </c>
      <c r="I1293" s="220"/>
      <c r="J1293" s="221">
        <f>ROUND(I1293*H1293,2)</f>
        <v>0</v>
      </c>
      <c r="K1293" s="217" t="s">
        <v>191</v>
      </c>
      <c r="L1293" s="46"/>
      <c r="M1293" s="222" t="s">
        <v>19</v>
      </c>
      <c r="N1293" s="223" t="s">
        <v>44</v>
      </c>
      <c r="O1293" s="86"/>
      <c r="P1293" s="224">
        <f>O1293*H1293</f>
        <v>0</v>
      </c>
      <c r="Q1293" s="224">
        <v>3.0000000000000001E-05</v>
      </c>
      <c r="R1293" s="224">
        <f>Q1293*H1293</f>
        <v>0.0090330000000000011</v>
      </c>
      <c r="S1293" s="224">
        <v>0</v>
      </c>
      <c r="T1293" s="225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6" t="s">
        <v>339</v>
      </c>
      <c r="AT1293" s="226" t="s">
        <v>187</v>
      </c>
      <c r="AU1293" s="226" t="s">
        <v>82</v>
      </c>
      <c r="AY1293" s="19" t="s">
        <v>185</v>
      </c>
      <c r="BE1293" s="227">
        <f>IF(N1293="základní",J1293,0)</f>
        <v>0</v>
      </c>
      <c r="BF1293" s="227">
        <f>IF(N1293="snížená",J1293,0)</f>
        <v>0</v>
      </c>
      <c r="BG1293" s="227">
        <f>IF(N1293="zákl. přenesená",J1293,0)</f>
        <v>0</v>
      </c>
      <c r="BH1293" s="227">
        <f>IF(N1293="sníž. přenesená",J1293,0)</f>
        <v>0</v>
      </c>
      <c r="BI1293" s="227">
        <f>IF(N1293="nulová",J1293,0)</f>
        <v>0</v>
      </c>
      <c r="BJ1293" s="19" t="s">
        <v>80</v>
      </c>
      <c r="BK1293" s="227">
        <f>ROUND(I1293*H1293,2)</f>
        <v>0</v>
      </c>
      <c r="BL1293" s="19" t="s">
        <v>339</v>
      </c>
      <c r="BM1293" s="226" t="s">
        <v>7329</v>
      </c>
    </row>
    <row r="1294" s="2" customFormat="1">
      <c r="A1294" s="40"/>
      <c r="B1294" s="41"/>
      <c r="C1294" s="42"/>
      <c r="D1294" s="228" t="s">
        <v>193</v>
      </c>
      <c r="E1294" s="42"/>
      <c r="F1294" s="229" t="s">
        <v>2112</v>
      </c>
      <c r="G1294" s="42"/>
      <c r="H1294" s="42"/>
      <c r="I1294" s="230"/>
      <c r="J1294" s="42"/>
      <c r="K1294" s="42"/>
      <c r="L1294" s="46"/>
      <c r="M1294" s="231"/>
      <c r="N1294" s="232"/>
      <c r="O1294" s="86"/>
      <c r="P1294" s="86"/>
      <c r="Q1294" s="86"/>
      <c r="R1294" s="86"/>
      <c r="S1294" s="86"/>
      <c r="T1294" s="87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9" t="s">
        <v>193</v>
      </c>
      <c r="AU1294" s="19" t="s">
        <v>82</v>
      </c>
    </row>
    <row r="1295" s="13" customFormat="1">
      <c r="A1295" s="13"/>
      <c r="B1295" s="233"/>
      <c r="C1295" s="234"/>
      <c r="D1295" s="235" t="s">
        <v>195</v>
      </c>
      <c r="E1295" s="236" t="s">
        <v>19</v>
      </c>
      <c r="F1295" s="237" t="s">
        <v>652</v>
      </c>
      <c r="G1295" s="234"/>
      <c r="H1295" s="236" t="s">
        <v>19</v>
      </c>
      <c r="I1295" s="238"/>
      <c r="J1295" s="234"/>
      <c r="K1295" s="234"/>
      <c r="L1295" s="239"/>
      <c r="M1295" s="240"/>
      <c r="N1295" s="241"/>
      <c r="O1295" s="241"/>
      <c r="P1295" s="241"/>
      <c r="Q1295" s="241"/>
      <c r="R1295" s="241"/>
      <c r="S1295" s="241"/>
      <c r="T1295" s="24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3" t="s">
        <v>195</v>
      </c>
      <c r="AU1295" s="243" t="s">
        <v>82</v>
      </c>
      <c r="AV1295" s="13" t="s">
        <v>80</v>
      </c>
      <c r="AW1295" s="13" t="s">
        <v>35</v>
      </c>
      <c r="AX1295" s="13" t="s">
        <v>73</v>
      </c>
      <c r="AY1295" s="243" t="s">
        <v>185</v>
      </c>
    </row>
    <row r="1296" s="14" customFormat="1">
      <c r="A1296" s="14"/>
      <c r="B1296" s="244"/>
      <c r="C1296" s="245"/>
      <c r="D1296" s="235" t="s">
        <v>195</v>
      </c>
      <c r="E1296" s="246" t="s">
        <v>19</v>
      </c>
      <c r="F1296" s="247" t="s">
        <v>7315</v>
      </c>
      <c r="G1296" s="245"/>
      <c r="H1296" s="248">
        <v>301.10000000000002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195</v>
      </c>
      <c r="AU1296" s="254" t="s">
        <v>82</v>
      </c>
      <c r="AV1296" s="14" t="s">
        <v>82</v>
      </c>
      <c r="AW1296" s="14" t="s">
        <v>35</v>
      </c>
      <c r="AX1296" s="14" t="s">
        <v>73</v>
      </c>
      <c r="AY1296" s="254" t="s">
        <v>185</v>
      </c>
    </row>
    <row r="1297" s="15" customFormat="1">
      <c r="A1297" s="15"/>
      <c r="B1297" s="255"/>
      <c r="C1297" s="256"/>
      <c r="D1297" s="235" t="s">
        <v>195</v>
      </c>
      <c r="E1297" s="257" t="s">
        <v>19</v>
      </c>
      <c r="F1297" s="258" t="s">
        <v>226</v>
      </c>
      <c r="G1297" s="256"/>
      <c r="H1297" s="259">
        <v>301.10000000000002</v>
      </c>
      <c r="I1297" s="260"/>
      <c r="J1297" s="256"/>
      <c r="K1297" s="256"/>
      <c r="L1297" s="261"/>
      <c r="M1297" s="262"/>
      <c r="N1297" s="263"/>
      <c r="O1297" s="263"/>
      <c r="P1297" s="263"/>
      <c r="Q1297" s="263"/>
      <c r="R1297" s="263"/>
      <c r="S1297" s="263"/>
      <c r="T1297" s="264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5" t="s">
        <v>195</v>
      </c>
      <c r="AU1297" s="265" t="s">
        <v>82</v>
      </c>
      <c r="AV1297" s="15" t="s">
        <v>135</v>
      </c>
      <c r="AW1297" s="15" t="s">
        <v>35</v>
      </c>
      <c r="AX1297" s="15" t="s">
        <v>80</v>
      </c>
      <c r="AY1297" s="265" t="s">
        <v>185</v>
      </c>
    </row>
    <row r="1298" s="2" customFormat="1" ht="24.15" customHeight="1">
      <c r="A1298" s="40"/>
      <c r="B1298" s="41"/>
      <c r="C1298" s="215" t="s">
        <v>2062</v>
      </c>
      <c r="D1298" s="215" t="s">
        <v>187</v>
      </c>
      <c r="E1298" s="216" t="s">
        <v>2114</v>
      </c>
      <c r="F1298" s="217" t="s">
        <v>2115</v>
      </c>
      <c r="G1298" s="218" t="s">
        <v>457</v>
      </c>
      <c r="H1298" s="266"/>
      <c r="I1298" s="220"/>
      <c r="J1298" s="221">
        <f>ROUND(I1298*H1298,2)</f>
        <v>0</v>
      </c>
      <c r="K1298" s="217" t="s">
        <v>191</v>
      </c>
      <c r="L1298" s="46"/>
      <c r="M1298" s="222" t="s">
        <v>19</v>
      </c>
      <c r="N1298" s="223" t="s">
        <v>44</v>
      </c>
      <c r="O1298" s="86"/>
      <c r="P1298" s="224">
        <f>O1298*H1298</f>
        <v>0</v>
      </c>
      <c r="Q1298" s="224">
        <v>0</v>
      </c>
      <c r="R1298" s="224">
        <f>Q1298*H1298</f>
        <v>0</v>
      </c>
      <c r="S1298" s="224">
        <v>0</v>
      </c>
      <c r="T1298" s="225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6" t="s">
        <v>339</v>
      </c>
      <c r="AT1298" s="226" t="s">
        <v>187</v>
      </c>
      <c r="AU1298" s="226" t="s">
        <v>82</v>
      </c>
      <c r="AY1298" s="19" t="s">
        <v>185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19" t="s">
        <v>80</v>
      </c>
      <c r="BK1298" s="227">
        <f>ROUND(I1298*H1298,2)</f>
        <v>0</v>
      </c>
      <c r="BL1298" s="19" t="s">
        <v>339</v>
      </c>
      <c r="BM1298" s="226" t="s">
        <v>7330</v>
      </c>
    </row>
    <row r="1299" s="2" customFormat="1">
      <c r="A1299" s="40"/>
      <c r="B1299" s="41"/>
      <c r="C1299" s="42"/>
      <c r="D1299" s="228" t="s">
        <v>193</v>
      </c>
      <c r="E1299" s="42"/>
      <c r="F1299" s="229" t="s">
        <v>2117</v>
      </c>
      <c r="G1299" s="42"/>
      <c r="H1299" s="42"/>
      <c r="I1299" s="230"/>
      <c r="J1299" s="42"/>
      <c r="K1299" s="42"/>
      <c r="L1299" s="46"/>
      <c r="M1299" s="231"/>
      <c r="N1299" s="232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193</v>
      </c>
      <c r="AU1299" s="19" t="s">
        <v>82</v>
      </c>
    </row>
    <row r="1300" s="12" customFormat="1" ht="22.8" customHeight="1">
      <c r="A1300" s="12"/>
      <c r="B1300" s="199"/>
      <c r="C1300" s="200"/>
      <c r="D1300" s="201" t="s">
        <v>72</v>
      </c>
      <c r="E1300" s="213" t="s">
        <v>1408</v>
      </c>
      <c r="F1300" s="213" t="s">
        <v>1409</v>
      </c>
      <c r="G1300" s="200"/>
      <c r="H1300" s="200"/>
      <c r="I1300" s="203"/>
      <c r="J1300" s="214">
        <f>BK1300</f>
        <v>0</v>
      </c>
      <c r="K1300" s="200"/>
      <c r="L1300" s="205"/>
      <c r="M1300" s="206"/>
      <c r="N1300" s="207"/>
      <c r="O1300" s="207"/>
      <c r="P1300" s="208">
        <f>SUM(P1301:P1356)</f>
        <v>0</v>
      </c>
      <c r="Q1300" s="207"/>
      <c r="R1300" s="208">
        <f>SUM(R1301:R1356)</f>
        <v>0.017203780000000002</v>
      </c>
      <c r="S1300" s="207"/>
      <c r="T1300" s="209">
        <f>SUM(T1301:T1356)</f>
        <v>0</v>
      </c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R1300" s="210" t="s">
        <v>82</v>
      </c>
      <c r="AT1300" s="211" t="s">
        <v>72</v>
      </c>
      <c r="AU1300" s="211" t="s">
        <v>80</v>
      </c>
      <c r="AY1300" s="210" t="s">
        <v>185</v>
      </c>
      <c r="BK1300" s="212">
        <f>SUM(BK1301:BK1356)</f>
        <v>0</v>
      </c>
    </row>
    <row r="1301" s="2" customFormat="1" ht="16.5" customHeight="1">
      <c r="A1301" s="40"/>
      <c r="B1301" s="41"/>
      <c r="C1301" s="215" t="s">
        <v>2068</v>
      </c>
      <c r="D1301" s="215" t="s">
        <v>187</v>
      </c>
      <c r="E1301" s="216" t="s">
        <v>1411</v>
      </c>
      <c r="F1301" s="217" t="s">
        <v>1412</v>
      </c>
      <c r="G1301" s="218" t="s">
        <v>240</v>
      </c>
      <c r="H1301" s="219">
        <v>19.622</v>
      </c>
      <c r="I1301" s="220"/>
      <c r="J1301" s="221">
        <f>ROUND(I1301*H1301,2)</f>
        <v>0</v>
      </c>
      <c r="K1301" s="217" t="s">
        <v>191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4.0000000000000003E-05</v>
      </c>
      <c r="R1301" s="224">
        <f>Q1301*H1301</f>
        <v>0.00078488000000000006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339</v>
      </c>
      <c r="AT1301" s="226" t="s">
        <v>187</v>
      </c>
      <c r="AU1301" s="226" t="s">
        <v>82</v>
      </c>
      <c r="AY1301" s="19" t="s">
        <v>185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80</v>
      </c>
      <c r="BK1301" s="227">
        <f>ROUND(I1301*H1301,2)</f>
        <v>0</v>
      </c>
      <c r="BL1301" s="19" t="s">
        <v>339</v>
      </c>
      <c r="BM1301" s="226" t="s">
        <v>7331</v>
      </c>
    </row>
    <row r="1302" s="2" customFormat="1">
      <c r="A1302" s="40"/>
      <c r="B1302" s="41"/>
      <c r="C1302" s="42"/>
      <c r="D1302" s="228" t="s">
        <v>193</v>
      </c>
      <c r="E1302" s="42"/>
      <c r="F1302" s="229" t="s">
        <v>1414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193</v>
      </c>
      <c r="AU1302" s="19" t="s">
        <v>82</v>
      </c>
    </row>
    <row r="1303" s="13" customFormat="1">
      <c r="A1303" s="13"/>
      <c r="B1303" s="233"/>
      <c r="C1303" s="234"/>
      <c r="D1303" s="235" t="s">
        <v>195</v>
      </c>
      <c r="E1303" s="236" t="s">
        <v>19</v>
      </c>
      <c r="F1303" s="237" t="s">
        <v>652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195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185</v>
      </c>
    </row>
    <row r="1304" s="13" customFormat="1">
      <c r="A1304" s="13"/>
      <c r="B1304" s="233"/>
      <c r="C1304" s="234"/>
      <c r="D1304" s="235" t="s">
        <v>195</v>
      </c>
      <c r="E1304" s="236" t="s">
        <v>19</v>
      </c>
      <c r="F1304" s="237" t="s">
        <v>7332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195</v>
      </c>
      <c r="AU1304" s="243" t="s">
        <v>82</v>
      </c>
      <c r="AV1304" s="13" t="s">
        <v>80</v>
      </c>
      <c r="AW1304" s="13" t="s">
        <v>35</v>
      </c>
      <c r="AX1304" s="13" t="s">
        <v>73</v>
      </c>
      <c r="AY1304" s="243" t="s">
        <v>185</v>
      </c>
    </row>
    <row r="1305" s="14" customFormat="1">
      <c r="A1305" s="14"/>
      <c r="B1305" s="244"/>
      <c r="C1305" s="245"/>
      <c r="D1305" s="235" t="s">
        <v>195</v>
      </c>
      <c r="E1305" s="246" t="s">
        <v>19</v>
      </c>
      <c r="F1305" s="247" t="s">
        <v>7333</v>
      </c>
      <c r="G1305" s="245"/>
      <c r="H1305" s="248">
        <v>2.8199999999999998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195</v>
      </c>
      <c r="AU1305" s="254" t="s">
        <v>82</v>
      </c>
      <c r="AV1305" s="14" t="s">
        <v>82</v>
      </c>
      <c r="AW1305" s="14" t="s">
        <v>35</v>
      </c>
      <c r="AX1305" s="14" t="s">
        <v>73</v>
      </c>
      <c r="AY1305" s="254" t="s">
        <v>185</v>
      </c>
    </row>
    <row r="1306" s="14" customFormat="1">
      <c r="A1306" s="14"/>
      <c r="B1306" s="244"/>
      <c r="C1306" s="245"/>
      <c r="D1306" s="235" t="s">
        <v>195</v>
      </c>
      <c r="E1306" s="246" t="s">
        <v>19</v>
      </c>
      <c r="F1306" s="247" t="s">
        <v>2121</v>
      </c>
      <c r="G1306" s="245"/>
      <c r="H1306" s="248">
        <v>3.7120000000000002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195</v>
      </c>
      <c r="AU1306" s="254" t="s">
        <v>82</v>
      </c>
      <c r="AV1306" s="14" t="s">
        <v>82</v>
      </c>
      <c r="AW1306" s="14" t="s">
        <v>35</v>
      </c>
      <c r="AX1306" s="14" t="s">
        <v>73</v>
      </c>
      <c r="AY1306" s="254" t="s">
        <v>185</v>
      </c>
    </row>
    <row r="1307" s="14" customFormat="1">
      <c r="A1307" s="14"/>
      <c r="B1307" s="244"/>
      <c r="C1307" s="245"/>
      <c r="D1307" s="235" t="s">
        <v>195</v>
      </c>
      <c r="E1307" s="246" t="s">
        <v>19</v>
      </c>
      <c r="F1307" s="247" t="s">
        <v>1581</v>
      </c>
      <c r="G1307" s="245"/>
      <c r="H1307" s="248">
        <v>2.181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195</v>
      </c>
      <c r="AU1307" s="254" t="s">
        <v>82</v>
      </c>
      <c r="AV1307" s="14" t="s">
        <v>82</v>
      </c>
      <c r="AW1307" s="14" t="s">
        <v>35</v>
      </c>
      <c r="AX1307" s="14" t="s">
        <v>73</v>
      </c>
      <c r="AY1307" s="254" t="s">
        <v>185</v>
      </c>
    </row>
    <row r="1308" s="14" customFormat="1">
      <c r="A1308" s="14"/>
      <c r="B1308" s="244"/>
      <c r="C1308" s="245"/>
      <c r="D1308" s="235" t="s">
        <v>195</v>
      </c>
      <c r="E1308" s="246" t="s">
        <v>19</v>
      </c>
      <c r="F1308" s="247" t="s">
        <v>2121</v>
      </c>
      <c r="G1308" s="245"/>
      <c r="H1308" s="248">
        <v>3.7120000000000002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195</v>
      </c>
      <c r="AU1308" s="254" t="s">
        <v>82</v>
      </c>
      <c r="AV1308" s="14" t="s">
        <v>82</v>
      </c>
      <c r="AW1308" s="14" t="s">
        <v>35</v>
      </c>
      <c r="AX1308" s="14" t="s">
        <v>73</v>
      </c>
      <c r="AY1308" s="254" t="s">
        <v>185</v>
      </c>
    </row>
    <row r="1309" s="14" customFormat="1">
      <c r="A1309" s="14"/>
      <c r="B1309" s="244"/>
      <c r="C1309" s="245"/>
      <c r="D1309" s="235" t="s">
        <v>195</v>
      </c>
      <c r="E1309" s="246" t="s">
        <v>19</v>
      </c>
      <c r="F1309" s="247" t="s">
        <v>1581</v>
      </c>
      <c r="G1309" s="245"/>
      <c r="H1309" s="248">
        <v>2.181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195</v>
      </c>
      <c r="AU1309" s="254" t="s">
        <v>82</v>
      </c>
      <c r="AV1309" s="14" t="s">
        <v>82</v>
      </c>
      <c r="AW1309" s="14" t="s">
        <v>35</v>
      </c>
      <c r="AX1309" s="14" t="s">
        <v>73</v>
      </c>
      <c r="AY1309" s="254" t="s">
        <v>185</v>
      </c>
    </row>
    <row r="1310" s="13" customFormat="1">
      <c r="A1310" s="13"/>
      <c r="B1310" s="233"/>
      <c r="C1310" s="234"/>
      <c r="D1310" s="235" t="s">
        <v>195</v>
      </c>
      <c r="E1310" s="236" t="s">
        <v>19</v>
      </c>
      <c r="F1310" s="237" t="s">
        <v>777</v>
      </c>
      <c r="G1310" s="234"/>
      <c r="H1310" s="236" t="s">
        <v>19</v>
      </c>
      <c r="I1310" s="238"/>
      <c r="J1310" s="234"/>
      <c r="K1310" s="234"/>
      <c r="L1310" s="239"/>
      <c r="M1310" s="240"/>
      <c r="N1310" s="241"/>
      <c r="O1310" s="241"/>
      <c r="P1310" s="241"/>
      <c r="Q1310" s="241"/>
      <c r="R1310" s="241"/>
      <c r="S1310" s="241"/>
      <c r="T1310" s="24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3" t="s">
        <v>195</v>
      </c>
      <c r="AU1310" s="243" t="s">
        <v>82</v>
      </c>
      <c r="AV1310" s="13" t="s">
        <v>80</v>
      </c>
      <c r="AW1310" s="13" t="s">
        <v>35</v>
      </c>
      <c r="AX1310" s="13" t="s">
        <v>73</v>
      </c>
      <c r="AY1310" s="243" t="s">
        <v>185</v>
      </c>
    </row>
    <row r="1311" s="14" customFormat="1">
      <c r="A1311" s="14"/>
      <c r="B1311" s="244"/>
      <c r="C1311" s="245"/>
      <c r="D1311" s="235" t="s">
        <v>195</v>
      </c>
      <c r="E1311" s="246" t="s">
        <v>19</v>
      </c>
      <c r="F1311" s="247" t="s">
        <v>7334</v>
      </c>
      <c r="G1311" s="245"/>
      <c r="H1311" s="248">
        <v>2.3759999999999999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195</v>
      </c>
      <c r="AU1311" s="254" t="s">
        <v>82</v>
      </c>
      <c r="AV1311" s="14" t="s">
        <v>82</v>
      </c>
      <c r="AW1311" s="14" t="s">
        <v>35</v>
      </c>
      <c r="AX1311" s="14" t="s">
        <v>73</v>
      </c>
      <c r="AY1311" s="254" t="s">
        <v>185</v>
      </c>
    </row>
    <row r="1312" s="14" customFormat="1">
      <c r="A1312" s="14"/>
      <c r="B1312" s="244"/>
      <c r="C1312" s="245"/>
      <c r="D1312" s="235" t="s">
        <v>195</v>
      </c>
      <c r="E1312" s="246" t="s">
        <v>19</v>
      </c>
      <c r="F1312" s="247" t="s">
        <v>7335</v>
      </c>
      <c r="G1312" s="245"/>
      <c r="H1312" s="248">
        <v>1.0800000000000001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195</v>
      </c>
      <c r="AU1312" s="254" t="s">
        <v>82</v>
      </c>
      <c r="AV1312" s="14" t="s">
        <v>82</v>
      </c>
      <c r="AW1312" s="14" t="s">
        <v>35</v>
      </c>
      <c r="AX1312" s="14" t="s">
        <v>73</v>
      </c>
      <c r="AY1312" s="254" t="s">
        <v>185</v>
      </c>
    </row>
    <row r="1313" s="14" customFormat="1">
      <c r="A1313" s="14"/>
      <c r="B1313" s="244"/>
      <c r="C1313" s="245"/>
      <c r="D1313" s="235" t="s">
        <v>195</v>
      </c>
      <c r="E1313" s="246" t="s">
        <v>19</v>
      </c>
      <c r="F1313" s="247" t="s">
        <v>7336</v>
      </c>
      <c r="G1313" s="245"/>
      <c r="H1313" s="248">
        <v>1.5600000000000001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195</v>
      </c>
      <c r="AU1313" s="254" t="s">
        <v>82</v>
      </c>
      <c r="AV1313" s="14" t="s">
        <v>82</v>
      </c>
      <c r="AW1313" s="14" t="s">
        <v>35</v>
      </c>
      <c r="AX1313" s="14" t="s">
        <v>73</v>
      </c>
      <c r="AY1313" s="254" t="s">
        <v>185</v>
      </c>
    </row>
    <row r="1314" s="15" customFormat="1">
      <c r="A1314" s="15"/>
      <c r="B1314" s="255"/>
      <c r="C1314" s="256"/>
      <c r="D1314" s="235" t="s">
        <v>195</v>
      </c>
      <c r="E1314" s="257" t="s">
        <v>19</v>
      </c>
      <c r="F1314" s="258" t="s">
        <v>226</v>
      </c>
      <c r="G1314" s="256"/>
      <c r="H1314" s="259">
        <v>19.622000000000003</v>
      </c>
      <c r="I1314" s="260"/>
      <c r="J1314" s="256"/>
      <c r="K1314" s="256"/>
      <c r="L1314" s="261"/>
      <c r="M1314" s="262"/>
      <c r="N1314" s="263"/>
      <c r="O1314" s="263"/>
      <c r="P1314" s="263"/>
      <c r="Q1314" s="263"/>
      <c r="R1314" s="263"/>
      <c r="S1314" s="263"/>
      <c r="T1314" s="264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65" t="s">
        <v>195</v>
      </c>
      <c r="AU1314" s="265" t="s">
        <v>82</v>
      </c>
      <c r="AV1314" s="15" t="s">
        <v>135</v>
      </c>
      <c r="AW1314" s="15" t="s">
        <v>35</v>
      </c>
      <c r="AX1314" s="15" t="s">
        <v>80</v>
      </c>
      <c r="AY1314" s="265" t="s">
        <v>185</v>
      </c>
    </row>
    <row r="1315" s="2" customFormat="1" ht="16.5" customHeight="1">
      <c r="A1315" s="40"/>
      <c r="B1315" s="41"/>
      <c r="C1315" s="215" t="s">
        <v>2073</v>
      </c>
      <c r="D1315" s="215" t="s">
        <v>187</v>
      </c>
      <c r="E1315" s="216" t="s">
        <v>1420</v>
      </c>
      <c r="F1315" s="217" t="s">
        <v>1421</v>
      </c>
      <c r="G1315" s="218" t="s">
        <v>240</v>
      </c>
      <c r="H1315" s="219">
        <v>4.4400000000000004</v>
      </c>
      <c r="I1315" s="220"/>
      <c r="J1315" s="221">
        <f>ROUND(I1315*H1315,2)</f>
        <v>0</v>
      </c>
      <c r="K1315" s="217" t="s">
        <v>191</v>
      </c>
      <c r="L1315" s="46"/>
      <c r="M1315" s="222" t="s">
        <v>19</v>
      </c>
      <c r="N1315" s="223" t="s">
        <v>44</v>
      </c>
      <c r="O1315" s="86"/>
      <c r="P1315" s="224">
        <f>O1315*H1315</f>
        <v>0</v>
      </c>
      <c r="Q1315" s="224">
        <v>0.00054000000000000001</v>
      </c>
      <c r="R1315" s="224">
        <f>Q1315*H1315</f>
        <v>0.0023976000000000002</v>
      </c>
      <c r="S1315" s="224">
        <v>0</v>
      </c>
      <c r="T1315" s="225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26" t="s">
        <v>339</v>
      </c>
      <c r="AT1315" s="226" t="s">
        <v>187</v>
      </c>
      <c r="AU1315" s="226" t="s">
        <v>82</v>
      </c>
      <c r="AY1315" s="19" t="s">
        <v>185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19" t="s">
        <v>80</v>
      </c>
      <c r="BK1315" s="227">
        <f>ROUND(I1315*H1315,2)</f>
        <v>0</v>
      </c>
      <c r="BL1315" s="19" t="s">
        <v>339</v>
      </c>
      <c r="BM1315" s="226" t="s">
        <v>7337</v>
      </c>
    </row>
    <row r="1316" s="2" customFormat="1">
      <c r="A1316" s="40"/>
      <c r="B1316" s="41"/>
      <c r="C1316" s="42"/>
      <c r="D1316" s="228" t="s">
        <v>193</v>
      </c>
      <c r="E1316" s="42"/>
      <c r="F1316" s="229" t="s">
        <v>1423</v>
      </c>
      <c r="G1316" s="42"/>
      <c r="H1316" s="42"/>
      <c r="I1316" s="230"/>
      <c r="J1316" s="42"/>
      <c r="K1316" s="42"/>
      <c r="L1316" s="46"/>
      <c r="M1316" s="231"/>
      <c r="N1316" s="232"/>
      <c r="O1316" s="86"/>
      <c r="P1316" s="86"/>
      <c r="Q1316" s="86"/>
      <c r="R1316" s="86"/>
      <c r="S1316" s="86"/>
      <c r="T1316" s="87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193</v>
      </c>
      <c r="AU1316" s="19" t="s">
        <v>82</v>
      </c>
    </row>
    <row r="1317" s="13" customFormat="1">
      <c r="A1317" s="13"/>
      <c r="B1317" s="233"/>
      <c r="C1317" s="234"/>
      <c r="D1317" s="235" t="s">
        <v>195</v>
      </c>
      <c r="E1317" s="236" t="s">
        <v>19</v>
      </c>
      <c r="F1317" s="237" t="s">
        <v>652</v>
      </c>
      <c r="G1317" s="234"/>
      <c r="H1317" s="236" t="s">
        <v>19</v>
      </c>
      <c r="I1317" s="238"/>
      <c r="J1317" s="234"/>
      <c r="K1317" s="234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3" t="s">
        <v>195</v>
      </c>
      <c r="AU1317" s="243" t="s">
        <v>82</v>
      </c>
      <c r="AV1317" s="13" t="s">
        <v>80</v>
      </c>
      <c r="AW1317" s="13" t="s">
        <v>35</v>
      </c>
      <c r="AX1317" s="13" t="s">
        <v>73</v>
      </c>
      <c r="AY1317" s="243" t="s">
        <v>185</v>
      </c>
    </row>
    <row r="1318" s="13" customFormat="1">
      <c r="A1318" s="13"/>
      <c r="B1318" s="233"/>
      <c r="C1318" s="234"/>
      <c r="D1318" s="235" t="s">
        <v>195</v>
      </c>
      <c r="E1318" s="236" t="s">
        <v>19</v>
      </c>
      <c r="F1318" s="237" t="s">
        <v>7332</v>
      </c>
      <c r="G1318" s="234"/>
      <c r="H1318" s="236" t="s">
        <v>19</v>
      </c>
      <c r="I1318" s="238"/>
      <c r="J1318" s="234"/>
      <c r="K1318" s="234"/>
      <c r="L1318" s="239"/>
      <c r="M1318" s="240"/>
      <c r="N1318" s="241"/>
      <c r="O1318" s="241"/>
      <c r="P1318" s="241"/>
      <c r="Q1318" s="241"/>
      <c r="R1318" s="241"/>
      <c r="S1318" s="241"/>
      <c r="T1318" s="24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3" t="s">
        <v>195</v>
      </c>
      <c r="AU1318" s="243" t="s">
        <v>82</v>
      </c>
      <c r="AV1318" s="13" t="s">
        <v>80</v>
      </c>
      <c r="AW1318" s="13" t="s">
        <v>35</v>
      </c>
      <c r="AX1318" s="13" t="s">
        <v>73</v>
      </c>
      <c r="AY1318" s="243" t="s">
        <v>185</v>
      </c>
    </row>
    <row r="1319" s="14" customFormat="1">
      <c r="A1319" s="14"/>
      <c r="B1319" s="244"/>
      <c r="C1319" s="245"/>
      <c r="D1319" s="235" t="s">
        <v>195</v>
      </c>
      <c r="E1319" s="246" t="s">
        <v>19</v>
      </c>
      <c r="F1319" s="247" t="s">
        <v>2120</v>
      </c>
      <c r="G1319" s="245"/>
      <c r="H1319" s="248">
        <v>2.8799999999999999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195</v>
      </c>
      <c r="AU1319" s="254" t="s">
        <v>82</v>
      </c>
      <c r="AV1319" s="14" t="s">
        <v>82</v>
      </c>
      <c r="AW1319" s="14" t="s">
        <v>35</v>
      </c>
      <c r="AX1319" s="14" t="s">
        <v>73</v>
      </c>
      <c r="AY1319" s="254" t="s">
        <v>185</v>
      </c>
    </row>
    <row r="1320" s="13" customFormat="1">
      <c r="A1320" s="13"/>
      <c r="B1320" s="233"/>
      <c r="C1320" s="234"/>
      <c r="D1320" s="235" t="s">
        <v>195</v>
      </c>
      <c r="E1320" s="236" t="s">
        <v>19</v>
      </c>
      <c r="F1320" s="237" t="s">
        <v>777</v>
      </c>
      <c r="G1320" s="234"/>
      <c r="H1320" s="236" t="s">
        <v>19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3" t="s">
        <v>195</v>
      </c>
      <c r="AU1320" s="243" t="s">
        <v>82</v>
      </c>
      <c r="AV1320" s="13" t="s">
        <v>80</v>
      </c>
      <c r="AW1320" s="13" t="s">
        <v>35</v>
      </c>
      <c r="AX1320" s="13" t="s">
        <v>73</v>
      </c>
      <c r="AY1320" s="243" t="s">
        <v>185</v>
      </c>
    </row>
    <row r="1321" s="14" customFormat="1">
      <c r="A1321" s="14"/>
      <c r="B1321" s="244"/>
      <c r="C1321" s="245"/>
      <c r="D1321" s="235" t="s">
        <v>195</v>
      </c>
      <c r="E1321" s="246" t="s">
        <v>19</v>
      </c>
      <c r="F1321" s="247" t="s">
        <v>7336</v>
      </c>
      <c r="G1321" s="245"/>
      <c r="H1321" s="248">
        <v>1.5600000000000001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195</v>
      </c>
      <c r="AU1321" s="254" t="s">
        <v>82</v>
      </c>
      <c r="AV1321" s="14" t="s">
        <v>82</v>
      </c>
      <c r="AW1321" s="14" t="s">
        <v>35</v>
      </c>
      <c r="AX1321" s="14" t="s">
        <v>73</v>
      </c>
      <c r="AY1321" s="254" t="s">
        <v>185</v>
      </c>
    </row>
    <row r="1322" s="15" customFormat="1">
      <c r="A1322" s="15"/>
      <c r="B1322" s="255"/>
      <c r="C1322" s="256"/>
      <c r="D1322" s="235" t="s">
        <v>195</v>
      </c>
      <c r="E1322" s="257" t="s">
        <v>19</v>
      </c>
      <c r="F1322" s="258" t="s">
        <v>226</v>
      </c>
      <c r="G1322" s="256"/>
      <c r="H1322" s="259">
        <v>4.4399999999999995</v>
      </c>
      <c r="I1322" s="260"/>
      <c r="J1322" s="256"/>
      <c r="K1322" s="256"/>
      <c r="L1322" s="261"/>
      <c r="M1322" s="262"/>
      <c r="N1322" s="263"/>
      <c r="O1322" s="263"/>
      <c r="P1322" s="263"/>
      <c r="Q1322" s="263"/>
      <c r="R1322" s="263"/>
      <c r="S1322" s="263"/>
      <c r="T1322" s="264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5" t="s">
        <v>195</v>
      </c>
      <c r="AU1322" s="265" t="s">
        <v>82</v>
      </c>
      <c r="AV1322" s="15" t="s">
        <v>135</v>
      </c>
      <c r="AW1322" s="15" t="s">
        <v>35</v>
      </c>
      <c r="AX1322" s="15" t="s">
        <v>80</v>
      </c>
      <c r="AY1322" s="265" t="s">
        <v>185</v>
      </c>
    </row>
    <row r="1323" s="2" customFormat="1" ht="16.5" customHeight="1">
      <c r="A1323" s="40"/>
      <c r="B1323" s="41"/>
      <c r="C1323" s="215" t="s">
        <v>2079</v>
      </c>
      <c r="D1323" s="215" t="s">
        <v>187</v>
      </c>
      <c r="E1323" s="216" t="s">
        <v>1425</v>
      </c>
      <c r="F1323" s="217" t="s">
        <v>1426</v>
      </c>
      <c r="G1323" s="218" t="s">
        <v>240</v>
      </c>
      <c r="H1323" s="219">
        <v>15.242000000000001</v>
      </c>
      <c r="I1323" s="220"/>
      <c r="J1323" s="221">
        <f>ROUND(I1323*H1323,2)</f>
        <v>0</v>
      </c>
      <c r="K1323" s="217" t="s">
        <v>191</v>
      </c>
      <c r="L1323" s="46"/>
      <c r="M1323" s="222" t="s">
        <v>19</v>
      </c>
      <c r="N1323" s="223" t="s">
        <v>44</v>
      </c>
      <c r="O1323" s="86"/>
      <c r="P1323" s="224">
        <f>O1323*H1323</f>
        <v>0</v>
      </c>
      <c r="Q1323" s="224">
        <v>0.00059000000000000003</v>
      </c>
      <c r="R1323" s="224">
        <f>Q1323*H1323</f>
        <v>0.0089927800000000006</v>
      </c>
      <c r="S1323" s="224">
        <v>0</v>
      </c>
      <c r="T1323" s="225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26" t="s">
        <v>339</v>
      </c>
      <c r="AT1323" s="226" t="s">
        <v>187</v>
      </c>
      <c r="AU1323" s="226" t="s">
        <v>82</v>
      </c>
      <c r="AY1323" s="19" t="s">
        <v>185</v>
      </c>
      <c r="BE1323" s="227">
        <f>IF(N1323="základní",J1323,0)</f>
        <v>0</v>
      </c>
      <c r="BF1323" s="227">
        <f>IF(N1323="snížená",J1323,0)</f>
        <v>0</v>
      </c>
      <c r="BG1323" s="227">
        <f>IF(N1323="zákl. přenesená",J1323,0)</f>
        <v>0</v>
      </c>
      <c r="BH1323" s="227">
        <f>IF(N1323="sníž. přenesená",J1323,0)</f>
        <v>0</v>
      </c>
      <c r="BI1323" s="227">
        <f>IF(N1323="nulová",J1323,0)</f>
        <v>0</v>
      </c>
      <c r="BJ1323" s="19" t="s">
        <v>80</v>
      </c>
      <c r="BK1323" s="227">
        <f>ROUND(I1323*H1323,2)</f>
        <v>0</v>
      </c>
      <c r="BL1323" s="19" t="s">
        <v>339</v>
      </c>
      <c r="BM1323" s="226" t="s">
        <v>7338</v>
      </c>
    </row>
    <row r="1324" s="2" customFormat="1">
      <c r="A1324" s="40"/>
      <c r="B1324" s="41"/>
      <c r="C1324" s="42"/>
      <c r="D1324" s="228" t="s">
        <v>193</v>
      </c>
      <c r="E1324" s="42"/>
      <c r="F1324" s="229" t="s">
        <v>1428</v>
      </c>
      <c r="G1324" s="42"/>
      <c r="H1324" s="42"/>
      <c r="I1324" s="230"/>
      <c r="J1324" s="42"/>
      <c r="K1324" s="42"/>
      <c r="L1324" s="46"/>
      <c r="M1324" s="231"/>
      <c r="N1324" s="232"/>
      <c r="O1324" s="86"/>
      <c r="P1324" s="86"/>
      <c r="Q1324" s="86"/>
      <c r="R1324" s="86"/>
      <c r="S1324" s="86"/>
      <c r="T1324" s="87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T1324" s="19" t="s">
        <v>193</v>
      </c>
      <c r="AU1324" s="19" t="s">
        <v>82</v>
      </c>
    </row>
    <row r="1325" s="13" customFormat="1">
      <c r="A1325" s="13"/>
      <c r="B1325" s="233"/>
      <c r="C1325" s="234"/>
      <c r="D1325" s="235" t="s">
        <v>195</v>
      </c>
      <c r="E1325" s="236" t="s">
        <v>19</v>
      </c>
      <c r="F1325" s="237" t="s">
        <v>652</v>
      </c>
      <c r="G1325" s="234"/>
      <c r="H1325" s="236" t="s">
        <v>19</v>
      </c>
      <c r="I1325" s="238"/>
      <c r="J1325" s="234"/>
      <c r="K1325" s="234"/>
      <c r="L1325" s="239"/>
      <c r="M1325" s="240"/>
      <c r="N1325" s="241"/>
      <c r="O1325" s="241"/>
      <c r="P1325" s="241"/>
      <c r="Q1325" s="241"/>
      <c r="R1325" s="241"/>
      <c r="S1325" s="241"/>
      <c r="T1325" s="24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3" t="s">
        <v>195</v>
      </c>
      <c r="AU1325" s="243" t="s">
        <v>82</v>
      </c>
      <c r="AV1325" s="13" t="s">
        <v>80</v>
      </c>
      <c r="AW1325" s="13" t="s">
        <v>35</v>
      </c>
      <c r="AX1325" s="13" t="s">
        <v>73</v>
      </c>
      <c r="AY1325" s="243" t="s">
        <v>185</v>
      </c>
    </row>
    <row r="1326" s="13" customFormat="1">
      <c r="A1326" s="13"/>
      <c r="B1326" s="233"/>
      <c r="C1326" s="234"/>
      <c r="D1326" s="235" t="s">
        <v>195</v>
      </c>
      <c r="E1326" s="236" t="s">
        <v>19</v>
      </c>
      <c r="F1326" s="237" t="s">
        <v>7332</v>
      </c>
      <c r="G1326" s="234"/>
      <c r="H1326" s="236" t="s">
        <v>19</v>
      </c>
      <c r="I1326" s="238"/>
      <c r="J1326" s="234"/>
      <c r="K1326" s="234"/>
      <c r="L1326" s="239"/>
      <c r="M1326" s="240"/>
      <c r="N1326" s="241"/>
      <c r="O1326" s="241"/>
      <c r="P1326" s="241"/>
      <c r="Q1326" s="241"/>
      <c r="R1326" s="241"/>
      <c r="S1326" s="241"/>
      <c r="T1326" s="24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3" t="s">
        <v>195</v>
      </c>
      <c r="AU1326" s="243" t="s">
        <v>82</v>
      </c>
      <c r="AV1326" s="13" t="s">
        <v>80</v>
      </c>
      <c r="AW1326" s="13" t="s">
        <v>35</v>
      </c>
      <c r="AX1326" s="13" t="s">
        <v>73</v>
      </c>
      <c r="AY1326" s="243" t="s">
        <v>185</v>
      </c>
    </row>
    <row r="1327" s="14" customFormat="1">
      <c r="A1327" s="14"/>
      <c r="B1327" s="244"/>
      <c r="C1327" s="245"/>
      <c r="D1327" s="235" t="s">
        <v>195</v>
      </c>
      <c r="E1327" s="246" t="s">
        <v>19</v>
      </c>
      <c r="F1327" s="247" t="s">
        <v>2121</v>
      </c>
      <c r="G1327" s="245"/>
      <c r="H1327" s="248">
        <v>3.7120000000000002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195</v>
      </c>
      <c r="AU1327" s="254" t="s">
        <v>82</v>
      </c>
      <c r="AV1327" s="14" t="s">
        <v>82</v>
      </c>
      <c r="AW1327" s="14" t="s">
        <v>35</v>
      </c>
      <c r="AX1327" s="14" t="s">
        <v>73</v>
      </c>
      <c r="AY1327" s="254" t="s">
        <v>185</v>
      </c>
    </row>
    <row r="1328" s="14" customFormat="1">
      <c r="A1328" s="14"/>
      <c r="B1328" s="244"/>
      <c r="C1328" s="245"/>
      <c r="D1328" s="235" t="s">
        <v>195</v>
      </c>
      <c r="E1328" s="246" t="s">
        <v>19</v>
      </c>
      <c r="F1328" s="247" t="s">
        <v>1581</v>
      </c>
      <c r="G1328" s="245"/>
      <c r="H1328" s="248">
        <v>2.181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195</v>
      </c>
      <c r="AU1328" s="254" t="s">
        <v>82</v>
      </c>
      <c r="AV1328" s="14" t="s">
        <v>82</v>
      </c>
      <c r="AW1328" s="14" t="s">
        <v>35</v>
      </c>
      <c r="AX1328" s="14" t="s">
        <v>73</v>
      </c>
      <c r="AY1328" s="254" t="s">
        <v>185</v>
      </c>
    </row>
    <row r="1329" s="14" customFormat="1">
      <c r="A1329" s="14"/>
      <c r="B1329" s="244"/>
      <c r="C1329" s="245"/>
      <c r="D1329" s="235" t="s">
        <v>195</v>
      </c>
      <c r="E1329" s="246" t="s">
        <v>19</v>
      </c>
      <c r="F1329" s="247" t="s">
        <v>2121</v>
      </c>
      <c r="G1329" s="245"/>
      <c r="H1329" s="248">
        <v>3.7120000000000002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195</v>
      </c>
      <c r="AU1329" s="254" t="s">
        <v>82</v>
      </c>
      <c r="AV1329" s="14" t="s">
        <v>82</v>
      </c>
      <c r="AW1329" s="14" t="s">
        <v>35</v>
      </c>
      <c r="AX1329" s="14" t="s">
        <v>73</v>
      </c>
      <c r="AY1329" s="254" t="s">
        <v>185</v>
      </c>
    </row>
    <row r="1330" s="14" customFormat="1">
      <c r="A1330" s="14"/>
      <c r="B1330" s="244"/>
      <c r="C1330" s="245"/>
      <c r="D1330" s="235" t="s">
        <v>195</v>
      </c>
      <c r="E1330" s="246" t="s">
        <v>19</v>
      </c>
      <c r="F1330" s="247" t="s">
        <v>1581</v>
      </c>
      <c r="G1330" s="245"/>
      <c r="H1330" s="248">
        <v>2.181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195</v>
      </c>
      <c r="AU1330" s="254" t="s">
        <v>82</v>
      </c>
      <c r="AV1330" s="14" t="s">
        <v>82</v>
      </c>
      <c r="AW1330" s="14" t="s">
        <v>35</v>
      </c>
      <c r="AX1330" s="14" t="s">
        <v>73</v>
      </c>
      <c r="AY1330" s="254" t="s">
        <v>185</v>
      </c>
    </row>
    <row r="1331" s="13" customFormat="1">
      <c r="A1331" s="13"/>
      <c r="B1331" s="233"/>
      <c r="C1331" s="234"/>
      <c r="D1331" s="235" t="s">
        <v>195</v>
      </c>
      <c r="E1331" s="236" t="s">
        <v>19</v>
      </c>
      <c r="F1331" s="237" t="s">
        <v>777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195</v>
      </c>
      <c r="AU1331" s="243" t="s">
        <v>82</v>
      </c>
      <c r="AV1331" s="13" t="s">
        <v>80</v>
      </c>
      <c r="AW1331" s="13" t="s">
        <v>35</v>
      </c>
      <c r="AX1331" s="13" t="s">
        <v>73</v>
      </c>
      <c r="AY1331" s="243" t="s">
        <v>185</v>
      </c>
    </row>
    <row r="1332" s="14" customFormat="1">
      <c r="A1332" s="14"/>
      <c r="B1332" s="244"/>
      <c r="C1332" s="245"/>
      <c r="D1332" s="235" t="s">
        <v>195</v>
      </c>
      <c r="E1332" s="246" t="s">
        <v>19</v>
      </c>
      <c r="F1332" s="247" t="s">
        <v>7334</v>
      </c>
      <c r="G1332" s="245"/>
      <c r="H1332" s="248">
        <v>2.3759999999999999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195</v>
      </c>
      <c r="AU1332" s="254" t="s">
        <v>82</v>
      </c>
      <c r="AV1332" s="14" t="s">
        <v>82</v>
      </c>
      <c r="AW1332" s="14" t="s">
        <v>35</v>
      </c>
      <c r="AX1332" s="14" t="s">
        <v>73</v>
      </c>
      <c r="AY1332" s="254" t="s">
        <v>185</v>
      </c>
    </row>
    <row r="1333" s="14" customFormat="1">
      <c r="A1333" s="14"/>
      <c r="B1333" s="244"/>
      <c r="C1333" s="245"/>
      <c r="D1333" s="235" t="s">
        <v>195</v>
      </c>
      <c r="E1333" s="246" t="s">
        <v>19</v>
      </c>
      <c r="F1333" s="247" t="s">
        <v>7335</v>
      </c>
      <c r="G1333" s="245"/>
      <c r="H1333" s="248">
        <v>1.0800000000000001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195</v>
      </c>
      <c r="AU1333" s="254" t="s">
        <v>82</v>
      </c>
      <c r="AV1333" s="14" t="s">
        <v>82</v>
      </c>
      <c r="AW1333" s="14" t="s">
        <v>35</v>
      </c>
      <c r="AX1333" s="14" t="s">
        <v>73</v>
      </c>
      <c r="AY1333" s="254" t="s">
        <v>185</v>
      </c>
    </row>
    <row r="1334" s="15" customFormat="1">
      <c r="A1334" s="15"/>
      <c r="B1334" s="255"/>
      <c r="C1334" s="256"/>
      <c r="D1334" s="235" t="s">
        <v>195</v>
      </c>
      <c r="E1334" s="257" t="s">
        <v>19</v>
      </c>
      <c r="F1334" s="258" t="s">
        <v>226</v>
      </c>
      <c r="G1334" s="256"/>
      <c r="H1334" s="259">
        <v>15.242000000000001</v>
      </c>
      <c r="I1334" s="260"/>
      <c r="J1334" s="256"/>
      <c r="K1334" s="256"/>
      <c r="L1334" s="261"/>
      <c r="M1334" s="262"/>
      <c r="N1334" s="263"/>
      <c r="O1334" s="263"/>
      <c r="P1334" s="263"/>
      <c r="Q1334" s="263"/>
      <c r="R1334" s="263"/>
      <c r="S1334" s="263"/>
      <c r="T1334" s="264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5" t="s">
        <v>195</v>
      </c>
      <c r="AU1334" s="265" t="s">
        <v>82</v>
      </c>
      <c r="AV1334" s="15" t="s">
        <v>135</v>
      </c>
      <c r="AW1334" s="15" t="s">
        <v>35</v>
      </c>
      <c r="AX1334" s="15" t="s">
        <v>80</v>
      </c>
      <c r="AY1334" s="265" t="s">
        <v>185</v>
      </c>
    </row>
    <row r="1335" s="2" customFormat="1" ht="16.5" customHeight="1">
      <c r="A1335" s="40"/>
      <c r="B1335" s="41"/>
      <c r="C1335" s="215" t="s">
        <v>2084</v>
      </c>
      <c r="D1335" s="215" t="s">
        <v>187</v>
      </c>
      <c r="E1335" s="216" t="s">
        <v>1436</v>
      </c>
      <c r="F1335" s="217" t="s">
        <v>1437</v>
      </c>
      <c r="G1335" s="218" t="s">
        <v>240</v>
      </c>
      <c r="H1335" s="219">
        <v>4.4400000000000004</v>
      </c>
      <c r="I1335" s="220"/>
      <c r="J1335" s="221">
        <f>ROUND(I1335*H1335,2)</f>
        <v>0</v>
      </c>
      <c r="K1335" s="217" t="s">
        <v>191</v>
      </c>
      <c r="L1335" s="46"/>
      <c r="M1335" s="222" t="s">
        <v>19</v>
      </c>
      <c r="N1335" s="223" t="s">
        <v>44</v>
      </c>
      <c r="O1335" s="86"/>
      <c r="P1335" s="224">
        <f>O1335*H1335</f>
        <v>0</v>
      </c>
      <c r="Q1335" s="224">
        <v>0.00024000000000000001</v>
      </c>
      <c r="R1335" s="224">
        <f>Q1335*H1335</f>
        <v>0.0010656000000000001</v>
      </c>
      <c r="S1335" s="224">
        <v>0</v>
      </c>
      <c r="T1335" s="225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26" t="s">
        <v>339</v>
      </c>
      <c r="AT1335" s="226" t="s">
        <v>187</v>
      </c>
      <c r="AU1335" s="226" t="s">
        <v>82</v>
      </c>
      <c r="AY1335" s="19" t="s">
        <v>185</v>
      </c>
      <c r="BE1335" s="227">
        <f>IF(N1335="základní",J1335,0)</f>
        <v>0</v>
      </c>
      <c r="BF1335" s="227">
        <f>IF(N1335="snížená",J1335,0)</f>
        <v>0</v>
      </c>
      <c r="BG1335" s="227">
        <f>IF(N1335="zákl. přenesená",J1335,0)</f>
        <v>0</v>
      </c>
      <c r="BH1335" s="227">
        <f>IF(N1335="sníž. přenesená",J1335,0)</f>
        <v>0</v>
      </c>
      <c r="BI1335" s="227">
        <f>IF(N1335="nulová",J1335,0)</f>
        <v>0</v>
      </c>
      <c r="BJ1335" s="19" t="s">
        <v>80</v>
      </c>
      <c r="BK1335" s="227">
        <f>ROUND(I1335*H1335,2)</f>
        <v>0</v>
      </c>
      <c r="BL1335" s="19" t="s">
        <v>339</v>
      </c>
      <c r="BM1335" s="226" t="s">
        <v>7339</v>
      </c>
    </row>
    <row r="1336" s="2" customFormat="1">
      <c r="A1336" s="40"/>
      <c r="B1336" s="41"/>
      <c r="C1336" s="42"/>
      <c r="D1336" s="228" t="s">
        <v>193</v>
      </c>
      <c r="E1336" s="42"/>
      <c r="F1336" s="229" t="s">
        <v>1439</v>
      </c>
      <c r="G1336" s="42"/>
      <c r="H1336" s="42"/>
      <c r="I1336" s="230"/>
      <c r="J1336" s="42"/>
      <c r="K1336" s="42"/>
      <c r="L1336" s="46"/>
      <c r="M1336" s="231"/>
      <c r="N1336" s="232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193</v>
      </c>
      <c r="AU1336" s="19" t="s">
        <v>82</v>
      </c>
    </row>
    <row r="1337" s="13" customFormat="1">
      <c r="A1337" s="13"/>
      <c r="B1337" s="233"/>
      <c r="C1337" s="234"/>
      <c r="D1337" s="235" t="s">
        <v>195</v>
      </c>
      <c r="E1337" s="236" t="s">
        <v>19</v>
      </c>
      <c r="F1337" s="237" t="s">
        <v>652</v>
      </c>
      <c r="G1337" s="234"/>
      <c r="H1337" s="236" t="s">
        <v>19</v>
      </c>
      <c r="I1337" s="238"/>
      <c r="J1337" s="234"/>
      <c r="K1337" s="234"/>
      <c r="L1337" s="239"/>
      <c r="M1337" s="240"/>
      <c r="N1337" s="241"/>
      <c r="O1337" s="241"/>
      <c r="P1337" s="241"/>
      <c r="Q1337" s="241"/>
      <c r="R1337" s="241"/>
      <c r="S1337" s="241"/>
      <c r="T1337" s="242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3" t="s">
        <v>195</v>
      </c>
      <c r="AU1337" s="243" t="s">
        <v>82</v>
      </c>
      <c r="AV1337" s="13" t="s">
        <v>80</v>
      </c>
      <c r="AW1337" s="13" t="s">
        <v>35</v>
      </c>
      <c r="AX1337" s="13" t="s">
        <v>73</v>
      </c>
      <c r="AY1337" s="243" t="s">
        <v>185</v>
      </c>
    </row>
    <row r="1338" s="13" customFormat="1">
      <c r="A1338" s="13"/>
      <c r="B1338" s="233"/>
      <c r="C1338" s="234"/>
      <c r="D1338" s="235" t="s">
        <v>195</v>
      </c>
      <c r="E1338" s="236" t="s">
        <v>19</v>
      </c>
      <c r="F1338" s="237" t="s">
        <v>7332</v>
      </c>
      <c r="G1338" s="234"/>
      <c r="H1338" s="236" t="s">
        <v>19</v>
      </c>
      <c r="I1338" s="238"/>
      <c r="J1338" s="234"/>
      <c r="K1338" s="234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195</v>
      </c>
      <c r="AU1338" s="243" t="s">
        <v>82</v>
      </c>
      <c r="AV1338" s="13" t="s">
        <v>80</v>
      </c>
      <c r="AW1338" s="13" t="s">
        <v>35</v>
      </c>
      <c r="AX1338" s="13" t="s">
        <v>73</v>
      </c>
      <c r="AY1338" s="243" t="s">
        <v>185</v>
      </c>
    </row>
    <row r="1339" s="14" customFormat="1">
      <c r="A1339" s="14"/>
      <c r="B1339" s="244"/>
      <c r="C1339" s="245"/>
      <c r="D1339" s="235" t="s">
        <v>195</v>
      </c>
      <c r="E1339" s="246" t="s">
        <v>19</v>
      </c>
      <c r="F1339" s="247" t="s">
        <v>2120</v>
      </c>
      <c r="G1339" s="245"/>
      <c r="H1339" s="248">
        <v>2.8799999999999999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195</v>
      </c>
      <c r="AU1339" s="254" t="s">
        <v>82</v>
      </c>
      <c r="AV1339" s="14" t="s">
        <v>82</v>
      </c>
      <c r="AW1339" s="14" t="s">
        <v>35</v>
      </c>
      <c r="AX1339" s="14" t="s">
        <v>73</v>
      </c>
      <c r="AY1339" s="254" t="s">
        <v>185</v>
      </c>
    </row>
    <row r="1340" s="13" customFormat="1">
      <c r="A1340" s="13"/>
      <c r="B1340" s="233"/>
      <c r="C1340" s="234"/>
      <c r="D1340" s="235" t="s">
        <v>195</v>
      </c>
      <c r="E1340" s="236" t="s">
        <v>19</v>
      </c>
      <c r="F1340" s="237" t="s">
        <v>777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195</v>
      </c>
      <c r="AU1340" s="243" t="s">
        <v>82</v>
      </c>
      <c r="AV1340" s="13" t="s">
        <v>80</v>
      </c>
      <c r="AW1340" s="13" t="s">
        <v>35</v>
      </c>
      <c r="AX1340" s="13" t="s">
        <v>73</v>
      </c>
      <c r="AY1340" s="243" t="s">
        <v>185</v>
      </c>
    </row>
    <row r="1341" s="14" customFormat="1">
      <c r="A1341" s="14"/>
      <c r="B1341" s="244"/>
      <c r="C1341" s="245"/>
      <c r="D1341" s="235" t="s">
        <v>195</v>
      </c>
      <c r="E1341" s="246" t="s">
        <v>19</v>
      </c>
      <c r="F1341" s="247" t="s">
        <v>7336</v>
      </c>
      <c r="G1341" s="245"/>
      <c r="H1341" s="248">
        <v>1.5600000000000001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195</v>
      </c>
      <c r="AU1341" s="254" t="s">
        <v>82</v>
      </c>
      <c r="AV1341" s="14" t="s">
        <v>82</v>
      </c>
      <c r="AW1341" s="14" t="s">
        <v>35</v>
      </c>
      <c r="AX1341" s="14" t="s">
        <v>73</v>
      </c>
      <c r="AY1341" s="254" t="s">
        <v>185</v>
      </c>
    </row>
    <row r="1342" s="15" customFormat="1">
      <c r="A1342" s="15"/>
      <c r="B1342" s="255"/>
      <c r="C1342" s="256"/>
      <c r="D1342" s="235" t="s">
        <v>195</v>
      </c>
      <c r="E1342" s="257" t="s">
        <v>19</v>
      </c>
      <c r="F1342" s="258" t="s">
        <v>226</v>
      </c>
      <c r="G1342" s="256"/>
      <c r="H1342" s="259">
        <v>4.4399999999999995</v>
      </c>
      <c r="I1342" s="260"/>
      <c r="J1342" s="256"/>
      <c r="K1342" s="256"/>
      <c r="L1342" s="261"/>
      <c r="M1342" s="262"/>
      <c r="N1342" s="263"/>
      <c r="O1342" s="263"/>
      <c r="P1342" s="263"/>
      <c r="Q1342" s="263"/>
      <c r="R1342" s="263"/>
      <c r="S1342" s="263"/>
      <c r="T1342" s="264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65" t="s">
        <v>195</v>
      </c>
      <c r="AU1342" s="265" t="s">
        <v>82</v>
      </c>
      <c r="AV1342" s="15" t="s">
        <v>135</v>
      </c>
      <c r="AW1342" s="15" t="s">
        <v>35</v>
      </c>
      <c r="AX1342" s="15" t="s">
        <v>80</v>
      </c>
      <c r="AY1342" s="265" t="s">
        <v>185</v>
      </c>
    </row>
    <row r="1343" s="2" customFormat="1" ht="16.5" customHeight="1">
      <c r="A1343" s="40"/>
      <c r="B1343" s="41"/>
      <c r="C1343" s="215" t="s">
        <v>2098</v>
      </c>
      <c r="D1343" s="215" t="s">
        <v>187</v>
      </c>
      <c r="E1343" s="216" t="s">
        <v>1442</v>
      </c>
      <c r="F1343" s="217" t="s">
        <v>1443</v>
      </c>
      <c r="G1343" s="218" t="s">
        <v>240</v>
      </c>
      <c r="H1343" s="219">
        <v>15.242000000000001</v>
      </c>
      <c r="I1343" s="220"/>
      <c r="J1343" s="221">
        <f>ROUND(I1343*H1343,2)</f>
        <v>0</v>
      </c>
      <c r="K1343" s="217" t="s">
        <v>191</v>
      </c>
      <c r="L1343" s="46"/>
      <c r="M1343" s="222" t="s">
        <v>19</v>
      </c>
      <c r="N1343" s="223" t="s">
        <v>44</v>
      </c>
      <c r="O1343" s="86"/>
      <c r="P1343" s="224">
        <f>O1343*H1343</f>
        <v>0</v>
      </c>
      <c r="Q1343" s="224">
        <v>0.00025999999999999998</v>
      </c>
      <c r="R1343" s="224">
        <f>Q1343*H1343</f>
        <v>0.00396292</v>
      </c>
      <c r="S1343" s="224">
        <v>0</v>
      </c>
      <c r="T1343" s="225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26" t="s">
        <v>339</v>
      </c>
      <c r="AT1343" s="226" t="s">
        <v>187</v>
      </c>
      <c r="AU1343" s="226" t="s">
        <v>82</v>
      </c>
      <c r="AY1343" s="19" t="s">
        <v>185</v>
      </c>
      <c r="BE1343" s="227">
        <f>IF(N1343="základní",J1343,0)</f>
        <v>0</v>
      </c>
      <c r="BF1343" s="227">
        <f>IF(N1343="snížená",J1343,0)</f>
        <v>0</v>
      </c>
      <c r="BG1343" s="227">
        <f>IF(N1343="zákl. přenesená",J1343,0)</f>
        <v>0</v>
      </c>
      <c r="BH1343" s="227">
        <f>IF(N1343="sníž. přenesená",J1343,0)</f>
        <v>0</v>
      </c>
      <c r="BI1343" s="227">
        <f>IF(N1343="nulová",J1343,0)</f>
        <v>0</v>
      </c>
      <c r="BJ1343" s="19" t="s">
        <v>80</v>
      </c>
      <c r="BK1343" s="227">
        <f>ROUND(I1343*H1343,2)</f>
        <v>0</v>
      </c>
      <c r="BL1343" s="19" t="s">
        <v>339</v>
      </c>
      <c r="BM1343" s="226" t="s">
        <v>7340</v>
      </c>
    </row>
    <row r="1344" s="2" customFormat="1">
      <c r="A1344" s="40"/>
      <c r="B1344" s="41"/>
      <c r="C1344" s="42"/>
      <c r="D1344" s="228" t="s">
        <v>193</v>
      </c>
      <c r="E1344" s="42"/>
      <c r="F1344" s="229" t="s">
        <v>1445</v>
      </c>
      <c r="G1344" s="42"/>
      <c r="H1344" s="42"/>
      <c r="I1344" s="230"/>
      <c r="J1344" s="42"/>
      <c r="K1344" s="42"/>
      <c r="L1344" s="46"/>
      <c r="M1344" s="231"/>
      <c r="N1344" s="232"/>
      <c r="O1344" s="86"/>
      <c r="P1344" s="86"/>
      <c r="Q1344" s="86"/>
      <c r="R1344" s="86"/>
      <c r="S1344" s="86"/>
      <c r="T1344" s="87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T1344" s="19" t="s">
        <v>193</v>
      </c>
      <c r="AU1344" s="19" t="s">
        <v>82</v>
      </c>
    </row>
    <row r="1345" s="13" customFormat="1">
      <c r="A1345" s="13"/>
      <c r="B1345" s="233"/>
      <c r="C1345" s="234"/>
      <c r="D1345" s="235" t="s">
        <v>195</v>
      </c>
      <c r="E1345" s="236" t="s">
        <v>19</v>
      </c>
      <c r="F1345" s="237" t="s">
        <v>652</v>
      </c>
      <c r="G1345" s="234"/>
      <c r="H1345" s="236" t="s">
        <v>19</v>
      </c>
      <c r="I1345" s="238"/>
      <c r="J1345" s="234"/>
      <c r="K1345" s="234"/>
      <c r="L1345" s="239"/>
      <c r="M1345" s="240"/>
      <c r="N1345" s="241"/>
      <c r="O1345" s="241"/>
      <c r="P1345" s="241"/>
      <c r="Q1345" s="241"/>
      <c r="R1345" s="241"/>
      <c r="S1345" s="241"/>
      <c r="T1345" s="24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3" t="s">
        <v>195</v>
      </c>
      <c r="AU1345" s="243" t="s">
        <v>82</v>
      </c>
      <c r="AV1345" s="13" t="s">
        <v>80</v>
      </c>
      <c r="AW1345" s="13" t="s">
        <v>35</v>
      </c>
      <c r="AX1345" s="13" t="s">
        <v>73</v>
      </c>
      <c r="AY1345" s="243" t="s">
        <v>185</v>
      </c>
    </row>
    <row r="1346" s="13" customFormat="1">
      <c r="A1346" s="13"/>
      <c r="B1346" s="233"/>
      <c r="C1346" s="234"/>
      <c r="D1346" s="235" t="s">
        <v>195</v>
      </c>
      <c r="E1346" s="236" t="s">
        <v>19</v>
      </c>
      <c r="F1346" s="237" t="s">
        <v>7332</v>
      </c>
      <c r="G1346" s="234"/>
      <c r="H1346" s="236" t="s">
        <v>19</v>
      </c>
      <c r="I1346" s="238"/>
      <c r="J1346" s="234"/>
      <c r="K1346" s="234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195</v>
      </c>
      <c r="AU1346" s="243" t="s">
        <v>82</v>
      </c>
      <c r="AV1346" s="13" t="s">
        <v>80</v>
      </c>
      <c r="AW1346" s="13" t="s">
        <v>35</v>
      </c>
      <c r="AX1346" s="13" t="s">
        <v>73</v>
      </c>
      <c r="AY1346" s="243" t="s">
        <v>185</v>
      </c>
    </row>
    <row r="1347" s="14" customFormat="1">
      <c r="A1347" s="14"/>
      <c r="B1347" s="244"/>
      <c r="C1347" s="245"/>
      <c r="D1347" s="235" t="s">
        <v>195</v>
      </c>
      <c r="E1347" s="246" t="s">
        <v>19</v>
      </c>
      <c r="F1347" s="247" t="s">
        <v>2121</v>
      </c>
      <c r="G1347" s="245"/>
      <c r="H1347" s="248">
        <v>3.7120000000000002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195</v>
      </c>
      <c r="AU1347" s="254" t="s">
        <v>82</v>
      </c>
      <c r="AV1347" s="14" t="s">
        <v>82</v>
      </c>
      <c r="AW1347" s="14" t="s">
        <v>35</v>
      </c>
      <c r="AX1347" s="14" t="s">
        <v>73</v>
      </c>
      <c r="AY1347" s="254" t="s">
        <v>185</v>
      </c>
    </row>
    <row r="1348" s="14" customFormat="1">
      <c r="A1348" s="14"/>
      <c r="B1348" s="244"/>
      <c r="C1348" s="245"/>
      <c r="D1348" s="235" t="s">
        <v>195</v>
      </c>
      <c r="E1348" s="246" t="s">
        <v>19</v>
      </c>
      <c r="F1348" s="247" t="s">
        <v>1581</v>
      </c>
      <c r="G1348" s="245"/>
      <c r="H1348" s="248">
        <v>2.181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195</v>
      </c>
      <c r="AU1348" s="254" t="s">
        <v>82</v>
      </c>
      <c r="AV1348" s="14" t="s">
        <v>82</v>
      </c>
      <c r="AW1348" s="14" t="s">
        <v>35</v>
      </c>
      <c r="AX1348" s="14" t="s">
        <v>73</v>
      </c>
      <c r="AY1348" s="254" t="s">
        <v>185</v>
      </c>
    </row>
    <row r="1349" s="14" customFormat="1">
      <c r="A1349" s="14"/>
      <c r="B1349" s="244"/>
      <c r="C1349" s="245"/>
      <c r="D1349" s="235" t="s">
        <v>195</v>
      </c>
      <c r="E1349" s="246" t="s">
        <v>19</v>
      </c>
      <c r="F1349" s="247" t="s">
        <v>2121</v>
      </c>
      <c r="G1349" s="245"/>
      <c r="H1349" s="248">
        <v>3.7120000000000002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195</v>
      </c>
      <c r="AU1349" s="254" t="s">
        <v>82</v>
      </c>
      <c r="AV1349" s="14" t="s">
        <v>82</v>
      </c>
      <c r="AW1349" s="14" t="s">
        <v>35</v>
      </c>
      <c r="AX1349" s="14" t="s">
        <v>73</v>
      </c>
      <c r="AY1349" s="254" t="s">
        <v>185</v>
      </c>
    </row>
    <row r="1350" s="14" customFormat="1">
      <c r="A1350" s="14"/>
      <c r="B1350" s="244"/>
      <c r="C1350" s="245"/>
      <c r="D1350" s="235" t="s">
        <v>195</v>
      </c>
      <c r="E1350" s="246" t="s">
        <v>19</v>
      </c>
      <c r="F1350" s="247" t="s">
        <v>1581</v>
      </c>
      <c r="G1350" s="245"/>
      <c r="H1350" s="248">
        <v>2.181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195</v>
      </c>
      <c r="AU1350" s="254" t="s">
        <v>82</v>
      </c>
      <c r="AV1350" s="14" t="s">
        <v>82</v>
      </c>
      <c r="AW1350" s="14" t="s">
        <v>35</v>
      </c>
      <c r="AX1350" s="14" t="s">
        <v>73</v>
      </c>
      <c r="AY1350" s="254" t="s">
        <v>185</v>
      </c>
    </row>
    <row r="1351" s="13" customFormat="1">
      <c r="A1351" s="13"/>
      <c r="B1351" s="233"/>
      <c r="C1351" s="234"/>
      <c r="D1351" s="235" t="s">
        <v>195</v>
      </c>
      <c r="E1351" s="236" t="s">
        <v>19</v>
      </c>
      <c r="F1351" s="237" t="s">
        <v>777</v>
      </c>
      <c r="G1351" s="234"/>
      <c r="H1351" s="236" t="s">
        <v>19</v>
      </c>
      <c r="I1351" s="238"/>
      <c r="J1351" s="234"/>
      <c r="K1351" s="234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195</v>
      </c>
      <c r="AU1351" s="243" t="s">
        <v>82</v>
      </c>
      <c r="AV1351" s="13" t="s">
        <v>80</v>
      </c>
      <c r="AW1351" s="13" t="s">
        <v>35</v>
      </c>
      <c r="AX1351" s="13" t="s">
        <v>73</v>
      </c>
      <c r="AY1351" s="243" t="s">
        <v>185</v>
      </c>
    </row>
    <row r="1352" s="14" customFormat="1">
      <c r="A1352" s="14"/>
      <c r="B1352" s="244"/>
      <c r="C1352" s="245"/>
      <c r="D1352" s="235" t="s">
        <v>195</v>
      </c>
      <c r="E1352" s="246" t="s">
        <v>19</v>
      </c>
      <c r="F1352" s="247" t="s">
        <v>7334</v>
      </c>
      <c r="G1352" s="245"/>
      <c r="H1352" s="248">
        <v>2.3759999999999999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195</v>
      </c>
      <c r="AU1352" s="254" t="s">
        <v>82</v>
      </c>
      <c r="AV1352" s="14" t="s">
        <v>82</v>
      </c>
      <c r="AW1352" s="14" t="s">
        <v>35</v>
      </c>
      <c r="AX1352" s="14" t="s">
        <v>73</v>
      </c>
      <c r="AY1352" s="254" t="s">
        <v>185</v>
      </c>
    </row>
    <row r="1353" s="14" customFormat="1">
      <c r="A1353" s="14"/>
      <c r="B1353" s="244"/>
      <c r="C1353" s="245"/>
      <c r="D1353" s="235" t="s">
        <v>195</v>
      </c>
      <c r="E1353" s="246" t="s">
        <v>19</v>
      </c>
      <c r="F1353" s="247" t="s">
        <v>7335</v>
      </c>
      <c r="G1353" s="245"/>
      <c r="H1353" s="248">
        <v>1.0800000000000001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195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185</v>
      </c>
    </row>
    <row r="1354" s="15" customFormat="1">
      <c r="A1354" s="15"/>
      <c r="B1354" s="255"/>
      <c r="C1354" s="256"/>
      <c r="D1354" s="235" t="s">
        <v>195</v>
      </c>
      <c r="E1354" s="257" t="s">
        <v>19</v>
      </c>
      <c r="F1354" s="258" t="s">
        <v>226</v>
      </c>
      <c r="G1354" s="256"/>
      <c r="H1354" s="259">
        <v>15.242000000000001</v>
      </c>
      <c r="I1354" s="260"/>
      <c r="J1354" s="256"/>
      <c r="K1354" s="256"/>
      <c r="L1354" s="261"/>
      <c r="M1354" s="262"/>
      <c r="N1354" s="263"/>
      <c r="O1354" s="263"/>
      <c r="P1354" s="263"/>
      <c r="Q1354" s="263"/>
      <c r="R1354" s="263"/>
      <c r="S1354" s="263"/>
      <c r="T1354" s="264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5" t="s">
        <v>195</v>
      </c>
      <c r="AU1354" s="265" t="s">
        <v>82</v>
      </c>
      <c r="AV1354" s="15" t="s">
        <v>135</v>
      </c>
      <c r="AW1354" s="15" t="s">
        <v>35</v>
      </c>
      <c r="AX1354" s="15" t="s">
        <v>80</v>
      </c>
      <c r="AY1354" s="265" t="s">
        <v>185</v>
      </c>
    </row>
    <row r="1355" s="2" customFormat="1" ht="24.15" customHeight="1">
      <c r="A1355" s="40"/>
      <c r="B1355" s="41"/>
      <c r="C1355" s="215" t="s">
        <v>2103</v>
      </c>
      <c r="D1355" s="215" t="s">
        <v>187</v>
      </c>
      <c r="E1355" s="216" t="s">
        <v>1447</v>
      </c>
      <c r="F1355" s="217" t="s">
        <v>1448</v>
      </c>
      <c r="G1355" s="218" t="s">
        <v>457</v>
      </c>
      <c r="H1355" s="266"/>
      <c r="I1355" s="220"/>
      <c r="J1355" s="221">
        <f>ROUND(I1355*H1355,2)</f>
        <v>0</v>
      </c>
      <c r="K1355" s="217" t="s">
        <v>191</v>
      </c>
      <c r="L1355" s="46"/>
      <c r="M1355" s="222" t="s">
        <v>19</v>
      </c>
      <c r="N1355" s="223" t="s">
        <v>44</v>
      </c>
      <c r="O1355" s="86"/>
      <c r="P1355" s="224">
        <f>O1355*H1355</f>
        <v>0</v>
      </c>
      <c r="Q1355" s="224">
        <v>0</v>
      </c>
      <c r="R1355" s="224">
        <f>Q1355*H1355</f>
        <v>0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339</v>
      </c>
      <c r="AT1355" s="226" t="s">
        <v>187</v>
      </c>
      <c r="AU1355" s="226" t="s">
        <v>82</v>
      </c>
      <c r="AY1355" s="19" t="s">
        <v>185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339</v>
      </c>
      <c r="BM1355" s="226" t="s">
        <v>7341</v>
      </c>
    </row>
    <row r="1356" s="2" customFormat="1">
      <c r="A1356" s="40"/>
      <c r="B1356" s="41"/>
      <c r="C1356" s="42"/>
      <c r="D1356" s="228" t="s">
        <v>193</v>
      </c>
      <c r="E1356" s="42"/>
      <c r="F1356" s="229" t="s">
        <v>1450</v>
      </c>
      <c r="G1356" s="42"/>
      <c r="H1356" s="42"/>
      <c r="I1356" s="230"/>
      <c r="J1356" s="42"/>
      <c r="K1356" s="42"/>
      <c r="L1356" s="46"/>
      <c r="M1356" s="231"/>
      <c r="N1356" s="232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193</v>
      </c>
      <c r="AU1356" s="19" t="s">
        <v>82</v>
      </c>
    </row>
    <row r="1357" s="12" customFormat="1" ht="22.8" customHeight="1">
      <c r="A1357" s="12"/>
      <c r="B1357" s="199"/>
      <c r="C1357" s="200"/>
      <c r="D1357" s="201" t="s">
        <v>72</v>
      </c>
      <c r="E1357" s="213" t="s">
        <v>2135</v>
      </c>
      <c r="F1357" s="213" t="s">
        <v>2136</v>
      </c>
      <c r="G1357" s="200"/>
      <c r="H1357" s="200"/>
      <c r="I1357" s="203"/>
      <c r="J1357" s="214">
        <f>BK1357</f>
        <v>0</v>
      </c>
      <c r="K1357" s="200"/>
      <c r="L1357" s="205"/>
      <c r="M1357" s="206"/>
      <c r="N1357" s="207"/>
      <c r="O1357" s="207"/>
      <c r="P1357" s="208">
        <f>SUM(P1358:P1468)</f>
        <v>0</v>
      </c>
      <c r="Q1357" s="207"/>
      <c r="R1357" s="208">
        <f>SUM(R1358:R1468)</f>
        <v>2.0182788</v>
      </c>
      <c r="S1357" s="207"/>
      <c r="T1357" s="209">
        <f>SUM(T1358:T1468)</f>
        <v>0</v>
      </c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R1357" s="210" t="s">
        <v>82</v>
      </c>
      <c r="AT1357" s="211" t="s">
        <v>72</v>
      </c>
      <c r="AU1357" s="211" t="s">
        <v>80</v>
      </c>
      <c r="AY1357" s="210" t="s">
        <v>185</v>
      </c>
      <c r="BK1357" s="212">
        <f>SUM(BK1358:BK1468)</f>
        <v>0</v>
      </c>
    </row>
    <row r="1358" s="2" customFormat="1" ht="24.15" customHeight="1">
      <c r="A1358" s="40"/>
      <c r="B1358" s="41"/>
      <c r="C1358" s="215" t="s">
        <v>2108</v>
      </c>
      <c r="D1358" s="215" t="s">
        <v>187</v>
      </c>
      <c r="E1358" s="216" t="s">
        <v>2138</v>
      </c>
      <c r="F1358" s="217" t="s">
        <v>2139</v>
      </c>
      <c r="G1358" s="218" t="s">
        <v>240</v>
      </c>
      <c r="H1358" s="219">
        <v>102.974</v>
      </c>
      <c r="I1358" s="220"/>
      <c r="J1358" s="221">
        <f>ROUND(I1358*H1358,2)</f>
        <v>0</v>
      </c>
      <c r="K1358" s="217" t="s">
        <v>191</v>
      </c>
      <c r="L1358" s="46"/>
      <c r="M1358" s="222" t="s">
        <v>19</v>
      </c>
      <c r="N1358" s="223" t="s">
        <v>44</v>
      </c>
      <c r="O1358" s="86"/>
      <c r="P1358" s="224">
        <f>O1358*H1358</f>
        <v>0</v>
      </c>
      <c r="Q1358" s="224">
        <v>0.0053</v>
      </c>
      <c r="R1358" s="224">
        <f>Q1358*H1358</f>
        <v>0.54576219999999998</v>
      </c>
      <c r="S1358" s="224">
        <v>0</v>
      </c>
      <c r="T1358" s="225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6" t="s">
        <v>339</v>
      </c>
      <c r="AT1358" s="226" t="s">
        <v>187</v>
      </c>
      <c r="AU1358" s="226" t="s">
        <v>82</v>
      </c>
      <c r="AY1358" s="19" t="s">
        <v>185</v>
      </c>
      <c r="BE1358" s="227">
        <f>IF(N1358="základní",J1358,0)</f>
        <v>0</v>
      </c>
      <c r="BF1358" s="227">
        <f>IF(N1358="snížená",J1358,0)</f>
        <v>0</v>
      </c>
      <c r="BG1358" s="227">
        <f>IF(N1358="zákl. přenesená",J1358,0)</f>
        <v>0</v>
      </c>
      <c r="BH1358" s="227">
        <f>IF(N1358="sníž. přenesená",J1358,0)</f>
        <v>0</v>
      </c>
      <c r="BI1358" s="227">
        <f>IF(N1358="nulová",J1358,0)</f>
        <v>0</v>
      </c>
      <c r="BJ1358" s="19" t="s">
        <v>80</v>
      </c>
      <c r="BK1358" s="227">
        <f>ROUND(I1358*H1358,2)</f>
        <v>0</v>
      </c>
      <c r="BL1358" s="19" t="s">
        <v>339</v>
      </c>
      <c r="BM1358" s="226" t="s">
        <v>7342</v>
      </c>
    </row>
    <row r="1359" s="2" customFormat="1">
      <c r="A1359" s="40"/>
      <c r="B1359" s="41"/>
      <c r="C1359" s="42"/>
      <c r="D1359" s="228" t="s">
        <v>193</v>
      </c>
      <c r="E1359" s="42"/>
      <c r="F1359" s="229" t="s">
        <v>2141</v>
      </c>
      <c r="G1359" s="42"/>
      <c r="H1359" s="42"/>
      <c r="I1359" s="230"/>
      <c r="J1359" s="42"/>
      <c r="K1359" s="42"/>
      <c r="L1359" s="46"/>
      <c r="M1359" s="231"/>
      <c r="N1359" s="232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193</v>
      </c>
      <c r="AU1359" s="19" t="s">
        <v>82</v>
      </c>
    </row>
    <row r="1360" s="13" customFormat="1">
      <c r="A1360" s="13"/>
      <c r="B1360" s="233"/>
      <c r="C1360" s="234"/>
      <c r="D1360" s="235" t="s">
        <v>195</v>
      </c>
      <c r="E1360" s="236" t="s">
        <v>19</v>
      </c>
      <c r="F1360" s="237" t="s">
        <v>652</v>
      </c>
      <c r="G1360" s="234"/>
      <c r="H1360" s="236" t="s">
        <v>19</v>
      </c>
      <c r="I1360" s="238"/>
      <c r="J1360" s="234"/>
      <c r="K1360" s="234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195</v>
      </c>
      <c r="AU1360" s="243" t="s">
        <v>82</v>
      </c>
      <c r="AV1360" s="13" t="s">
        <v>80</v>
      </c>
      <c r="AW1360" s="13" t="s">
        <v>35</v>
      </c>
      <c r="AX1360" s="13" t="s">
        <v>73</v>
      </c>
      <c r="AY1360" s="243" t="s">
        <v>185</v>
      </c>
    </row>
    <row r="1361" s="13" customFormat="1">
      <c r="A1361" s="13"/>
      <c r="B1361" s="233"/>
      <c r="C1361" s="234"/>
      <c r="D1361" s="235" t="s">
        <v>195</v>
      </c>
      <c r="E1361" s="236" t="s">
        <v>19</v>
      </c>
      <c r="F1361" s="237" t="s">
        <v>6907</v>
      </c>
      <c r="G1361" s="234"/>
      <c r="H1361" s="236" t="s">
        <v>19</v>
      </c>
      <c r="I1361" s="238"/>
      <c r="J1361" s="234"/>
      <c r="K1361" s="234"/>
      <c r="L1361" s="239"/>
      <c r="M1361" s="240"/>
      <c r="N1361" s="241"/>
      <c r="O1361" s="241"/>
      <c r="P1361" s="241"/>
      <c r="Q1361" s="241"/>
      <c r="R1361" s="241"/>
      <c r="S1361" s="241"/>
      <c r="T1361" s="24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3" t="s">
        <v>195</v>
      </c>
      <c r="AU1361" s="243" t="s">
        <v>82</v>
      </c>
      <c r="AV1361" s="13" t="s">
        <v>80</v>
      </c>
      <c r="AW1361" s="13" t="s">
        <v>35</v>
      </c>
      <c r="AX1361" s="13" t="s">
        <v>73</v>
      </c>
      <c r="AY1361" s="243" t="s">
        <v>185</v>
      </c>
    </row>
    <row r="1362" s="14" customFormat="1">
      <c r="A1362" s="14"/>
      <c r="B1362" s="244"/>
      <c r="C1362" s="245"/>
      <c r="D1362" s="235" t="s">
        <v>195</v>
      </c>
      <c r="E1362" s="246" t="s">
        <v>19</v>
      </c>
      <c r="F1362" s="247" t="s">
        <v>7343</v>
      </c>
      <c r="G1362" s="245"/>
      <c r="H1362" s="248">
        <v>16.218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195</v>
      </c>
      <c r="AU1362" s="254" t="s">
        <v>82</v>
      </c>
      <c r="AV1362" s="14" t="s">
        <v>82</v>
      </c>
      <c r="AW1362" s="14" t="s">
        <v>35</v>
      </c>
      <c r="AX1362" s="14" t="s">
        <v>73</v>
      </c>
      <c r="AY1362" s="254" t="s">
        <v>185</v>
      </c>
    </row>
    <row r="1363" s="14" customFormat="1">
      <c r="A1363" s="14"/>
      <c r="B1363" s="244"/>
      <c r="C1363" s="245"/>
      <c r="D1363" s="235" t="s">
        <v>195</v>
      </c>
      <c r="E1363" s="246" t="s">
        <v>19</v>
      </c>
      <c r="F1363" s="247" t="s">
        <v>6994</v>
      </c>
      <c r="G1363" s="245"/>
      <c r="H1363" s="248">
        <v>-3.2040000000000002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195</v>
      </c>
      <c r="AU1363" s="254" t="s">
        <v>82</v>
      </c>
      <c r="AV1363" s="14" t="s">
        <v>82</v>
      </c>
      <c r="AW1363" s="14" t="s">
        <v>35</v>
      </c>
      <c r="AX1363" s="14" t="s">
        <v>73</v>
      </c>
      <c r="AY1363" s="254" t="s">
        <v>185</v>
      </c>
    </row>
    <row r="1364" s="13" customFormat="1">
      <c r="A1364" s="13"/>
      <c r="B1364" s="233"/>
      <c r="C1364" s="234"/>
      <c r="D1364" s="235" t="s">
        <v>195</v>
      </c>
      <c r="E1364" s="236" t="s">
        <v>19</v>
      </c>
      <c r="F1364" s="237" t="s">
        <v>6909</v>
      </c>
      <c r="G1364" s="234"/>
      <c r="H1364" s="236" t="s">
        <v>19</v>
      </c>
      <c r="I1364" s="238"/>
      <c r="J1364" s="234"/>
      <c r="K1364" s="234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195</v>
      </c>
      <c r="AU1364" s="243" t="s">
        <v>82</v>
      </c>
      <c r="AV1364" s="13" t="s">
        <v>80</v>
      </c>
      <c r="AW1364" s="13" t="s">
        <v>35</v>
      </c>
      <c r="AX1364" s="13" t="s">
        <v>73</v>
      </c>
      <c r="AY1364" s="243" t="s">
        <v>185</v>
      </c>
    </row>
    <row r="1365" s="14" customFormat="1">
      <c r="A1365" s="14"/>
      <c r="B1365" s="244"/>
      <c r="C1365" s="245"/>
      <c r="D1365" s="235" t="s">
        <v>195</v>
      </c>
      <c r="E1365" s="246" t="s">
        <v>19</v>
      </c>
      <c r="F1365" s="247" t="s">
        <v>6995</v>
      </c>
      <c r="G1365" s="245"/>
      <c r="H1365" s="248">
        <v>19.007999999999999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195</v>
      </c>
      <c r="AU1365" s="254" t="s">
        <v>82</v>
      </c>
      <c r="AV1365" s="14" t="s">
        <v>82</v>
      </c>
      <c r="AW1365" s="14" t="s">
        <v>35</v>
      </c>
      <c r="AX1365" s="14" t="s">
        <v>73</v>
      </c>
      <c r="AY1365" s="254" t="s">
        <v>185</v>
      </c>
    </row>
    <row r="1366" s="14" customFormat="1">
      <c r="A1366" s="14"/>
      <c r="B1366" s="244"/>
      <c r="C1366" s="245"/>
      <c r="D1366" s="235" t="s">
        <v>195</v>
      </c>
      <c r="E1366" s="246" t="s">
        <v>19</v>
      </c>
      <c r="F1366" s="247" t="s">
        <v>6994</v>
      </c>
      <c r="G1366" s="245"/>
      <c r="H1366" s="248">
        <v>-3.2040000000000002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195</v>
      </c>
      <c r="AU1366" s="254" t="s">
        <v>82</v>
      </c>
      <c r="AV1366" s="14" t="s">
        <v>82</v>
      </c>
      <c r="AW1366" s="14" t="s">
        <v>35</v>
      </c>
      <c r="AX1366" s="14" t="s">
        <v>73</v>
      </c>
      <c r="AY1366" s="254" t="s">
        <v>185</v>
      </c>
    </row>
    <row r="1367" s="13" customFormat="1">
      <c r="A1367" s="13"/>
      <c r="B1367" s="233"/>
      <c r="C1367" s="234"/>
      <c r="D1367" s="235" t="s">
        <v>195</v>
      </c>
      <c r="E1367" s="236" t="s">
        <v>19</v>
      </c>
      <c r="F1367" s="237" t="s">
        <v>6911</v>
      </c>
      <c r="G1367" s="234"/>
      <c r="H1367" s="236" t="s">
        <v>19</v>
      </c>
      <c r="I1367" s="238"/>
      <c r="J1367" s="234"/>
      <c r="K1367" s="234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3" t="s">
        <v>195</v>
      </c>
      <c r="AU1367" s="243" t="s">
        <v>82</v>
      </c>
      <c r="AV1367" s="13" t="s">
        <v>80</v>
      </c>
      <c r="AW1367" s="13" t="s">
        <v>35</v>
      </c>
      <c r="AX1367" s="13" t="s">
        <v>73</v>
      </c>
      <c r="AY1367" s="243" t="s">
        <v>185</v>
      </c>
    </row>
    <row r="1368" s="14" customFormat="1">
      <c r="A1368" s="14"/>
      <c r="B1368" s="244"/>
      <c r="C1368" s="245"/>
      <c r="D1368" s="235" t="s">
        <v>195</v>
      </c>
      <c r="E1368" s="246" t="s">
        <v>19</v>
      </c>
      <c r="F1368" s="247" t="s">
        <v>6996</v>
      </c>
      <c r="G1368" s="245"/>
      <c r="H1368" s="248">
        <v>12.311999999999999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195</v>
      </c>
      <c r="AU1368" s="254" t="s">
        <v>82</v>
      </c>
      <c r="AV1368" s="14" t="s">
        <v>82</v>
      </c>
      <c r="AW1368" s="14" t="s">
        <v>35</v>
      </c>
      <c r="AX1368" s="14" t="s">
        <v>73</v>
      </c>
      <c r="AY1368" s="254" t="s">
        <v>185</v>
      </c>
    </row>
    <row r="1369" s="14" customFormat="1">
      <c r="A1369" s="14"/>
      <c r="B1369" s="244"/>
      <c r="C1369" s="245"/>
      <c r="D1369" s="235" t="s">
        <v>195</v>
      </c>
      <c r="E1369" s="246" t="s">
        <v>19</v>
      </c>
      <c r="F1369" s="247" t="s">
        <v>6997</v>
      </c>
      <c r="G1369" s="245"/>
      <c r="H1369" s="248">
        <v>-1.6020000000000001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195</v>
      </c>
      <c r="AU1369" s="254" t="s">
        <v>82</v>
      </c>
      <c r="AV1369" s="14" t="s">
        <v>82</v>
      </c>
      <c r="AW1369" s="14" t="s">
        <v>35</v>
      </c>
      <c r="AX1369" s="14" t="s">
        <v>73</v>
      </c>
      <c r="AY1369" s="254" t="s">
        <v>185</v>
      </c>
    </row>
    <row r="1370" s="13" customFormat="1">
      <c r="A1370" s="13"/>
      <c r="B1370" s="233"/>
      <c r="C1370" s="234"/>
      <c r="D1370" s="235" t="s">
        <v>195</v>
      </c>
      <c r="E1370" s="236" t="s">
        <v>19</v>
      </c>
      <c r="F1370" s="237" t="s">
        <v>6949</v>
      </c>
      <c r="G1370" s="234"/>
      <c r="H1370" s="236" t="s">
        <v>19</v>
      </c>
      <c r="I1370" s="238"/>
      <c r="J1370" s="234"/>
      <c r="K1370" s="234"/>
      <c r="L1370" s="239"/>
      <c r="M1370" s="240"/>
      <c r="N1370" s="241"/>
      <c r="O1370" s="241"/>
      <c r="P1370" s="241"/>
      <c r="Q1370" s="241"/>
      <c r="R1370" s="241"/>
      <c r="S1370" s="241"/>
      <c r="T1370" s="24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3" t="s">
        <v>195</v>
      </c>
      <c r="AU1370" s="243" t="s">
        <v>82</v>
      </c>
      <c r="AV1370" s="13" t="s">
        <v>80</v>
      </c>
      <c r="AW1370" s="13" t="s">
        <v>35</v>
      </c>
      <c r="AX1370" s="13" t="s">
        <v>73</v>
      </c>
      <c r="AY1370" s="243" t="s">
        <v>185</v>
      </c>
    </row>
    <row r="1371" s="14" customFormat="1">
      <c r="A1371" s="14"/>
      <c r="B1371" s="244"/>
      <c r="C1371" s="245"/>
      <c r="D1371" s="235" t="s">
        <v>195</v>
      </c>
      <c r="E1371" s="246" t="s">
        <v>19</v>
      </c>
      <c r="F1371" s="247" t="s">
        <v>6998</v>
      </c>
      <c r="G1371" s="245"/>
      <c r="H1371" s="248">
        <v>12.545999999999999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195</v>
      </c>
      <c r="AU1371" s="254" t="s">
        <v>82</v>
      </c>
      <c r="AV1371" s="14" t="s">
        <v>82</v>
      </c>
      <c r="AW1371" s="14" t="s">
        <v>35</v>
      </c>
      <c r="AX1371" s="14" t="s">
        <v>73</v>
      </c>
      <c r="AY1371" s="254" t="s">
        <v>185</v>
      </c>
    </row>
    <row r="1372" s="14" customFormat="1">
      <c r="A1372" s="14"/>
      <c r="B1372" s="244"/>
      <c r="C1372" s="245"/>
      <c r="D1372" s="235" t="s">
        <v>195</v>
      </c>
      <c r="E1372" s="246" t="s">
        <v>19</v>
      </c>
      <c r="F1372" s="247" t="s">
        <v>6999</v>
      </c>
      <c r="G1372" s="245"/>
      <c r="H1372" s="248">
        <v>-1.6200000000000001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195</v>
      </c>
      <c r="AU1372" s="254" t="s">
        <v>82</v>
      </c>
      <c r="AV1372" s="14" t="s">
        <v>82</v>
      </c>
      <c r="AW1372" s="14" t="s">
        <v>35</v>
      </c>
      <c r="AX1372" s="14" t="s">
        <v>73</v>
      </c>
      <c r="AY1372" s="254" t="s">
        <v>185</v>
      </c>
    </row>
    <row r="1373" s="13" customFormat="1">
      <c r="A1373" s="13"/>
      <c r="B1373" s="233"/>
      <c r="C1373" s="234"/>
      <c r="D1373" s="235" t="s">
        <v>195</v>
      </c>
      <c r="E1373" s="236" t="s">
        <v>19</v>
      </c>
      <c r="F1373" s="237" t="s">
        <v>6865</v>
      </c>
      <c r="G1373" s="234"/>
      <c r="H1373" s="236" t="s">
        <v>19</v>
      </c>
      <c r="I1373" s="238"/>
      <c r="J1373" s="234"/>
      <c r="K1373" s="234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195</v>
      </c>
      <c r="AU1373" s="243" t="s">
        <v>82</v>
      </c>
      <c r="AV1373" s="13" t="s">
        <v>80</v>
      </c>
      <c r="AW1373" s="13" t="s">
        <v>35</v>
      </c>
      <c r="AX1373" s="13" t="s">
        <v>73</v>
      </c>
      <c r="AY1373" s="243" t="s">
        <v>185</v>
      </c>
    </row>
    <row r="1374" s="14" customFormat="1">
      <c r="A1374" s="14"/>
      <c r="B1374" s="244"/>
      <c r="C1374" s="245"/>
      <c r="D1374" s="235" t="s">
        <v>195</v>
      </c>
      <c r="E1374" s="246" t="s">
        <v>19</v>
      </c>
      <c r="F1374" s="247" t="s">
        <v>2484</v>
      </c>
      <c r="G1374" s="245"/>
      <c r="H1374" s="248">
        <v>12.186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195</v>
      </c>
      <c r="AU1374" s="254" t="s">
        <v>82</v>
      </c>
      <c r="AV1374" s="14" t="s">
        <v>82</v>
      </c>
      <c r="AW1374" s="14" t="s">
        <v>35</v>
      </c>
      <c r="AX1374" s="14" t="s">
        <v>73</v>
      </c>
      <c r="AY1374" s="254" t="s">
        <v>185</v>
      </c>
    </row>
    <row r="1375" s="14" customFormat="1">
      <c r="A1375" s="14"/>
      <c r="B1375" s="244"/>
      <c r="C1375" s="245"/>
      <c r="D1375" s="235" t="s">
        <v>195</v>
      </c>
      <c r="E1375" s="246" t="s">
        <v>19</v>
      </c>
      <c r="F1375" s="247" t="s">
        <v>1745</v>
      </c>
      <c r="G1375" s="245"/>
      <c r="H1375" s="248">
        <v>-3.2400000000000002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195</v>
      </c>
      <c r="AU1375" s="254" t="s">
        <v>82</v>
      </c>
      <c r="AV1375" s="14" t="s">
        <v>82</v>
      </c>
      <c r="AW1375" s="14" t="s">
        <v>35</v>
      </c>
      <c r="AX1375" s="14" t="s">
        <v>73</v>
      </c>
      <c r="AY1375" s="254" t="s">
        <v>185</v>
      </c>
    </row>
    <row r="1376" s="13" customFormat="1">
      <c r="A1376" s="13"/>
      <c r="B1376" s="233"/>
      <c r="C1376" s="234"/>
      <c r="D1376" s="235" t="s">
        <v>195</v>
      </c>
      <c r="E1376" s="236" t="s">
        <v>19</v>
      </c>
      <c r="F1376" s="237" t="s">
        <v>6866</v>
      </c>
      <c r="G1376" s="234"/>
      <c r="H1376" s="236" t="s">
        <v>19</v>
      </c>
      <c r="I1376" s="238"/>
      <c r="J1376" s="234"/>
      <c r="K1376" s="234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195</v>
      </c>
      <c r="AU1376" s="243" t="s">
        <v>82</v>
      </c>
      <c r="AV1376" s="13" t="s">
        <v>80</v>
      </c>
      <c r="AW1376" s="13" t="s">
        <v>35</v>
      </c>
      <c r="AX1376" s="13" t="s">
        <v>73</v>
      </c>
      <c r="AY1376" s="243" t="s">
        <v>185</v>
      </c>
    </row>
    <row r="1377" s="14" customFormat="1">
      <c r="A1377" s="14"/>
      <c r="B1377" s="244"/>
      <c r="C1377" s="245"/>
      <c r="D1377" s="235" t="s">
        <v>195</v>
      </c>
      <c r="E1377" s="246" t="s">
        <v>19</v>
      </c>
      <c r="F1377" s="247" t="s">
        <v>7000</v>
      </c>
      <c r="G1377" s="245"/>
      <c r="H1377" s="248">
        <v>23.904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195</v>
      </c>
      <c r="AU1377" s="254" t="s">
        <v>82</v>
      </c>
      <c r="AV1377" s="14" t="s">
        <v>82</v>
      </c>
      <c r="AW1377" s="14" t="s">
        <v>35</v>
      </c>
      <c r="AX1377" s="14" t="s">
        <v>73</v>
      </c>
      <c r="AY1377" s="254" t="s">
        <v>185</v>
      </c>
    </row>
    <row r="1378" s="14" customFormat="1">
      <c r="A1378" s="14"/>
      <c r="B1378" s="244"/>
      <c r="C1378" s="245"/>
      <c r="D1378" s="235" t="s">
        <v>195</v>
      </c>
      <c r="E1378" s="246" t="s">
        <v>19</v>
      </c>
      <c r="F1378" s="247" t="s">
        <v>6999</v>
      </c>
      <c r="G1378" s="245"/>
      <c r="H1378" s="248">
        <v>-1.6200000000000001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195</v>
      </c>
      <c r="AU1378" s="254" t="s">
        <v>82</v>
      </c>
      <c r="AV1378" s="14" t="s">
        <v>82</v>
      </c>
      <c r="AW1378" s="14" t="s">
        <v>35</v>
      </c>
      <c r="AX1378" s="14" t="s">
        <v>73</v>
      </c>
      <c r="AY1378" s="254" t="s">
        <v>185</v>
      </c>
    </row>
    <row r="1379" s="13" customFormat="1">
      <c r="A1379" s="13"/>
      <c r="B1379" s="233"/>
      <c r="C1379" s="234"/>
      <c r="D1379" s="235" t="s">
        <v>195</v>
      </c>
      <c r="E1379" s="236" t="s">
        <v>19</v>
      </c>
      <c r="F1379" s="237" t="s">
        <v>6956</v>
      </c>
      <c r="G1379" s="234"/>
      <c r="H1379" s="236" t="s">
        <v>19</v>
      </c>
      <c r="I1379" s="238"/>
      <c r="J1379" s="234"/>
      <c r="K1379" s="234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195</v>
      </c>
      <c r="AU1379" s="243" t="s">
        <v>82</v>
      </c>
      <c r="AV1379" s="13" t="s">
        <v>80</v>
      </c>
      <c r="AW1379" s="13" t="s">
        <v>35</v>
      </c>
      <c r="AX1379" s="13" t="s">
        <v>73</v>
      </c>
      <c r="AY1379" s="243" t="s">
        <v>185</v>
      </c>
    </row>
    <row r="1380" s="14" customFormat="1">
      <c r="A1380" s="14"/>
      <c r="B1380" s="244"/>
      <c r="C1380" s="245"/>
      <c r="D1380" s="235" t="s">
        <v>195</v>
      </c>
      <c r="E1380" s="246" t="s">
        <v>19</v>
      </c>
      <c r="F1380" s="247" t="s">
        <v>7001</v>
      </c>
      <c r="G1380" s="245"/>
      <c r="H1380" s="248">
        <v>12.826000000000001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195</v>
      </c>
      <c r="AU1380" s="254" t="s">
        <v>82</v>
      </c>
      <c r="AV1380" s="14" t="s">
        <v>82</v>
      </c>
      <c r="AW1380" s="14" t="s">
        <v>35</v>
      </c>
      <c r="AX1380" s="14" t="s">
        <v>73</v>
      </c>
      <c r="AY1380" s="254" t="s">
        <v>185</v>
      </c>
    </row>
    <row r="1381" s="14" customFormat="1">
      <c r="A1381" s="14"/>
      <c r="B1381" s="244"/>
      <c r="C1381" s="245"/>
      <c r="D1381" s="235" t="s">
        <v>195</v>
      </c>
      <c r="E1381" s="246" t="s">
        <v>19</v>
      </c>
      <c r="F1381" s="247" t="s">
        <v>7002</v>
      </c>
      <c r="G1381" s="245"/>
      <c r="H1381" s="248">
        <v>-1.6160000000000001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195</v>
      </c>
      <c r="AU1381" s="254" t="s">
        <v>82</v>
      </c>
      <c r="AV1381" s="14" t="s">
        <v>82</v>
      </c>
      <c r="AW1381" s="14" t="s">
        <v>35</v>
      </c>
      <c r="AX1381" s="14" t="s">
        <v>73</v>
      </c>
      <c r="AY1381" s="254" t="s">
        <v>185</v>
      </c>
    </row>
    <row r="1382" s="13" customFormat="1">
      <c r="A1382" s="13"/>
      <c r="B1382" s="233"/>
      <c r="C1382" s="234"/>
      <c r="D1382" s="235" t="s">
        <v>195</v>
      </c>
      <c r="E1382" s="236" t="s">
        <v>19</v>
      </c>
      <c r="F1382" s="237" t="s">
        <v>6958</v>
      </c>
      <c r="G1382" s="234"/>
      <c r="H1382" s="236" t="s">
        <v>19</v>
      </c>
      <c r="I1382" s="238"/>
      <c r="J1382" s="234"/>
      <c r="K1382" s="234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195</v>
      </c>
      <c r="AU1382" s="243" t="s">
        <v>82</v>
      </c>
      <c r="AV1382" s="13" t="s">
        <v>80</v>
      </c>
      <c r="AW1382" s="13" t="s">
        <v>35</v>
      </c>
      <c r="AX1382" s="13" t="s">
        <v>73</v>
      </c>
      <c r="AY1382" s="243" t="s">
        <v>185</v>
      </c>
    </row>
    <row r="1383" s="14" customFormat="1">
      <c r="A1383" s="14"/>
      <c r="B1383" s="244"/>
      <c r="C1383" s="245"/>
      <c r="D1383" s="235" t="s">
        <v>195</v>
      </c>
      <c r="E1383" s="246" t="s">
        <v>19</v>
      </c>
      <c r="F1383" s="247" t="s">
        <v>7003</v>
      </c>
      <c r="G1383" s="245"/>
      <c r="H1383" s="248">
        <v>7.2000000000000002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195</v>
      </c>
      <c r="AU1383" s="254" t="s">
        <v>82</v>
      </c>
      <c r="AV1383" s="14" t="s">
        <v>82</v>
      </c>
      <c r="AW1383" s="14" t="s">
        <v>35</v>
      </c>
      <c r="AX1383" s="14" t="s">
        <v>73</v>
      </c>
      <c r="AY1383" s="254" t="s">
        <v>185</v>
      </c>
    </row>
    <row r="1384" s="14" customFormat="1">
      <c r="A1384" s="14"/>
      <c r="B1384" s="244"/>
      <c r="C1384" s="245"/>
      <c r="D1384" s="235" t="s">
        <v>195</v>
      </c>
      <c r="E1384" s="246" t="s">
        <v>19</v>
      </c>
      <c r="F1384" s="247" t="s">
        <v>7004</v>
      </c>
      <c r="G1384" s="245"/>
      <c r="H1384" s="248">
        <v>-4.3200000000000003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195</v>
      </c>
      <c r="AU1384" s="254" t="s">
        <v>82</v>
      </c>
      <c r="AV1384" s="14" t="s">
        <v>82</v>
      </c>
      <c r="AW1384" s="14" t="s">
        <v>35</v>
      </c>
      <c r="AX1384" s="14" t="s">
        <v>73</v>
      </c>
      <c r="AY1384" s="254" t="s">
        <v>185</v>
      </c>
    </row>
    <row r="1385" s="13" customFormat="1">
      <c r="A1385" s="13"/>
      <c r="B1385" s="233"/>
      <c r="C1385" s="234"/>
      <c r="D1385" s="235" t="s">
        <v>195</v>
      </c>
      <c r="E1385" s="236" t="s">
        <v>19</v>
      </c>
      <c r="F1385" s="237" t="s">
        <v>6960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195</v>
      </c>
      <c r="AU1385" s="243" t="s">
        <v>82</v>
      </c>
      <c r="AV1385" s="13" t="s">
        <v>80</v>
      </c>
      <c r="AW1385" s="13" t="s">
        <v>35</v>
      </c>
      <c r="AX1385" s="13" t="s">
        <v>73</v>
      </c>
      <c r="AY1385" s="243" t="s">
        <v>185</v>
      </c>
    </row>
    <row r="1386" s="14" customFormat="1">
      <c r="A1386" s="14"/>
      <c r="B1386" s="244"/>
      <c r="C1386" s="245"/>
      <c r="D1386" s="235" t="s">
        <v>195</v>
      </c>
      <c r="E1386" s="246" t="s">
        <v>19</v>
      </c>
      <c r="F1386" s="247" t="s">
        <v>7005</v>
      </c>
      <c r="G1386" s="245"/>
      <c r="H1386" s="248">
        <v>8.6400000000000006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195</v>
      </c>
      <c r="AU1386" s="254" t="s">
        <v>82</v>
      </c>
      <c r="AV1386" s="14" t="s">
        <v>82</v>
      </c>
      <c r="AW1386" s="14" t="s">
        <v>35</v>
      </c>
      <c r="AX1386" s="14" t="s">
        <v>73</v>
      </c>
      <c r="AY1386" s="254" t="s">
        <v>185</v>
      </c>
    </row>
    <row r="1387" s="14" customFormat="1">
      <c r="A1387" s="14"/>
      <c r="B1387" s="244"/>
      <c r="C1387" s="245"/>
      <c r="D1387" s="235" t="s">
        <v>195</v>
      </c>
      <c r="E1387" s="246" t="s">
        <v>19</v>
      </c>
      <c r="F1387" s="247" t="s">
        <v>7006</v>
      </c>
      <c r="G1387" s="245"/>
      <c r="H1387" s="248">
        <v>-1.44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195</v>
      </c>
      <c r="AU1387" s="254" t="s">
        <v>82</v>
      </c>
      <c r="AV1387" s="14" t="s">
        <v>82</v>
      </c>
      <c r="AW1387" s="14" t="s">
        <v>35</v>
      </c>
      <c r="AX1387" s="14" t="s">
        <v>73</v>
      </c>
      <c r="AY1387" s="254" t="s">
        <v>185</v>
      </c>
    </row>
    <row r="1388" s="15" customFormat="1">
      <c r="A1388" s="15"/>
      <c r="B1388" s="255"/>
      <c r="C1388" s="256"/>
      <c r="D1388" s="235" t="s">
        <v>195</v>
      </c>
      <c r="E1388" s="257" t="s">
        <v>19</v>
      </c>
      <c r="F1388" s="258" t="s">
        <v>226</v>
      </c>
      <c r="G1388" s="256"/>
      <c r="H1388" s="259">
        <v>102.974</v>
      </c>
      <c r="I1388" s="260"/>
      <c r="J1388" s="256"/>
      <c r="K1388" s="256"/>
      <c r="L1388" s="261"/>
      <c r="M1388" s="262"/>
      <c r="N1388" s="263"/>
      <c r="O1388" s="263"/>
      <c r="P1388" s="263"/>
      <c r="Q1388" s="263"/>
      <c r="R1388" s="263"/>
      <c r="S1388" s="263"/>
      <c r="T1388" s="264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5" t="s">
        <v>195</v>
      </c>
      <c r="AU1388" s="265" t="s">
        <v>82</v>
      </c>
      <c r="AV1388" s="15" t="s">
        <v>135</v>
      </c>
      <c r="AW1388" s="15" t="s">
        <v>35</v>
      </c>
      <c r="AX1388" s="15" t="s">
        <v>80</v>
      </c>
      <c r="AY1388" s="265" t="s">
        <v>185</v>
      </c>
    </row>
    <row r="1389" s="2" customFormat="1" ht="16.5" customHeight="1">
      <c r="A1389" s="40"/>
      <c r="B1389" s="41"/>
      <c r="C1389" s="272" t="s">
        <v>2113</v>
      </c>
      <c r="D1389" s="272" t="s">
        <v>520</v>
      </c>
      <c r="E1389" s="273" t="s">
        <v>2143</v>
      </c>
      <c r="F1389" s="274" t="s">
        <v>2144</v>
      </c>
      <c r="G1389" s="275" t="s">
        <v>240</v>
      </c>
      <c r="H1389" s="276">
        <v>113.271</v>
      </c>
      <c r="I1389" s="277"/>
      <c r="J1389" s="278">
        <f>ROUND(I1389*H1389,2)</f>
        <v>0</v>
      </c>
      <c r="K1389" s="274" t="s">
        <v>191</v>
      </c>
      <c r="L1389" s="279"/>
      <c r="M1389" s="280" t="s">
        <v>19</v>
      </c>
      <c r="N1389" s="281" t="s">
        <v>44</v>
      </c>
      <c r="O1389" s="86"/>
      <c r="P1389" s="224">
        <f>O1389*H1389</f>
        <v>0</v>
      </c>
      <c r="Q1389" s="224">
        <v>0.0126</v>
      </c>
      <c r="R1389" s="224">
        <f>Q1389*H1389</f>
        <v>1.4272146000000001</v>
      </c>
      <c r="S1389" s="224">
        <v>0</v>
      </c>
      <c r="T1389" s="225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6" t="s">
        <v>627</v>
      </c>
      <c r="AT1389" s="226" t="s">
        <v>520</v>
      </c>
      <c r="AU1389" s="226" t="s">
        <v>82</v>
      </c>
      <c r="AY1389" s="19" t="s">
        <v>185</v>
      </c>
      <c r="BE1389" s="227">
        <f>IF(N1389="základní",J1389,0)</f>
        <v>0</v>
      </c>
      <c r="BF1389" s="227">
        <f>IF(N1389="snížená",J1389,0)</f>
        <v>0</v>
      </c>
      <c r="BG1389" s="227">
        <f>IF(N1389="zákl. přenesená",J1389,0)</f>
        <v>0</v>
      </c>
      <c r="BH1389" s="227">
        <f>IF(N1389="sníž. přenesená",J1389,0)</f>
        <v>0</v>
      </c>
      <c r="BI1389" s="227">
        <f>IF(N1389="nulová",J1389,0)</f>
        <v>0</v>
      </c>
      <c r="BJ1389" s="19" t="s">
        <v>80</v>
      </c>
      <c r="BK1389" s="227">
        <f>ROUND(I1389*H1389,2)</f>
        <v>0</v>
      </c>
      <c r="BL1389" s="19" t="s">
        <v>339</v>
      </c>
      <c r="BM1389" s="226" t="s">
        <v>7344</v>
      </c>
    </row>
    <row r="1390" s="13" customFormat="1">
      <c r="A1390" s="13"/>
      <c r="B1390" s="233"/>
      <c r="C1390" s="234"/>
      <c r="D1390" s="235" t="s">
        <v>195</v>
      </c>
      <c r="E1390" s="236" t="s">
        <v>19</v>
      </c>
      <c r="F1390" s="237" t="s">
        <v>652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195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185</v>
      </c>
    </row>
    <row r="1391" s="13" customFormat="1">
      <c r="A1391" s="13"/>
      <c r="B1391" s="233"/>
      <c r="C1391" s="234"/>
      <c r="D1391" s="235" t="s">
        <v>195</v>
      </c>
      <c r="E1391" s="236" t="s">
        <v>19</v>
      </c>
      <c r="F1391" s="237" t="s">
        <v>6907</v>
      </c>
      <c r="G1391" s="234"/>
      <c r="H1391" s="236" t="s">
        <v>19</v>
      </c>
      <c r="I1391" s="238"/>
      <c r="J1391" s="234"/>
      <c r="K1391" s="234"/>
      <c r="L1391" s="239"/>
      <c r="M1391" s="240"/>
      <c r="N1391" s="241"/>
      <c r="O1391" s="241"/>
      <c r="P1391" s="241"/>
      <c r="Q1391" s="241"/>
      <c r="R1391" s="241"/>
      <c r="S1391" s="241"/>
      <c r="T1391" s="24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3" t="s">
        <v>195</v>
      </c>
      <c r="AU1391" s="243" t="s">
        <v>82</v>
      </c>
      <c r="AV1391" s="13" t="s">
        <v>80</v>
      </c>
      <c r="AW1391" s="13" t="s">
        <v>35</v>
      </c>
      <c r="AX1391" s="13" t="s">
        <v>73</v>
      </c>
      <c r="AY1391" s="243" t="s">
        <v>185</v>
      </c>
    </row>
    <row r="1392" s="14" customFormat="1">
      <c r="A1392" s="14"/>
      <c r="B1392" s="244"/>
      <c r="C1392" s="245"/>
      <c r="D1392" s="235" t="s">
        <v>195</v>
      </c>
      <c r="E1392" s="246" t="s">
        <v>19</v>
      </c>
      <c r="F1392" s="247" t="s">
        <v>7343</v>
      </c>
      <c r="G1392" s="245"/>
      <c r="H1392" s="248">
        <v>16.218</v>
      </c>
      <c r="I1392" s="249"/>
      <c r="J1392" s="245"/>
      <c r="K1392" s="245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4" t="s">
        <v>195</v>
      </c>
      <c r="AU1392" s="254" t="s">
        <v>82</v>
      </c>
      <c r="AV1392" s="14" t="s">
        <v>82</v>
      </c>
      <c r="AW1392" s="14" t="s">
        <v>35</v>
      </c>
      <c r="AX1392" s="14" t="s">
        <v>73</v>
      </c>
      <c r="AY1392" s="254" t="s">
        <v>185</v>
      </c>
    </row>
    <row r="1393" s="14" customFormat="1">
      <c r="A1393" s="14"/>
      <c r="B1393" s="244"/>
      <c r="C1393" s="245"/>
      <c r="D1393" s="235" t="s">
        <v>195</v>
      </c>
      <c r="E1393" s="246" t="s">
        <v>19</v>
      </c>
      <c r="F1393" s="247" t="s">
        <v>6994</v>
      </c>
      <c r="G1393" s="245"/>
      <c r="H1393" s="248">
        <v>-3.2040000000000002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195</v>
      </c>
      <c r="AU1393" s="254" t="s">
        <v>82</v>
      </c>
      <c r="AV1393" s="14" t="s">
        <v>82</v>
      </c>
      <c r="AW1393" s="14" t="s">
        <v>35</v>
      </c>
      <c r="AX1393" s="14" t="s">
        <v>73</v>
      </c>
      <c r="AY1393" s="254" t="s">
        <v>185</v>
      </c>
    </row>
    <row r="1394" s="13" customFormat="1">
      <c r="A1394" s="13"/>
      <c r="B1394" s="233"/>
      <c r="C1394" s="234"/>
      <c r="D1394" s="235" t="s">
        <v>195</v>
      </c>
      <c r="E1394" s="236" t="s">
        <v>19</v>
      </c>
      <c r="F1394" s="237" t="s">
        <v>6909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195</v>
      </c>
      <c r="AU1394" s="243" t="s">
        <v>82</v>
      </c>
      <c r="AV1394" s="13" t="s">
        <v>80</v>
      </c>
      <c r="AW1394" s="13" t="s">
        <v>35</v>
      </c>
      <c r="AX1394" s="13" t="s">
        <v>73</v>
      </c>
      <c r="AY1394" s="243" t="s">
        <v>185</v>
      </c>
    </row>
    <row r="1395" s="14" customFormat="1">
      <c r="A1395" s="14"/>
      <c r="B1395" s="244"/>
      <c r="C1395" s="245"/>
      <c r="D1395" s="235" t="s">
        <v>195</v>
      </c>
      <c r="E1395" s="246" t="s">
        <v>19</v>
      </c>
      <c r="F1395" s="247" t="s">
        <v>6995</v>
      </c>
      <c r="G1395" s="245"/>
      <c r="H1395" s="248">
        <v>19.007999999999999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195</v>
      </c>
      <c r="AU1395" s="254" t="s">
        <v>82</v>
      </c>
      <c r="AV1395" s="14" t="s">
        <v>82</v>
      </c>
      <c r="AW1395" s="14" t="s">
        <v>35</v>
      </c>
      <c r="AX1395" s="14" t="s">
        <v>73</v>
      </c>
      <c r="AY1395" s="254" t="s">
        <v>185</v>
      </c>
    </row>
    <row r="1396" s="14" customFormat="1">
      <c r="A1396" s="14"/>
      <c r="B1396" s="244"/>
      <c r="C1396" s="245"/>
      <c r="D1396" s="235" t="s">
        <v>195</v>
      </c>
      <c r="E1396" s="246" t="s">
        <v>19</v>
      </c>
      <c r="F1396" s="247" t="s">
        <v>6994</v>
      </c>
      <c r="G1396" s="245"/>
      <c r="H1396" s="248">
        <v>-3.2040000000000002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195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185</v>
      </c>
    </row>
    <row r="1397" s="13" customFormat="1">
      <c r="A1397" s="13"/>
      <c r="B1397" s="233"/>
      <c r="C1397" s="234"/>
      <c r="D1397" s="235" t="s">
        <v>195</v>
      </c>
      <c r="E1397" s="236" t="s">
        <v>19</v>
      </c>
      <c r="F1397" s="237" t="s">
        <v>6911</v>
      </c>
      <c r="G1397" s="234"/>
      <c r="H1397" s="236" t="s">
        <v>19</v>
      </c>
      <c r="I1397" s="238"/>
      <c r="J1397" s="234"/>
      <c r="K1397" s="234"/>
      <c r="L1397" s="239"/>
      <c r="M1397" s="240"/>
      <c r="N1397" s="241"/>
      <c r="O1397" s="241"/>
      <c r="P1397" s="241"/>
      <c r="Q1397" s="241"/>
      <c r="R1397" s="241"/>
      <c r="S1397" s="241"/>
      <c r="T1397" s="24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3" t="s">
        <v>195</v>
      </c>
      <c r="AU1397" s="243" t="s">
        <v>82</v>
      </c>
      <c r="AV1397" s="13" t="s">
        <v>80</v>
      </c>
      <c r="AW1397" s="13" t="s">
        <v>35</v>
      </c>
      <c r="AX1397" s="13" t="s">
        <v>73</v>
      </c>
      <c r="AY1397" s="243" t="s">
        <v>185</v>
      </c>
    </row>
    <row r="1398" s="14" customFormat="1">
      <c r="A1398" s="14"/>
      <c r="B1398" s="244"/>
      <c r="C1398" s="245"/>
      <c r="D1398" s="235" t="s">
        <v>195</v>
      </c>
      <c r="E1398" s="246" t="s">
        <v>19</v>
      </c>
      <c r="F1398" s="247" t="s">
        <v>6996</v>
      </c>
      <c r="G1398" s="245"/>
      <c r="H1398" s="248">
        <v>12.311999999999999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195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185</v>
      </c>
    </row>
    <row r="1399" s="14" customFormat="1">
      <c r="A1399" s="14"/>
      <c r="B1399" s="244"/>
      <c r="C1399" s="245"/>
      <c r="D1399" s="235" t="s">
        <v>195</v>
      </c>
      <c r="E1399" s="246" t="s">
        <v>19</v>
      </c>
      <c r="F1399" s="247" t="s">
        <v>6997</v>
      </c>
      <c r="G1399" s="245"/>
      <c r="H1399" s="248">
        <v>-1.6020000000000001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195</v>
      </c>
      <c r="AU1399" s="254" t="s">
        <v>82</v>
      </c>
      <c r="AV1399" s="14" t="s">
        <v>82</v>
      </c>
      <c r="AW1399" s="14" t="s">
        <v>35</v>
      </c>
      <c r="AX1399" s="14" t="s">
        <v>73</v>
      </c>
      <c r="AY1399" s="254" t="s">
        <v>185</v>
      </c>
    </row>
    <row r="1400" s="13" customFormat="1">
      <c r="A1400" s="13"/>
      <c r="B1400" s="233"/>
      <c r="C1400" s="234"/>
      <c r="D1400" s="235" t="s">
        <v>195</v>
      </c>
      <c r="E1400" s="236" t="s">
        <v>19</v>
      </c>
      <c r="F1400" s="237" t="s">
        <v>6949</v>
      </c>
      <c r="G1400" s="234"/>
      <c r="H1400" s="236" t="s">
        <v>19</v>
      </c>
      <c r="I1400" s="238"/>
      <c r="J1400" s="234"/>
      <c r="K1400" s="234"/>
      <c r="L1400" s="239"/>
      <c r="M1400" s="240"/>
      <c r="N1400" s="241"/>
      <c r="O1400" s="241"/>
      <c r="P1400" s="241"/>
      <c r="Q1400" s="241"/>
      <c r="R1400" s="241"/>
      <c r="S1400" s="241"/>
      <c r="T1400" s="24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3" t="s">
        <v>195</v>
      </c>
      <c r="AU1400" s="243" t="s">
        <v>82</v>
      </c>
      <c r="AV1400" s="13" t="s">
        <v>80</v>
      </c>
      <c r="AW1400" s="13" t="s">
        <v>35</v>
      </c>
      <c r="AX1400" s="13" t="s">
        <v>73</v>
      </c>
      <c r="AY1400" s="243" t="s">
        <v>185</v>
      </c>
    </row>
    <row r="1401" s="14" customFormat="1">
      <c r="A1401" s="14"/>
      <c r="B1401" s="244"/>
      <c r="C1401" s="245"/>
      <c r="D1401" s="235" t="s">
        <v>195</v>
      </c>
      <c r="E1401" s="246" t="s">
        <v>19</v>
      </c>
      <c r="F1401" s="247" t="s">
        <v>6998</v>
      </c>
      <c r="G1401" s="245"/>
      <c r="H1401" s="248">
        <v>12.545999999999999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195</v>
      </c>
      <c r="AU1401" s="254" t="s">
        <v>82</v>
      </c>
      <c r="AV1401" s="14" t="s">
        <v>82</v>
      </c>
      <c r="AW1401" s="14" t="s">
        <v>35</v>
      </c>
      <c r="AX1401" s="14" t="s">
        <v>73</v>
      </c>
      <c r="AY1401" s="254" t="s">
        <v>185</v>
      </c>
    </row>
    <row r="1402" s="14" customFormat="1">
      <c r="A1402" s="14"/>
      <c r="B1402" s="244"/>
      <c r="C1402" s="245"/>
      <c r="D1402" s="235" t="s">
        <v>195</v>
      </c>
      <c r="E1402" s="246" t="s">
        <v>19</v>
      </c>
      <c r="F1402" s="247" t="s">
        <v>6999</v>
      </c>
      <c r="G1402" s="245"/>
      <c r="H1402" s="248">
        <v>-1.6200000000000001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195</v>
      </c>
      <c r="AU1402" s="254" t="s">
        <v>82</v>
      </c>
      <c r="AV1402" s="14" t="s">
        <v>82</v>
      </c>
      <c r="AW1402" s="14" t="s">
        <v>35</v>
      </c>
      <c r="AX1402" s="14" t="s">
        <v>73</v>
      </c>
      <c r="AY1402" s="254" t="s">
        <v>185</v>
      </c>
    </row>
    <row r="1403" s="13" customFormat="1">
      <c r="A1403" s="13"/>
      <c r="B1403" s="233"/>
      <c r="C1403" s="234"/>
      <c r="D1403" s="235" t="s">
        <v>195</v>
      </c>
      <c r="E1403" s="236" t="s">
        <v>19</v>
      </c>
      <c r="F1403" s="237" t="s">
        <v>6865</v>
      </c>
      <c r="G1403" s="234"/>
      <c r="H1403" s="236" t="s">
        <v>19</v>
      </c>
      <c r="I1403" s="238"/>
      <c r="J1403" s="234"/>
      <c r="K1403" s="234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195</v>
      </c>
      <c r="AU1403" s="243" t="s">
        <v>82</v>
      </c>
      <c r="AV1403" s="13" t="s">
        <v>80</v>
      </c>
      <c r="AW1403" s="13" t="s">
        <v>35</v>
      </c>
      <c r="AX1403" s="13" t="s">
        <v>73</v>
      </c>
      <c r="AY1403" s="243" t="s">
        <v>185</v>
      </c>
    </row>
    <row r="1404" s="14" customFormat="1">
      <c r="A1404" s="14"/>
      <c r="B1404" s="244"/>
      <c r="C1404" s="245"/>
      <c r="D1404" s="235" t="s">
        <v>195</v>
      </c>
      <c r="E1404" s="246" t="s">
        <v>19</v>
      </c>
      <c r="F1404" s="247" t="s">
        <v>2484</v>
      </c>
      <c r="G1404" s="245"/>
      <c r="H1404" s="248">
        <v>12.186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195</v>
      </c>
      <c r="AU1404" s="254" t="s">
        <v>82</v>
      </c>
      <c r="AV1404" s="14" t="s">
        <v>82</v>
      </c>
      <c r="AW1404" s="14" t="s">
        <v>35</v>
      </c>
      <c r="AX1404" s="14" t="s">
        <v>73</v>
      </c>
      <c r="AY1404" s="254" t="s">
        <v>185</v>
      </c>
    </row>
    <row r="1405" s="14" customFormat="1">
      <c r="A1405" s="14"/>
      <c r="B1405" s="244"/>
      <c r="C1405" s="245"/>
      <c r="D1405" s="235" t="s">
        <v>195</v>
      </c>
      <c r="E1405" s="246" t="s">
        <v>19</v>
      </c>
      <c r="F1405" s="247" t="s">
        <v>1745</v>
      </c>
      <c r="G1405" s="245"/>
      <c r="H1405" s="248">
        <v>-3.2400000000000002</v>
      </c>
      <c r="I1405" s="249"/>
      <c r="J1405" s="245"/>
      <c r="K1405" s="245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4" t="s">
        <v>195</v>
      </c>
      <c r="AU1405" s="254" t="s">
        <v>82</v>
      </c>
      <c r="AV1405" s="14" t="s">
        <v>82</v>
      </c>
      <c r="AW1405" s="14" t="s">
        <v>35</v>
      </c>
      <c r="AX1405" s="14" t="s">
        <v>73</v>
      </c>
      <c r="AY1405" s="254" t="s">
        <v>185</v>
      </c>
    </row>
    <row r="1406" s="13" customFormat="1">
      <c r="A1406" s="13"/>
      <c r="B1406" s="233"/>
      <c r="C1406" s="234"/>
      <c r="D1406" s="235" t="s">
        <v>195</v>
      </c>
      <c r="E1406" s="236" t="s">
        <v>19</v>
      </c>
      <c r="F1406" s="237" t="s">
        <v>6866</v>
      </c>
      <c r="G1406" s="234"/>
      <c r="H1406" s="236" t="s">
        <v>19</v>
      </c>
      <c r="I1406" s="238"/>
      <c r="J1406" s="234"/>
      <c r="K1406" s="234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195</v>
      </c>
      <c r="AU1406" s="243" t="s">
        <v>82</v>
      </c>
      <c r="AV1406" s="13" t="s">
        <v>80</v>
      </c>
      <c r="AW1406" s="13" t="s">
        <v>35</v>
      </c>
      <c r="AX1406" s="13" t="s">
        <v>73</v>
      </c>
      <c r="AY1406" s="243" t="s">
        <v>185</v>
      </c>
    </row>
    <row r="1407" s="14" customFormat="1">
      <c r="A1407" s="14"/>
      <c r="B1407" s="244"/>
      <c r="C1407" s="245"/>
      <c r="D1407" s="235" t="s">
        <v>195</v>
      </c>
      <c r="E1407" s="246" t="s">
        <v>19</v>
      </c>
      <c r="F1407" s="247" t="s">
        <v>7000</v>
      </c>
      <c r="G1407" s="245"/>
      <c r="H1407" s="248">
        <v>23.904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195</v>
      </c>
      <c r="AU1407" s="254" t="s">
        <v>82</v>
      </c>
      <c r="AV1407" s="14" t="s">
        <v>82</v>
      </c>
      <c r="AW1407" s="14" t="s">
        <v>35</v>
      </c>
      <c r="AX1407" s="14" t="s">
        <v>73</v>
      </c>
      <c r="AY1407" s="254" t="s">
        <v>185</v>
      </c>
    </row>
    <row r="1408" s="14" customFormat="1">
      <c r="A1408" s="14"/>
      <c r="B1408" s="244"/>
      <c r="C1408" s="245"/>
      <c r="D1408" s="235" t="s">
        <v>195</v>
      </c>
      <c r="E1408" s="246" t="s">
        <v>19</v>
      </c>
      <c r="F1408" s="247" t="s">
        <v>6999</v>
      </c>
      <c r="G1408" s="245"/>
      <c r="H1408" s="248">
        <v>-1.6200000000000001</v>
      </c>
      <c r="I1408" s="249"/>
      <c r="J1408" s="245"/>
      <c r="K1408" s="245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4" t="s">
        <v>195</v>
      </c>
      <c r="AU1408" s="254" t="s">
        <v>82</v>
      </c>
      <c r="AV1408" s="14" t="s">
        <v>82</v>
      </c>
      <c r="AW1408" s="14" t="s">
        <v>35</v>
      </c>
      <c r="AX1408" s="14" t="s">
        <v>73</v>
      </c>
      <c r="AY1408" s="254" t="s">
        <v>185</v>
      </c>
    </row>
    <row r="1409" s="13" customFormat="1">
      <c r="A1409" s="13"/>
      <c r="B1409" s="233"/>
      <c r="C1409" s="234"/>
      <c r="D1409" s="235" t="s">
        <v>195</v>
      </c>
      <c r="E1409" s="236" t="s">
        <v>19</v>
      </c>
      <c r="F1409" s="237" t="s">
        <v>6956</v>
      </c>
      <c r="G1409" s="234"/>
      <c r="H1409" s="236" t="s">
        <v>19</v>
      </c>
      <c r="I1409" s="238"/>
      <c r="J1409" s="234"/>
      <c r="K1409" s="234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195</v>
      </c>
      <c r="AU1409" s="243" t="s">
        <v>82</v>
      </c>
      <c r="AV1409" s="13" t="s">
        <v>80</v>
      </c>
      <c r="AW1409" s="13" t="s">
        <v>35</v>
      </c>
      <c r="AX1409" s="13" t="s">
        <v>73</v>
      </c>
      <c r="AY1409" s="243" t="s">
        <v>185</v>
      </c>
    </row>
    <row r="1410" s="14" customFormat="1">
      <c r="A1410" s="14"/>
      <c r="B1410" s="244"/>
      <c r="C1410" s="245"/>
      <c r="D1410" s="235" t="s">
        <v>195</v>
      </c>
      <c r="E1410" s="246" t="s">
        <v>19</v>
      </c>
      <c r="F1410" s="247" t="s">
        <v>7001</v>
      </c>
      <c r="G1410" s="245"/>
      <c r="H1410" s="248">
        <v>12.826000000000001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195</v>
      </c>
      <c r="AU1410" s="254" t="s">
        <v>82</v>
      </c>
      <c r="AV1410" s="14" t="s">
        <v>82</v>
      </c>
      <c r="AW1410" s="14" t="s">
        <v>35</v>
      </c>
      <c r="AX1410" s="14" t="s">
        <v>73</v>
      </c>
      <c r="AY1410" s="254" t="s">
        <v>185</v>
      </c>
    </row>
    <row r="1411" s="14" customFormat="1">
      <c r="A1411" s="14"/>
      <c r="B1411" s="244"/>
      <c r="C1411" s="245"/>
      <c r="D1411" s="235" t="s">
        <v>195</v>
      </c>
      <c r="E1411" s="246" t="s">
        <v>19</v>
      </c>
      <c r="F1411" s="247" t="s">
        <v>7002</v>
      </c>
      <c r="G1411" s="245"/>
      <c r="H1411" s="248">
        <v>-1.6160000000000001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195</v>
      </c>
      <c r="AU1411" s="254" t="s">
        <v>82</v>
      </c>
      <c r="AV1411" s="14" t="s">
        <v>82</v>
      </c>
      <c r="AW1411" s="14" t="s">
        <v>35</v>
      </c>
      <c r="AX1411" s="14" t="s">
        <v>73</v>
      </c>
      <c r="AY1411" s="254" t="s">
        <v>185</v>
      </c>
    </row>
    <row r="1412" s="13" customFormat="1">
      <c r="A1412" s="13"/>
      <c r="B1412" s="233"/>
      <c r="C1412" s="234"/>
      <c r="D1412" s="235" t="s">
        <v>195</v>
      </c>
      <c r="E1412" s="236" t="s">
        <v>19</v>
      </c>
      <c r="F1412" s="237" t="s">
        <v>6958</v>
      </c>
      <c r="G1412" s="234"/>
      <c r="H1412" s="236" t="s">
        <v>19</v>
      </c>
      <c r="I1412" s="238"/>
      <c r="J1412" s="234"/>
      <c r="K1412" s="234"/>
      <c r="L1412" s="239"/>
      <c r="M1412" s="240"/>
      <c r="N1412" s="241"/>
      <c r="O1412" s="241"/>
      <c r="P1412" s="241"/>
      <c r="Q1412" s="241"/>
      <c r="R1412" s="241"/>
      <c r="S1412" s="241"/>
      <c r="T1412" s="24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3" t="s">
        <v>195</v>
      </c>
      <c r="AU1412" s="243" t="s">
        <v>82</v>
      </c>
      <c r="AV1412" s="13" t="s">
        <v>80</v>
      </c>
      <c r="AW1412" s="13" t="s">
        <v>35</v>
      </c>
      <c r="AX1412" s="13" t="s">
        <v>73</v>
      </c>
      <c r="AY1412" s="243" t="s">
        <v>185</v>
      </c>
    </row>
    <row r="1413" s="14" customFormat="1">
      <c r="A1413" s="14"/>
      <c r="B1413" s="244"/>
      <c r="C1413" s="245"/>
      <c r="D1413" s="235" t="s">
        <v>195</v>
      </c>
      <c r="E1413" s="246" t="s">
        <v>19</v>
      </c>
      <c r="F1413" s="247" t="s">
        <v>7003</v>
      </c>
      <c r="G1413" s="245"/>
      <c r="H1413" s="248">
        <v>7.2000000000000002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195</v>
      </c>
      <c r="AU1413" s="254" t="s">
        <v>82</v>
      </c>
      <c r="AV1413" s="14" t="s">
        <v>82</v>
      </c>
      <c r="AW1413" s="14" t="s">
        <v>35</v>
      </c>
      <c r="AX1413" s="14" t="s">
        <v>73</v>
      </c>
      <c r="AY1413" s="254" t="s">
        <v>185</v>
      </c>
    </row>
    <row r="1414" s="14" customFormat="1">
      <c r="A1414" s="14"/>
      <c r="B1414" s="244"/>
      <c r="C1414" s="245"/>
      <c r="D1414" s="235" t="s">
        <v>195</v>
      </c>
      <c r="E1414" s="246" t="s">
        <v>19</v>
      </c>
      <c r="F1414" s="247" t="s">
        <v>7004</v>
      </c>
      <c r="G1414" s="245"/>
      <c r="H1414" s="248">
        <v>-4.3200000000000003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195</v>
      </c>
      <c r="AU1414" s="254" t="s">
        <v>82</v>
      </c>
      <c r="AV1414" s="14" t="s">
        <v>82</v>
      </c>
      <c r="AW1414" s="14" t="s">
        <v>35</v>
      </c>
      <c r="AX1414" s="14" t="s">
        <v>73</v>
      </c>
      <c r="AY1414" s="254" t="s">
        <v>185</v>
      </c>
    </row>
    <row r="1415" s="13" customFormat="1">
      <c r="A1415" s="13"/>
      <c r="B1415" s="233"/>
      <c r="C1415" s="234"/>
      <c r="D1415" s="235" t="s">
        <v>195</v>
      </c>
      <c r="E1415" s="236" t="s">
        <v>19</v>
      </c>
      <c r="F1415" s="237" t="s">
        <v>6960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195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185</v>
      </c>
    </row>
    <row r="1416" s="14" customFormat="1">
      <c r="A1416" s="14"/>
      <c r="B1416" s="244"/>
      <c r="C1416" s="245"/>
      <c r="D1416" s="235" t="s">
        <v>195</v>
      </c>
      <c r="E1416" s="246" t="s">
        <v>19</v>
      </c>
      <c r="F1416" s="247" t="s">
        <v>7005</v>
      </c>
      <c r="G1416" s="245"/>
      <c r="H1416" s="248">
        <v>8.6400000000000006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195</v>
      </c>
      <c r="AU1416" s="254" t="s">
        <v>82</v>
      </c>
      <c r="AV1416" s="14" t="s">
        <v>82</v>
      </c>
      <c r="AW1416" s="14" t="s">
        <v>35</v>
      </c>
      <c r="AX1416" s="14" t="s">
        <v>73</v>
      </c>
      <c r="AY1416" s="254" t="s">
        <v>185</v>
      </c>
    </row>
    <row r="1417" s="14" customFormat="1">
      <c r="A1417" s="14"/>
      <c r="B1417" s="244"/>
      <c r="C1417" s="245"/>
      <c r="D1417" s="235" t="s">
        <v>195</v>
      </c>
      <c r="E1417" s="246" t="s">
        <v>19</v>
      </c>
      <c r="F1417" s="247" t="s">
        <v>7006</v>
      </c>
      <c r="G1417" s="245"/>
      <c r="H1417" s="248">
        <v>-1.44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195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185</v>
      </c>
    </row>
    <row r="1418" s="15" customFormat="1">
      <c r="A1418" s="15"/>
      <c r="B1418" s="255"/>
      <c r="C1418" s="256"/>
      <c r="D1418" s="235" t="s">
        <v>195</v>
      </c>
      <c r="E1418" s="257" t="s">
        <v>19</v>
      </c>
      <c r="F1418" s="258" t="s">
        <v>226</v>
      </c>
      <c r="G1418" s="256"/>
      <c r="H1418" s="259">
        <v>102.974</v>
      </c>
      <c r="I1418" s="260"/>
      <c r="J1418" s="256"/>
      <c r="K1418" s="256"/>
      <c r="L1418" s="261"/>
      <c r="M1418" s="262"/>
      <c r="N1418" s="263"/>
      <c r="O1418" s="263"/>
      <c r="P1418" s="263"/>
      <c r="Q1418" s="263"/>
      <c r="R1418" s="263"/>
      <c r="S1418" s="263"/>
      <c r="T1418" s="264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5" t="s">
        <v>195</v>
      </c>
      <c r="AU1418" s="265" t="s">
        <v>82</v>
      </c>
      <c r="AV1418" s="15" t="s">
        <v>135</v>
      </c>
      <c r="AW1418" s="15" t="s">
        <v>35</v>
      </c>
      <c r="AX1418" s="15" t="s">
        <v>80</v>
      </c>
      <c r="AY1418" s="265" t="s">
        <v>185</v>
      </c>
    </row>
    <row r="1419" s="14" customFormat="1">
      <c r="A1419" s="14"/>
      <c r="B1419" s="244"/>
      <c r="C1419" s="245"/>
      <c r="D1419" s="235" t="s">
        <v>195</v>
      </c>
      <c r="E1419" s="245"/>
      <c r="F1419" s="247" t="s">
        <v>7345</v>
      </c>
      <c r="G1419" s="245"/>
      <c r="H1419" s="248">
        <v>113.271</v>
      </c>
      <c r="I1419" s="249"/>
      <c r="J1419" s="245"/>
      <c r="K1419" s="245"/>
      <c r="L1419" s="250"/>
      <c r="M1419" s="251"/>
      <c r="N1419" s="252"/>
      <c r="O1419" s="252"/>
      <c r="P1419" s="252"/>
      <c r="Q1419" s="252"/>
      <c r="R1419" s="252"/>
      <c r="S1419" s="252"/>
      <c r="T1419" s="25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4" t="s">
        <v>195</v>
      </c>
      <c r="AU1419" s="254" t="s">
        <v>82</v>
      </c>
      <c r="AV1419" s="14" t="s">
        <v>82</v>
      </c>
      <c r="AW1419" s="14" t="s">
        <v>4</v>
      </c>
      <c r="AX1419" s="14" t="s">
        <v>80</v>
      </c>
      <c r="AY1419" s="254" t="s">
        <v>185</v>
      </c>
    </row>
    <row r="1420" s="2" customFormat="1" ht="16.5" customHeight="1">
      <c r="A1420" s="40"/>
      <c r="B1420" s="41"/>
      <c r="C1420" s="215" t="s">
        <v>2118</v>
      </c>
      <c r="D1420" s="215" t="s">
        <v>187</v>
      </c>
      <c r="E1420" s="216" t="s">
        <v>2148</v>
      </c>
      <c r="F1420" s="217" t="s">
        <v>2149</v>
      </c>
      <c r="G1420" s="218" t="s">
        <v>240</v>
      </c>
      <c r="H1420" s="219">
        <v>1.3999999999999999</v>
      </c>
      <c r="I1420" s="220"/>
      <c r="J1420" s="221">
        <f>ROUND(I1420*H1420,2)</f>
        <v>0</v>
      </c>
      <c r="K1420" s="217" t="s">
        <v>191</v>
      </c>
      <c r="L1420" s="46"/>
      <c r="M1420" s="222" t="s">
        <v>19</v>
      </c>
      <c r="N1420" s="223" t="s">
        <v>44</v>
      </c>
      <c r="O1420" s="86"/>
      <c r="P1420" s="224">
        <f>O1420*H1420</f>
        <v>0</v>
      </c>
      <c r="Q1420" s="224">
        <v>0.00063000000000000003</v>
      </c>
      <c r="R1420" s="224">
        <f>Q1420*H1420</f>
        <v>0.00088199999999999997</v>
      </c>
      <c r="S1420" s="224">
        <v>0</v>
      </c>
      <c r="T1420" s="225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26" t="s">
        <v>339</v>
      </c>
      <c r="AT1420" s="226" t="s">
        <v>187</v>
      </c>
      <c r="AU1420" s="226" t="s">
        <v>82</v>
      </c>
      <c r="AY1420" s="19" t="s">
        <v>185</v>
      </c>
      <c r="BE1420" s="227">
        <f>IF(N1420="základní",J1420,0)</f>
        <v>0</v>
      </c>
      <c r="BF1420" s="227">
        <f>IF(N1420="snížená",J1420,0)</f>
        <v>0</v>
      </c>
      <c r="BG1420" s="227">
        <f>IF(N1420="zákl. přenesená",J1420,0)</f>
        <v>0</v>
      </c>
      <c r="BH1420" s="227">
        <f>IF(N1420="sníž. přenesená",J1420,0)</f>
        <v>0</v>
      </c>
      <c r="BI1420" s="227">
        <f>IF(N1420="nulová",J1420,0)</f>
        <v>0</v>
      </c>
      <c r="BJ1420" s="19" t="s">
        <v>80</v>
      </c>
      <c r="BK1420" s="227">
        <f>ROUND(I1420*H1420,2)</f>
        <v>0</v>
      </c>
      <c r="BL1420" s="19" t="s">
        <v>339</v>
      </c>
      <c r="BM1420" s="226" t="s">
        <v>7346</v>
      </c>
    </row>
    <row r="1421" s="2" customFormat="1">
      <c r="A1421" s="40"/>
      <c r="B1421" s="41"/>
      <c r="C1421" s="42"/>
      <c r="D1421" s="228" t="s">
        <v>193</v>
      </c>
      <c r="E1421" s="42"/>
      <c r="F1421" s="229" t="s">
        <v>2151</v>
      </c>
      <c r="G1421" s="42"/>
      <c r="H1421" s="42"/>
      <c r="I1421" s="230"/>
      <c r="J1421" s="42"/>
      <c r="K1421" s="42"/>
      <c r="L1421" s="46"/>
      <c r="M1421" s="231"/>
      <c r="N1421" s="232"/>
      <c r="O1421" s="86"/>
      <c r="P1421" s="86"/>
      <c r="Q1421" s="86"/>
      <c r="R1421" s="86"/>
      <c r="S1421" s="86"/>
      <c r="T1421" s="87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193</v>
      </c>
      <c r="AU1421" s="19" t="s">
        <v>82</v>
      </c>
    </row>
    <row r="1422" s="13" customFormat="1">
      <c r="A1422" s="13"/>
      <c r="B1422" s="233"/>
      <c r="C1422" s="234"/>
      <c r="D1422" s="235" t="s">
        <v>195</v>
      </c>
      <c r="E1422" s="236" t="s">
        <v>19</v>
      </c>
      <c r="F1422" s="237" t="s">
        <v>7347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195</v>
      </c>
      <c r="AU1422" s="243" t="s">
        <v>82</v>
      </c>
      <c r="AV1422" s="13" t="s">
        <v>80</v>
      </c>
      <c r="AW1422" s="13" t="s">
        <v>35</v>
      </c>
      <c r="AX1422" s="13" t="s">
        <v>73</v>
      </c>
      <c r="AY1422" s="243" t="s">
        <v>185</v>
      </c>
    </row>
    <row r="1423" s="14" customFormat="1">
      <c r="A1423" s="14"/>
      <c r="B1423" s="244"/>
      <c r="C1423" s="245"/>
      <c r="D1423" s="235" t="s">
        <v>195</v>
      </c>
      <c r="E1423" s="246" t="s">
        <v>19</v>
      </c>
      <c r="F1423" s="247" t="s">
        <v>7348</v>
      </c>
      <c r="G1423" s="245"/>
      <c r="H1423" s="248">
        <v>1.3999999999999999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195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185</v>
      </c>
    </row>
    <row r="1424" s="15" customFormat="1">
      <c r="A1424" s="15"/>
      <c r="B1424" s="255"/>
      <c r="C1424" s="256"/>
      <c r="D1424" s="235" t="s">
        <v>195</v>
      </c>
      <c r="E1424" s="257" t="s">
        <v>19</v>
      </c>
      <c r="F1424" s="258" t="s">
        <v>226</v>
      </c>
      <c r="G1424" s="256"/>
      <c r="H1424" s="259">
        <v>1.3999999999999999</v>
      </c>
      <c r="I1424" s="260"/>
      <c r="J1424" s="256"/>
      <c r="K1424" s="256"/>
      <c r="L1424" s="261"/>
      <c r="M1424" s="262"/>
      <c r="N1424" s="263"/>
      <c r="O1424" s="263"/>
      <c r="P1424" s="263"/>
      <c r="Q1424" s="263"/>
      <c r="R1424" s="263"/>
      <c r="S1424" s="263"/>
      <c r="T1424" s="264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5" t="s">
        <v>195</v>
      </c>
      <c r="AU1424" s="265" t="s">
        <v>82</v>
      </c>
      <c r="AV1424" s="15" t="s">
        <v>135</v>
      </c>
      <c r="AW1424" s="15" t="s">
        <v>35</v>
      </c>
      <c r="AX1424" s="15" t="s">
        <v>80</v>
      </c>
      <c r="AY1424" s="265" t="s">
        <v>185</v>
      </c>
    </row>
    <row r="1425" s="2" customFormat="1" ht="16.5" customHeight="1">
      <c r="A1425" s="40"/>
      <c r="B1425" s="41"/>
      <c r="C1425" s="272" t="s">
        <v>2125</v>
      </c>
      <c r="D1425" s="272" t="s">
        <v>520</v>
      </c>
      <c r="E1425" s="273" t="s">
        <v>2154</v>
      </c>
      <c r="F1425" s="274" t="s">
        <v>2155</v>
      </c>
      <c r="G1425" s="275" t="s">
        <v>240</v>
      </c>
      <c r="H1425" s="276">
        <v>1.54</v>
      </c>
      <c r="I1425" s="277"/>
      <c r="J1425" s="278">
        <f>ROUND(I1425*H1425,2)</f>
        <v>0</v>
      </c>
      <c r="K1425" s="274" t="s">
        <v>191</v>
      </c>
      <c r="L1425" s="279"/>
      <c r="M1425" s="280" t="s">
        <v>19</v>
      </c>
      <c r="N1425" s="281" t="s">
        <v>44</v>
      </c>
      <c r="O1425" s="86"/>
      <c r="P1425" s="224">
        <f>O1425*H1425</f>
        <v>0</v>
      </c>
      <c r="Q1425" s="224">
        <v>0.01</v>
      </c>
      <c r="R1425" s="224">
        <f>Q1425*H1425</f>
        <v>0.015400000000000001</v>
      </c>
      <c r="S1425" s="224">
        <v>0</v>
      </c>
      <c r="T1425" s="225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6" t="s">
        <v>627</v>
      </c>
      <c r="AT1425" s="226" t="s">
        <v>520</v>
      </c>
      <c r="AU1425" s="226" t="s">
        <v>82</v>
      </c>
      <c r="AY1425" s="19" t="s">
        <v>185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9" t="s">
        <v>80</v>
      </c>
      <c r="BK1425" s="227">
        <f>ROUND(I1425*H1425,2)</f>
        <v>0</v>
      </c>
      <c r="BL1425" s="19" t="s">
        <v>339</v>
      </c>
      <c r="BM1425" s="226" t="s">
        <v>7349</v>
      </c>
    </row>
    <row r="1426" s="13" customFormat="1">
      <c r="A1426" s="13"/>
      <c r="B1426" s="233"/>
      <c r="C1426" s="234"/>
      <c r="D1426" s="235" t="s">
        <v>195</v>
      </c>
      <c r="E1426" s="236" t="s">
        <v>19</v>
      </c>
      <c r="F1426" s="237" t="s">
        <v>7347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195</v>
      </c>
      <c r="AU1426" s="243" t="s">
        <v>82</v>
      </c>
      <c r="AV1426" s="13" t="s">
        <v>80</v>
      </c>
      <c r="AW1426" s="13" t="s">
        <v>35</v>
      </c>
      <c r="AX1426" s="13" t="s">
        <v>73</v>
      </c>
      <c r="AY1426" s="243" t="s">
        <v>185</v>
      </c>
    </row>
    <row r="1427" s="14" customFormat="1">
      <c r="A1427" s="14"/>
      <c r="B1427" s="244"/>
      <c r="C1427" s="245"/>
      <c r="D1427" s="235" t="s">
        <v>195</v>
      </c>
      <c r="E1427" s="246" t="s">
        <v>19</v>
      </c>
      <c r="F1427" s="247" t="s">
        <v>7348</v>
      </c>
      <c r="G1427" s="245"/>
      <c r="H1427" s="248">
        <v>1.3999999999999999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195</v>
      </c>
      <c r="AU1427" s="254" t="s">
        <v>82</v>
      </c>
      <c r="AV1427" s="14" t="s">
        <v>82</v>
      </c>
      <c r="AW1427" s="14" t="s">
        <v>35</v>
      </c>
      <c r="AX1427" s="14" t="s">
        <v>73</v>
      </c>
      <c r="AY1427" s="254" t="s">
        <v>185</v>
      </c>
    </row>
    <row r="1428" s="15" customFormat="1">
      <c r="A1428" s="15"/>
      <c r="B1428" s="255"/>
      <c r="C1428" s="256"/>
      <c r="D1428" s="235" t="s">
        <v>195</v>
      </c>
      <c r="E1428" s="257" t="s">
        <v>19</v>
      </c>
      <c r="F1428" s="258" t="s">
        <v>226</v>
      </c>
      <c r="G1428" s="256"/>
      <c r="H1428" s="259">
        <v>1.3999999999999999</v>
      </c>
      <c r="I1428" s="260"/>
      <c r="J1428" s="256"/>
      <c r="K1428" s="256"/>
      <c r="L1428" s="261"/>
      <c r="M1428" s="262"/>
      <c r="N1428" s="263"/>
      <c r="O1428" s="263"/>
      <c r="P1428" s="263"/>
      <c r="Q1428" s="263"/>
      <c r="R1428" s="263"/>
      <c r="S1428" s="263"/>
      <c r="T1428" s="264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65" t="s">
        <v>195</v>
      </c>
      <c r="AU1428" s="265" t="s">
        <v>82</v>
      </c>
      <c r="AV1428" s="15" t="s">
        <v>135</v>
      </c>
      <c r="AW1428" s="15" t="s">
        <v>35</v>
      </c>
      <c r="AX1428" s="15" t="s">
        <v>80</v>
      </c>
      <c r="AY1428" s="265" t="s">
        <v>185</v>
      </c>
    </row>
    <row r="1429" s="14" customFormat="1">
      <c r="A1429" s="14"/>
      <c r="B1429" s="244"/>
      <c r="C1429" s="245"/>
      <c r="D1429" s="235" t="s">
        <v>195</v>
      </c>
      <c r="E1429" s="245"/>
      <c r="F1429" s="247" t="s">
        <v>7350</v>
      </c>
      <c r="G1429" s="245"/>
      <c r="H1429" s="248">
        <v>1.54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195</v>
      </c>
      <c r="AU1429" s="254" t="s">
        <v>82</v>
      </c>
      <c r="AV1429" s="14" t="s">
        <v>82</v>
      </c>
      <c r="AW1429" s="14" t="s">
        <v>4</v>
      </c>
      <c r="AX1429" s="14" t="s">
        <v>80</v>
      </c>
      <c r="AY1429" s="254" t="s">
        <v>185</v>
      </c>
    </row>
    <row r="1430" s="2" customFormat="1" ht="16.5" customHeight="1">
      <c r="A1430" s="40"/>
      <c r="B1430" s="41"/>
      <c r="C1430" s="215" t="s">
        <v>2127</v>
      </c>
      <c r="D1430" s="215" t="s">
        <v>187</v>
      </c>
      <c r="E1430" s="216" t="s">
        <v>2930</v>
      </c>
      <c r="F1430" s="217" t="s">
        <v>2931</v>
      </c>
      <c r="G1430" s="218" t="s">
        <v>499</v>
      </c>
      <c r="H1430" s="219">
        <v>1.8</v>
      </c>
      <c r="I1430" s="220"/>
      <c r="J1430" s="221">
        <f>ROUND(I1430*H1430,2)</f>
        <v>0</v>
      </c>
      <c r="K1430" s="217" t="s">
        <v>191</v>
      </c>
      <c r="L1430" s="46"/>
      <c r="M1430" s="222" t="s">
        <v>19</v>
      </c>
      <c r="N1430" s="223" t="s">
        <v>44</v>
      </c>
      <c r="O1430" s="86"/>
      <c r="P1430" s="224">
        <f>O1430*H1430</f>
        <v>0</v>
      </c>
      <c r="Q1430" s="224">
        <v>0.00055000000000000003</v>
      </c>
      <c r="R1430" s="224">
        <f>Q1430*H1430</f>
        <v>0.00098999999999999999</v>
      </c>
      <c r="S1430" s="224">
        <v>0</v>
      </c>
      <c r="T1430" s="225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6" t="s">
        <v>339</v>
      </c>
      <c r="AT1430" s="226" t="s">
        <v>187</v>
      </c>
      <c r="AU1430" s="226" t="s">
        <v>82</v>
      </c>
      <c r="AY1430" s="19" t="s">
        <v>185</v>
      </c>
      <c r="BE1430" s="227">
        <f>IF(N1430="základní",J1430,0)</f>
        <v>0</v>
      </c>
      <c r="BF1430" s="227">
        <f>IF(N1430="snížená",J1430,0)</f>
        <v>0</v>
      </c>
      <c r="BG1430" s="227">
        <f>IF(N1430="zákl. přenesená",J1430,0)</f>
        <v>0</v>
      </c>
      <c r="BH1430" s="227">
        <f>IF(N1430="sníž. přenesená",J1430,0)</f>
        <v>0</v>
      </c>
      <c r="BI1430" s="227">
        <f>IF(N1430="nulová",J1430,0)</f>
        <v>0</v>
      </c>
      <c r="BJ1430" s="19" t="s">
        <v>80</v>
      </c>
      <c r="BK1430" s="227">
        <f>ROUND(I1430*H1430,2)</f>
        <v>0</v>
      </c>
      <c r="BL1430" s="19" t="s">
        <v>339</v>
      </c>
      <c r="BM1430" s="226" t="s">
        <v>7351</v>
      </c>
    </row>
    <row r="1431" s="2" customFormat="1">
      <c r="A1431" s="40"/>
      <c r="B1431" s="41"/>
      <c r="C1431" s="42"/>
      <c r="D1431" s="228" t="s">
        <v>193</v>
      </c>
      <c r="E1431" s="42"/>
      <c r="F1431" s="229" t="s">
        <v>2933</v>
      </c>
      <c r="G1431" s="42"/>
      <c r="H1431" s="42"/>
      <c r="I1431" s="230"/>
      <c r="J1431" s="42"/>
      <c r="K1431" s="42"/>
      <c r="L1431" s="46"/>
      <c r="M1431" s="231"/>
      <c r="N1431" s="232"/>
      <c r="O1431" s="86"/>
      <c r="P1431" s="86"/>
      <c r="Q1431" s="86"/>
      <c r="R1431" s="86"/>
      <c r="S1431" s="86"/>
      <c r="T1431" s="87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193</v>
      </c>
      <c r="AU1431" s="19" t="s">
        <v>82</v>
      </c>
    </row>
    <row r="1432" s="13" customFormat="1">
      <c r="A1432" s="13"/>
      <c r="B1432" s="233"/>
      <c r="C1432" s="234"/>
      <c r="D1432" s="235" t="s">
        <v>195</v>
      </c>
      <c r="E1432" s="236" t="s">
        <v>19</v>
      </c>
      <c r="F1432" s="237" t="s">
        <v>652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195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185</v>
      </c>
    </row>
    <row r="1433" s="13" customFormat="1">
      <c r="A1433" s="13"/>
      <c r="B1433" s="233"/>
      <c r="C1433" s="234"/>
      <c r="D1433" s="235" t="s">
        <v>195</v>
      </c>
      <c r="E1433" s="236" t="s">
        <v>19</v>
      </c>
      <c r="F1433" s="237" t="s">
        <v>6907</v>
      </c>
      <c r="G1433" s="234"/>
      <c r="H1433" s="236" t="s">
        <v>19</v>
      </c>
      <c r="I1433" s="238"/>
      <c r="J1433" s="234"/>
      <c r="K1433" s="234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195</v>
      </c>
      <c r="AU1433" s="243" t="s">
        <v>82</v>
      </c>
      <c r="AV1433" s="13" t="s">
        <v>80</v>
      </c>
      <c r="AW1433" s="13" t="s">
        <v>35</v>
      </c>
      <c r="AX1433" s="13" t="s">
        <v>73</v>
      </c>
      <c r="AY1433" s="243" t="s">
        <v>185</v>
      </c>
    </row>
    <row r="1434" s="14" customFormat="1">
      <c r="A1434" s="14"/>
      <c r="B1434" s="244"/>
      <c r="C1434" s="245"/>
      <c r="D1434" s="235" t="s">
        <v>195</v>
      </c>
      <c r="E1434" s="246" t="s">
        <v>19</v>
      </c>
      <c r="F1434" s="247" t="s">
        <v>2934</v>
      </c>
      <c r="G1434" s="245"/>
      <c r="H1434" s="248">
        <v>1.8</v>
      </c>
      <c r="I1434" s="249"/>
      <c r="J1434" s="245"/>
      <c r="K1434" s="245"/>
      <c r="L1434" s="250"/>
      <c r="M1434" s="251"/>
      <c r="N1434" s="252"/>
      <c r="O1434" s="252"/>
      <c r="P1434" s="252"/>
      <c r="Q1434" s="252"/>
      <c r="R1434" s="252"/>
      <c r="S1434" s="252"/>
      <c r="T1434" s="253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4" t="s">
        <v>195</v>
      </c>
      <c r="AU1434" s="254" t="s">
        <v>82</v>
      </c>
      <c r="AV1434" s="14" t="s">
        <v>82</v>
      </c>
      <c r="AW1434" s="14" t="s">
        <v>35</v>
      </c>
      <c r="AX1434" s="14" t="s">
        <v>73</v>
      </c>
      <c r="AY1434" s="254" t="s">
        <v>185</v>
      </c>
    </row>
    <row r="1435" s="15" customFormat="1">
      <c r="A1435" s="15"/>
      <c r="B1435" s="255"/>
      <c r="C1435" s="256"/>
      <c r="D1435" s="235" t="s">
        <v>195</v>
      </c>
      <c r="E1435" s="257" t="s">
        <v>19</v>
      </c>
      <c r="F1435" s="258" t="s">
        <v>226</v>
      </c>
      <c r="G1435" s="256"/>
      <c r="H1435" s="259">
        <v>1.8</v>
      </c>
      <c r="I1435" s="260"/>
      <c r="J1435" s="256"/>
      <c r="K1435" s="256"/>
      <c r="L1435" s="261"/>
      <c r="M1435" s="262"/>
      <c r="N1435" s="263"/>
      <c r="O1435" s="263"/>
      <c r="P1435" s="263"/>
      <c r="Q1435" s="263"/>
      <c r="R1435" s="263"/>
      <c r="S1435" s="263"/>
      <c r="T1435" s="264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5" t="s">
        <v>195</v>
      </c>
      <c r="AU1435" s="265" t="s">
        <v>82</v>
      </c>
      <c r="AV1435" s="15" t="s">
        <v>135</v>
      </c>
      <c r="AW1435" s="15" t="s">
        <v>35</v>
      </c>
      <c r="AX1435" s="15" t="s">
        <v>80</v>
      </c>
      <c r="AY1435" s="265" t="s">
        <v>185</v>
      </c>
    </row>
    <row r="1436" s="2" customFormat="1" ht="16.5" customHeight="1">
      <c r="A1436" s="40"/>
      <c r="B1436" s="41"/>
      <c r="C1436" s="215" t="s">
        <v>2129</v>
      </c>
      <c r="D1436" s="215" t="s">
        <v>187</v>
      </c>
      <c r="E1436" s="216" t="s">
        <v>2159</v>
      </c>
      <c r="F1436" s="217" t="s">
        <v>2160</v>
      </c>
      <c r="G1436" s="218" t="s">
        <v>499</v>
      </c>
      <c r="H1436" s="219">
        <v>56.060000000000002</v>
      </c>
      <c r="I1436" s="220"/>
      <c r="J1436" s="221">
        <f>ROUND(I1436*H1436,2)</f>
        <v>0</v>
      </c>
      <c r="K1436" s="217" t="s">
        <v>191</v>
      </c>
      <c r="L1436" s="46"/>
      <c r="M1436" s="222" t="s">
        <v>19</v>
      </c>
      <c r="N1436" s="223" t="s">
        <v>44</v>
      </c>
      <c r="O1436" s="86"/>
      <c r="P1436" s="224">
        <f>O1436*H1436</f>
        <v>0</v>
      </c>
      <c r="Q1436" s="224">
        <v>0.00050000000000000001</v>
      </c>
      <c r="R1436" s="224">
        <f>Q1436*H1436</f>
        <v>0.028030000000000003</v>
      </c>
      <c r="S1436" s="224">
        <v>0</v>
      </c>
      <c r="T1436" s="225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26" t="s">
        <v>339</v>
      </c>
      <c r="AT1436" s="226" t="s">
        <v>187</v>
      </c>
      <c r="AU1436" s="226" t="s">
        <v>82</v>
      </c>
      <c r="AY1436" s="19" t="s">
        <v>185</v>
      </c>
      <c r="BE1436" s="227">
        <f>IF(N1436="základní",J1436,0)</f>
        <v>0</v>
      </c>
      <c r="BF1436" s="227">
        <f>IF(N1436="snížená",J1436,0)</f>
        <v>0</v>
      </c>
      <c r="BG1436" s="227">
        <f>IF(N1436="zákl. přenesená",J1436,0)</f>
        <v>0</v>
      </c>
      <c r="BH1436" s="227">
        <f>IF(N1436="sníž. přenesená",J1436,0)</f>
        <v>0</v>
      </c>
      <c r="BI1436" s="227">
        <f>IF(N1436="nulová",J1436,0)</f>
        <v>0</v>
      </c>
      <c r="BJ1436" s="19" t="s">
        <v>80</v>
      </c>
      <c r="BK1436" s="227">
        <f>ROUND(I1436*H1436,2)</f>
        <v>0</v>
      </c>
      <c r="BL1436" s="19" t="s">
        <v>339</v>
      </c>
      <c r="BM1436" s="226" t="s">
        <v>7352</v>
      </c>
    </row>
    <row r="1437" s="2" customFormat="1">
      <c r="A1437" s="40"/>
      <c r="B1437" s="41"/>
      <c r="C1437" s="42"/>
      <c r="D1437" s="228" t="s">
        <v>193</v>
      </c>
      <c r="E1437" s="42"/>
      <c r="F1437" s="229" t="s">
        <v>2162</v>
      </c>
      <c r="G1437" s="42"/>
      <c r="H1437" s="42"/>
      <c r="I1437" s="230"/>
      <c r="J1437" s="42"/>
      <c r="K1437" s="42"/>
      <c r="L1437" s="46"/>
      <c r="M1437" s="231"/>
      <c r="N1437" s="232"/>
      <c r="O1437" s="86"/>
      <c r="P1437" s="86"/>
      <c r="Q1437" s="86"/>
      <c r="R1437" s="86"/>
      <c r="S1437" s="86"/>
      <c r="T1437" s="87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193</v>
      </c>
      <c r="AU1437" s="19" t="s">
        <v>82</v>
      </c>
    </row>
    <row r="1438" s="13" customFormat="1">
      <c r="A1438" s="13"/>
      <c r="B1438" s="233"/>
      <c r="C1438" s="234"/>
      <c r="D1438" s="235" t="s">
        <v>195</v>
      </c>
      <c r="E1438" s="236" t="s">
        <v>19</v>
      </c>
      <c r="F1438" s="237" t="s">
        <v>652</v>
      </c>
      <c r="G1438" s="234"/>
      <c r="H1438" s="236" t="s">
        <v>19</v>
      </c>
      <c r="I1438" s="238"/>
      <c r="J1438" s="234"/>
      <c r="K1438" s="234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3" t="s">
        <v>195</v>
      </c>
      <c r="AU1438" s="243" t="s">
        <v>82</v>
      </c>
      <c r="AV1438" s="13" t="s">
        <v>80</v>
      </c>
      <c r="AW1438" s="13" t="s">
        <v>35</v>
      </c>
      <c r="AX1438" s="13" t="s">
        <v>73</v>
      </c>
      <c r="AY1438" s="243" t="s">
        <v>185</v>
      </c>
    </row>
    <row r="1439" s="13" customFormat="1">
      <c r="A1439" s="13"/>
      <c r="B1439" s="233"/>
      <c r="C1439" s="234"/>
      <c r="D1439" s="235" t="s">
        <v>195</v>
      </c>
      <c r="E1439" s="236" t="s">
        <v>19</v>
      </c>
      <c r="F1439" s="237" t="s">
        <v>6907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195</v>
      </c>
      <c r="AU1439" s="243" t="s">
        <v>82</v>
      </c>
      <c r="AV1439" s="13" t="s">
        <v>80</v>
      </c>
      <c r="AW1439" s="13" t="s">
        <v>35</v>
      </c>
      <c r="AX1439" s="13" t="s">
        <v>73</v>
      </c>
      <c r="AY1439" s="243" t="s">
        <v>185</v>
      </c>
    </row>
    <row r="1440" s="14" customFormat="1">
      <c r="A1440" s="14"/>
      <c r="B1440" s="244"/>
      <c r="C1440" s="245"/>
      <c r="D1440" s="235" t="s">
        <v>195</v>
      </c>
      <c r="E1440" s="246" t="s">
        <v>19</v>
      </c>
      <c r="F1440" s="247" t="s">
        <v>7353</v>
      </c>
      <c r="G1440" s="245"/>
      <c r="H1440" s="248">
        <v>9.0600000000000005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195</v>
      </c>
      <c r="AU1440" s="254" t="s">
        <v>82</v>
      </c>
      <c r="AV1440" s="14" t="s">
        <v>82</v>
      </c>
      <c r="AW1440" s="14" t="s">
        <v>35</v>
      </c>
      <c r="AX1440" s="14" t="s">
        <v>73</v>
      </c>
      <c r="AY1440" s="254" t="s">
        <v>185</v>
      </c>
    </row>
    <row r="1441" s="14" customFormat="1">
      <c r="A1441" s="14"/>
      <c r="B1441" s="244"/>
      <c r="C1441" s="245"/>
      <c r="D1441" s="235" t="s">
        <v>195</v>
      </c>
      <c r="E1441" s="246" t="s">
        <v>19</v>
      </c>
      <c r="F1441" s="247" t="s">
        <v>7354</v>
      </c>
      <c r="G1441" s="245"/>
      <c r="H1441" s="248">
        <v>-1.78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195</v>
      </c>
      <c r="AU1441" s="254" t="s">
        <v>82</v>
      </c>
      <c r="AV1441" s="14" t="s">
        <v>82</v>
      </c>
      <c r="AW1441" s="14" t="s">
        <v>35</v>
      </c>
      <c r="AX1441" s="14" t="s">
        <v>73</v>
      </c>
      <c r="AY1441" s="254" t="s">
        <v>185</v>
      </c>
    </row>
    <row r="1442" s="13" customFormat="1">
      <c r="A1442" s="13"/>
      <c r="B1442" s="233"/>
      <c r="C1442" s="234"/>
      <c r="D1442" s="235" t="s">
        <v>195</v>
      </c>
      <c r="E1442" s="236" t="s">
        <v>19</v>
      </c>
      <c r="F1442" s="237" t="s">
        <v>6909</v>
      </c>
      <c r="G1442" s="234"/>
      <c r="H1442" s="236" t="s">
        <v>19</v>
      </c>
      <c r="I1442" s="238"/>
      <c r="J1442" s="234"/>
      <c r="K1442" s="234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195</v>
      </c>
      <c r="AU1442" s="243" t="s">
        <v>82</v>
      </c>
      <c r="AV1442" s="13" t="s">
        <v>80</v>
      </c>
      <c r="AW1442" s="13" t="s">
        <v>35</v>
      </c>
      <c r="AX1442" s="13" t="s">
        <v>73</v>
      </c>
      <c r="AY1442" s="243" t="s">
        <v>185</v>
      </c>
    </row>
    <row r="1443" s="14" customFormat="1">
      <c r="A1443" s="14"/>
      <c r="B1443" s="244"/>
      <c r="C1443" s="245"/>
      <c r="D1443" s="235" t="s">
        <v>195</v>
      </c>
      <c r="E1443" s="246" t="s">
        <v>19</v>
      </c>
      <c r="F1443" s="247" t="s">
        <v>6947</v>
      </c>
      <c r="G1443" s="245"/>
      <c r="H1443" s="248">
        <v>10.560000000000001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195</v>
      </c>
      <c r="AU1443" s="254" t="s">
        <v>82</v>
      </c>
      <c r="AV1443" s="14" t="s">
        <v>82</v>
      </c>
      <c r="AW1443" s="14" t="s">
        <v>35</v>
      </c>
      <c r="AX1443" s="14" t="s">
        <v>73</v>
      </c>
      <c r="AY1443" s="254" t="s">
        <v>185</v>
      </c>
    </row>
    <row r="1444" s="14" customFormat="1">
      <c r="A1444" s="14"/>
      <c r="B1444" s="244"/>
      <c r="C1444" s="245"/>
      <c r="D1444" s="235" t="s">
        <v>195</v>
      </c>
      <c r="E1444" s="246" t="s">
        <v>19</v>
      </c>
      <c r="F1444" s="247" t="s">
        <v>7354</v>
      </c>
      <c r="G1444" s="245"/>
      <c r="H1444" s="248">
        <v>-1.78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195</v>
      </c>
      <c r="AU1444" s="254" t="s">
        <v>82</v>
      </c>
      <c r="AV1444" s="14" t="s">
        <v>82</v>
      </c>
      <c r="AW1444" s="14" t="s">
        <v>35</v>
      </c>
      <c r="AX1444" s="14" t="s">
        <v>73</v>
      </c>
      <c r="AY1444" s="254" t="s">
        <v>185</v>
      </c>
    </row>
    <row r="1445" s="13" customFormat="1">
      <c r="A1445" s="13"/>
      <c r="B1445" s="233"/>
      <c r="C1445" s="234"/>
      <c r="D1445" s="235" t="s">
        <v>195</v>
      </c>
      <c r="E1445" s="236" t="s">
        <v>19</v>
      </c>
      <c r="F1445" s="237" t="s">
        <v>6911</v>
      </c>
      <c r="G1445" s="234"/>
      <c r="H1445" s="236" t="s">
        <v>19</v>
      </c>
      <c r="I1445" s="238"/>
      <c r="J1445" s="234"/>
      <c r="K1445" s="234"/>
      <c r="L1445" s="239"/>
      <c r="M1445" s="240"/>
      <c r="N1445" s="241"/>
      <c r="O1445" s="241"/>
      <c r="P1445" s="241"/>
      <c r="Q1445" s="241"/>
      <c r="R1445" s="241"/>
      <c r="S1445" s="241"/>
      <c r="T1445" s="24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3" t="s">
        <v>195</v>
      </c>
      <c r="AU1445" s="243" t="s">
        <v>82</v>
      </c>
      <c r="AV1445" s="13" t="s">
        <v>80</v>
      </c>
      <c r="AW1445" s="13" t="s">
        <v>35</v>
      </c>
      <c r="AX1445" s="13" t="s">
        <v>73</v>
      </c>
      <c r="AY1445" s="243" t="s">
        <v>185</v>
      </c>
    </row>
    <row r="1446" s="14" customFormat="1">
      <c r="A1446" s="14"/>
      <c r="B1446" s="244"/>
      <c r="C1446" s="245"/>
      <c r="D1446" s="235" t="s">
        <v>195</v>
      </c>
      <c r="E1446" s="246" t="s">
        <v>19</v>
      </c>
      <c r="F1446" s="247" t="s">
        <v>6948</v>
      </c>
      <c r="G1446" s="245"/>
      <c r="H1446" s="248">
        <v>6.8399999999999999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195</v>
      </c>
      <c r="AU1446" s="254" t="s">
        <v>82</v>
      </c>
      <c r="AV1446" s="14" t="s">
        <v>82</v>
      </c>
      <c r="AW1446" s="14" t="s">
        <v>35</v>
      </c>
      <c r="AX1446" s="14" t="s">
        <v>73</v>
      </c>
      <c r="AY1446" s="254" t="s">
        <v>185</v>
      </c>
    </row>
    <row r="1447" s="14" customFormat="1">
      <c r="A1447" s="14"/>
      <c r="B1447" s="244"/>
      <c r="C1447" s="245"/>
      <c r="D1447" s="235" t="s">
        <v>195</v>
      </c>
      <c r="E1447" s="246" t="s">
        <v>19</v>
      </c>
      <c r="F1447" s="247" t="s">
        <v>7355</v>
      </c>
      <c r="G1447" s="245"/>
      <c r="H1447" s="248">
        <v>-0.89000000000000001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195</v>
      </c>
      <c r="AU1447" s="254" t="s">
        <v>82</v>
      </c>
      <c r="AV1447" s="14" t="s">
        <v>82</v>
      </c>
      <c r="AW1447" s="14" t="s">
        <v>35</v>
      </c>
      <c r="AX1447" s="14" t="s">
        <v>73</v>
      </c>
      <c r="AY1447" s="254" t="s">
        <v>185</v>
      </c>
    </row>
    <row r="1448" s="13" customFormat="1">
      <c r="A1448" s="13"/>
      <c r="B1448" s="233"/>
      <c r="C1448" s="234"/>
      <c r="D1448" s="235" t="s">
        <v>195</v>
      </c>
      <c r="E1448" s="236" t="s">
        <v>19</v>
      </c>
      <c r="F1448" s="237" t="s">
        <v>6949</v>
      </c>
      <c r="G1448" s="234"/>
      <c r="H1448" s="236" t="s">
        <v>19</v>
      </c>
      <c r="I1448" s="238"/>
      <c r="J1448" s="234"/>
      <c r="K1448" s="234"/>
      <c r="L1448" s="239"/>
      <c r="M1448" s="240"/>
      <c r="N1448" s="241"/>
      <c r="O1448" s="241"/>
      <c r="P1448" s="241"/>
      <c r="Q1448" s="241"/>
      <c r="R1448" s="241"/>
      <c r="S1448" s="241"/>
      <c r="T1448" s="24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3" t="s">
        <v>195</v>
      </c>
      <c r="AU1448" s="243" t="s">
        <v>82</v>
      </c>
      <c r="AV1448" s="13" t="s">
        <v>80</v>
      </c>
      <c r="AW1448" s="13" t="s">
        <v>35</v>
      </c>
      <c r="AX1448" s="13" t="s">
        <v>73</v>
      </c>
      <c r="AY1448" s="243" t="s">
        <v>185</v>
      </c>
    </row>
    <row r="1449" s="14" customFormat="1">
      <c r="A1449" s="14"/>
      <c r="B1449" s="244"/>
      <c r="C1449" s="245"/>
      <c r="D1449" s="235" t="s">
        <v>195</v>
      </c>
      <c r="E1449" s="246" t="s">
        <v>19</v>
      </c>
      <c r="F1449" s="247" t="s">
        <v>6950</v>
      </c>
      <c r="G1449" s="245"/>
      <c r="H1449" s="248">
        <v>6.9699999999999998</v>
      </c>
      <c r="I1449" s="249"/>
      <c r="J1449" s="245"/>
      <c r="K1449" s="245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4" t="s">
        <v>195</v>
      </c>
      <c r="AU1449" s="254" t="s">
        <v>82</v>
      </c>
      <c r="AV1449" s="14" t="s">
        <v>82</v>
      </c>
      <c r="AW1449" s="14" t="s">
        <v>35</v>
      </c>
      <c r="AX1449" s="14" t="s">
        <v>73</v>
      </c>
      <c r="AY1449" s="254" t="s">
        <v>185</v>
      </c>
    </row>
    <row r="1450" s="14" customFormat="1">
      <c r="A1450" s="14"/>
      <c r="B1450" s="244"/>
      <c r="C1450" s="245"/>
      <c r="D1450" s="235" t="s">
        <v>195</v>
      </c>
      <c r="E1450" s="246" t="s">
        <v>19</v>
      </c>
      <c r="F1450" s="247" t="s">
        <v>7356</v>
      </c>
      <c r="G1450" s="245"/>
      <c r="H1450" s="248">
        <v>-0.90000000000000002</v>
      </c>
      <c r="I1450" s="249"/>
      <c r="J1450" s="245"/>
      <c r="K1450" s="245"/>
      <c r="L1450" s="250"/>
      <c r="M1450" s="251"/>
      <c r="N1450" s="252"/>
      <c r="O1450" s="252"/>
      <c r="P1450" s="252"/>
      <c r="Q1450" s="252"/>
      <c r="R1450" s="252"/>
      <c r="S1450" s="252"/>
      <c r="T1450" s="25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4" t="s">
        <v>195</v>
      </c>
      <c r="AU1450" s="254" t="s">
        <v>82</v>
      </c>
      <c r="AV1450" s="14" t="s">
        <v>82</v>
      </c>
      <c r="AW1450" s="14" t="s">
        <v>35</v>
      </c>
      <c r="AX1450" s="14" t="s">
        <v>73</v>
      </c>
      <c r="AY1450" s="254" t="s">
        <v>185</v>
      </c>
    </row>
    <row r="1451" s="13" customFormat="1">
      <c r="A1451" s="13"/>
      <c r="B1451" s="233"/>
      <c r="C1451" s="234"/>
      <c r="D1451" s="235" t="s">
        <v>195</v>
      </c>
      <c r="E1451" s="236" t="s">
        <v>19</v>
      </c>
      <c r="F1451" s="237" t="s">
        <v>6865</v>
      </c>
      <c r="G1451" s="234"/>
      <c r="H1451" s="236" t="s">
        <v>19</v>
      </c>
      <c r="I1451" s="238"/>
      <c r="J1451" s="234"/>
      <c r="K1451" s="234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195</v>
      </c>
      <c r="AU1451" s="243" t="s">
        <v>82</v>
      </c>
      <c r="AV1451" s="13" t="s">
        <v>80</v>
      </c>
      <c r="AW1451" s="13" t="s">
        <v>35</v>
      </c>
      <c r="AX1451" s="13" t="s">
        <v>73</v>
      </c>
      <c r="AY1451" s="243" t="s">
        <v>185</v>
      </c>
    </row>
    <row r="1452" s="14" customFormat="1">
      <c r="A1452" s="14"/>
      <c r="B1452" s="244"/>
      <c r="C1452" s="245"/>
      <c r="D1452" s="235" t="s">
        <v>195</v>
      </c>
      <c r="E1452" s="246" t="s">
        <v>19</v>
      </c>
      <c r="F1452" s="247" t="s">
        <v>2940</v>
      </c>
      <c r="G1452" s="245"/>
      <c r="H1452" s="248">
        <v>6.7699999999999996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195</v>
      </c>
      <c r="AU1452" s="254" t="s">
        <v>82</v>
      </c>
      <c r="AV1452" s="14" t="s">
        <v>82</v>
      </c>
      <c r="AW1452" s="14" t="s">
        <v>35</v>
      </c>
      <c r="AX1452" s="14" t="s">
        <v>73</v>
      </c>
      <c r="AY1452" s="254" t="s">
        <v>185</v>
      </c>
    </row>
    <row r="1453" s="14" customFormat="1">
      <c r="A1453" s="14"/>
      <c r="B1453" s="244"/>
      <c r="C1453" s="245"/>
      <c r="D1453" s="235" t="s">
        <v>195</v>
      </c>
      <c r="E1453" s="246" t="s">
        <v>19</v>
      </c>
      <c r="F1453" s="247" t="s">
        <v>2091</v>
      </c>
      <c r="G1453" s="245"/>
      <c r="H1453" s="248">
        <v>-1.8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195</v>
      </c>
      <c r="AU1453" s="254" t="s">
        <v>82</v>
      </c>
      <c r="AV1453" s="14" t="s">
        <v>82</v>
      </c>
      <c r="AW1453" s="14" t="s">
        <v>35</v>
      </c>
      <c r="AX1453" s="14" t="s">
        <v>73</v>
      </c>
      <c r="AY1453" s="254" t="s">
        <v>185</v>
      </c>
    </row>
    <row r="1454" s="13" customFormat="1">
      <c r="A1454" s="13"/>
      <c r="B1454" s="233"/>
      <c r="C1454" s="234"/>
      <c r="D1454" s="235" t="s">
        <v>195</v>
      </c>
      <c r="E1454" s="236" t="s">
        <v>19</v>
      </c>
      <c r="F1454" s="237" t="s">
        <v>6866</v>
      </c>
      <c r="G1454" s="234"/>
      <c r="H1454" s="236" t="s">
        <v>19</v>
      </c>
      <c r="I1454" s="238"/>
      <c r="J1454" s="234"/>
      <c r="K1454" s="234"/>
      <c r="L1454" s="239"/>
      <c r="M1454" s="240"/>
      <c r="N1454" s="241"/>
      <c r="O1454" s="241"/>
      <c r="P1454" s="241"/>
      <c r="Q1454" s="241"/>
      <c r="R1454" s="241"/>
      <c r="S1454" s="241"/>
      <c r="T1454" s="24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3" t="s">
        <v>195</v>
      </c>
      <c r="AU1454" s="243" t="s">
        <v>82</v>
      </c>
      <c r="AV1454" s="13" t="s">
        <v>80</v>
      </c>
      <c r="AW1454" s="13" t="s">
        <v>35</v>
      </c>
      <c r="AX1454" s="13" t="s">
        <v>73</v>
      </c>
      <c r="AY1454" s="243" t="s">
        <v>185</v>
      </c>
    </row>
    <row r="1455" s="14" customFormat="1">
      <c r="A1455" s="14"/>
      <c r="B1455" s="244"/>
      <c r="C1455" s="245"/>
      <c r="D1455" s="235" t="s">
        <v>195</v>
      </c>
      <c r="E1455" s="246" t="s">
        <v>19</v>
      </c>
      <c r="F1455" s="247" t="s">
        <v>6951</v>
      </c>
      <c r="G1455" s="245"/>
      <c r="H1455" s="248">
        <v>13.279999999999999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195</v>
      </c>
      <c r="AU1455" s="254" t="s">
        <v>82</v>
      </c>
      <c r="AV1455" s="14" t="s">
        <v>82</v>
      </c>
      <c r="AW1455" s="14" t="s">
        <v>35</v>
      </c>
      <c r="AX1455" s="14" t="s">
        <v>73</v>
      </c>
      <c r="AY1455" s="254" t="s">
        <v>185</v>
      </c>
    </row>
    <row r="1456" s="14" customFormat="1">
      <c r="A1456" s="14"/>
      <c r="B1456" s="244"/>
      <c r="C1456" s="245"/>
      <c r="D1456" s="235" t="s">
        <v>195</v>
      </c>
      <c r="E1456" s="246" t="s">
        <v>19</v>
      </c>
      <c r="F1456" s="247" t="s">
        <v>7356</v>
      </c>
      <c r="G1456" s="245"/>
      <c r="H1456" s="248">
        <v>-0.90000000000000002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195</v>
      </c>
      <c r="AU1456" s="254" t="s">
        <v>82</v>
      </c>
      <c r="AV1456" s="14" t="s">
        <v>82</v>
      </c>
      <c r="AW1456" s="14" t="s">
        <v>35</v>
      </c>
      <c r="AX1456" s="14" t="s">
        <v>73</v>
      </c>
      <c r="AY1456" s="254" t="s">
        <v>185</v>
      </c>
    </row>
    <row r="1457" s="13" customFormat="1">
      <c r="A1457" s="13"/>
      <c r="B1457" s="233"/>
      <c r="C1457" s="234"/>
      <c r="D1457" s="235" t="s">
        <v>195</v>
      </c>
      <c r="E1457" s="236" t="s">
        <v>19</v>
      </c>
      <c r="F1457" s="237" t="s">
        <v>6956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195</v>
      </c>
      <c r="AU1457" s="243" t="s">
        <v>82</v>
      </c>
      <c r="AV1457" s="13" t="s">
        <v>80</v>
      </c>
      <c r="AW1457" s="13" t="s">
        <v>35</v>
      </c>
      <c r="AX1457" s="13" t="s">
        <v>73</v>
      </c>
      <c r="AY1457" s="243" t="s">
        <v>185</v>
      </c>
    </row>
    <row r="1458" s="14" customFormat="1">
      <c r="A1458" s="14"/>
      <c r="B1458" s="244"/>
      <c r="C1458" s="245"/>
      <c r="D1458" s="235" t="s">
        <v>195</v>
      </c>
      <c r="E1458" s="246" t="s">
        <v>19</v>
      </c>
      <c r="F1458" s="247" t="s">
        <v>6957</v>
      </c>
      <c r="G1458" s="245"/>
      <c r="H1458" s="248">
        <v>5.8300000000000001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195</v>
      </c>
      <c r="AU1458" s="254" t="s">
        <v>82</v>
      </c>
      <c r="AV1458" s="14" t="s">
        <v>82</v>
      </c>
      <c r="AW1458" s="14" t="s">
        <v>35</v>
      </c>
      <c r="AX1458" s="14" t="s">
        <v>73</v>
      </c>
      <c r="AY1458" s="254" t="s">
        <v>185</v>
      </c>
    </row>
    <row r="1459" s="14" customFormat="1">
      <c r="A1459" s="14"/>
      <c r="B1459" s="244"/>
      <c r="C1459" s="245"/>
      <c r="D1459" s="235" t="s">
        <v>195</v>
      </c>
      <c r="E1459" s="246" t="s">
        <v>19</v>
      </c>
      <c r="F1459" s="247" t="s">
        <v>7357</v>
      </c>
      <c r="G1459" s="245"/>
      <c r="H1459" s="248">
        <v>-0.80000000000000004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195</v>
      </c>
      <c r="AU1459" s="254" t="s">
        <v>82</v>
      </c>
      <c r="AV1459" s="14" t="s">
        <v>82</v>
      </c>
      <c r="AW1459" s="14" t="s">
        <v>35</v>
      </c>
      <c r="AX1459" s="14" t="s">
        <v>73</v>
      </c>
      <c r="AY1459" s="254" t="s">
        <v>185</v>
      </c>
    </row>
    <row r="1460" s="13" customFormat="1">
      <c r="A1460" s="13"/>
      <c r="B1460" s="233"/>
      <c r="C1460" s="234"/>
      <c r="D1460" s="235" t="s">
        <v>195</v>
      </c>
      <c r="E1460" s="236" t="s">
        <v>19</v>
      </c>
      <c r="F1460" s="237" t="s">
        <v>6958</v>
      </c>
      <c r="G1460" s="234"/>
      <c r="H1460" s="236" t="s">
        <v>19</v>
      </c>
      <c r="I1460" s="238"/>
      <c r="J1460" s="234"/>
      <c r="K1460" s="234"/>
      <c r="L1460" s="239"/>
      <c r="M1460" s="240"/>
      <c r="N1460" s="241"/>
      <c r="O1460" s="241"/>
      <c r="P1460" s="241"/>
      <c r="Q1460" s="241"/>
      <c r="R1460" s="241"/>
      <c r="S1460" s="241"/>
      <c r="T1460" s="24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3" t="s">
        <v>195</v>
      </c>
      <c r="AU1460" s="243" t="s">
        <v>82</v>
      </c>
      <c r="AV1460" s="13" t="s">
        <v>80</v>
      </c>
      <c r="AW1460" s="13" t="s">
        <v>35</v>
      </c>
      <c r="AX1460" s="13" t="s">
        <v>73</v>
      </c>
      <c r="AY1460" s="243" t="s">
        <v>185</v>
      </c>
    </row>
    <row r="1461" s="14" customFormat="1">
      <c r="A1461" s="14"/>
      <c r="B1461" s="244"/>
      <c r="C1461" s="245"/>
      <c r="D1461" s="235" t="s">
        <v>195</v>
      </c>
      <c r="E1461" s="246" t="s">
        <v>19</v>
      </c>
      <c r="F1461" s="247" t="s">
        <v>6959</v>
      </c>
      <c r="G1461" s="245"/>
      <c r="H1461" s="248">
        <v>4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195</v>
      </c>
      <c r="AU1461" s="254" t="s">
        <v>82</v>
      </c>
      <c r="AV1461" s="14" t="s">
        <v>82</v>
      </c>
      <c r="AW1461" s="14" t="s">
        <v>35</v>
      </c>
      <c r="AX1461" s="14" t="s">
        <v>73</v>
      </c>
      <c r="AY1461" s="254" t="s">
        <v>185</v>
      </c>
    </row>
    <row r="1462" s="14" customFormat="1">
      <c r="A1462" s="14"/>
      <c r="B1462" s="244"/>
      <c r="C1462" s="245"/>
      <c r="D1462" s="235" t="s">
        <v>195</v>
      </c>
      <c r="E1462" s="246" t="s">
        <v>19</v>
      </c>
      <c r="F1462" s="247" t="s">
        <v>7358</v>
      </c>
      <c r="G1462" s="245"/>
      <c r="H1462" s="248">
        <v>-2.3999999999999999</v>
      </c>
      <c r="I1462" s="249"/>
      <c r="J1462" s="245"/>
      <c r="K1462" s="245"/>
      <c r="L1462" s="250"/>
      <c r="M1462" s="251"/>
      <c r="N1462" s="252"/>
      <c r="O1462" s="252"/>
      <c r="P1462" s="252"/>
      <c r="Q1462" s="252"/>
      <c r="R1462" s="252"/>
      <c r="S1462" s="252"/>
      <c r="T1462" s="253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4" t="s">
        <v>195</v>
      </c>
      <c r="AU1462" s="254" t="s">
        <v>82</v>
      </c>
      <c r="AV1462" s="14" t="s">
        <v>82</v>
      </c>
      <c r="AW1462" s="14" t="s">
        <v>35</v>
      </c>
      <c r="AX1462" s="14" t="s">
        <v>73</v>
      </c>
      <c r="AY1462" s="254" t="s">
        <v>185</v>
      </c>
    </row>
    <row r="1463" s="13" customFormat="1">
      <c r="A1463" s="13"/>
      <c r="B1463" s="233"/>
      <c r="C1463" s="234"/>
      <c r="D1463" s="235" t="s">
        <v>195</v>
      </c>
      <c r="E1463" s="236" t="s">
        <v>19</v>
      </c>
      <c r="F1463" s="237" t="s">
        <v>6960</v>
      </c>
      <c r="G1463" s="234"/>
      <c r="H1463" s="236" t="s">
        <v>19</v>
      </c>
      <c r="I1463" s="238"/>
      <c r="J1463" s="234"/>
      <c r="K1463" s="234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195</v>
      </c>
      <c r="AU1463" s="243" t="s">
        <v>82</v>
      </c>
      <c r="AV1463" s="13" t="s">
        <v>80</v>
      </c>
      <c r="AW1463" s="13" t="s">
        <v>35</v>
      </c>
      <c r="AX1463" s="13" t="s">
        <v>73</v>
      </c>
      <c r="AY1463" s="243" t="s">
        <v>185</v>
      </c>
    </row>
    <row r="1464" s="14" customFormat="1">
      <c r="A1464" s="14"/>
      <c r="B1464" s="244"/>
      <c r="C1464" s="245"/>
      <c r="D1464" s="235" t="s">
        <v>195</v>
      </c>
      <c r="E1464" s="246" t="s">
        <v>19</v>
      </c>
      <c r="F1464" s="247" t="s">
        <v>6961</v>
      </c>
      <c r="G1464" s="245"/>
      <c r="H1464" s="248">
        <v>4.7999999999999998</v>
      </c>
      <c r="I1464" s="249"/>
      <c r="J1464" s="245"/>
      <c r="K1464" s="245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4" t="s">
        <v>195</v>
      </c>
      <c r="AU1464" s="254" t="s">
        <v>82</v>
      </c>
      <c r="AV1464" s="14" t="s">
        <v>82</v>
      </c>
      <c r="AW1464" s="14" t="s">
        <v>35</v>
      </c>
      <c r="AX1464" s="14" t="s">
        <v>73</v>
      </c>
      <c r="AY1464" s="254" t="s">
        <v>185</v>
      </c>
    </row>
    <row r="1465" s="14" customFormat="1">
      <c r="A1465" s="14"/>
      <c r="B1465" s="244"/>
      <c r="C1465" s="245"/>
      <c r="D1465" s="235" t="s">
        <v>195</v>
      </c>
      <c r="E1465" s="246" t="s">
        <v>19</v>
      </c>
      <c r="F1465" s="247" t="s">
        <v>7357</v>
      </c>
      <c r="G1465" s="245"/>
      <c r="H1465" s="248">
        <v>-0.80000000000000004</v>
      </c>
      <c r="I1465" s="249"/>
      <c r="J1465" s="245"/>
      <c r="K1465" s="245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4" t="s">
        <v>195</v>
      </c>
      <c r="AU1465" s="254" t="s">
        <v>82</v>
      </c>
      <c r="AV1465" s="14" t="s">
        <v>82</v>
      </c>
      <c r="AW1465" s="14" t="s">
        <v>35</v>
      </c>
      <c r="AX1465" s="14" t="s">
        <v>73</v>
      </c>
      <c r="AY1465" s="254" t="s">
        <v>185</v>
      </c>
    </row>
    <row r="1466" s="15" customFormat="1">
      <c r="A1466" s="15"/>
      <c r="B1466" s="255"/>
      <c r="C1466" s="256"/>
      <c r="D1466" s="235" t="s">
        <v>195</v>
      </c>
      <c r="E1466" s="257" t="s">
        <v>19</v>
      </c>
      <c r="F1466" s="258" t="s">
        <v>226</v>
      </c>
      <c r="G1466" s="256"/>
      <c r="H1466" s="259">
        <v>56.060000000000002</v>
      </c>
      <c r="I1466" s="260"/>
      <c r="J1466" s="256"/>
      <c r="K1466" s="256"/>
      <c r="L1466" s="261"/>
      <c r="M1466" s="262"/>
      <c r="N1466" s="263"/>
      <c r="O1466" s="263"/>
      <c r="P1466" s="263"/>
      <c r="Q1466" s="263"/>
      <c r="R1466" s="263"/>
      <c r="S1466" s="263"/>
      <c r="T1466" s="264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5" t="s">
        <v>195</v>
      </c>
      <c r="AU1466" s="265" t="s">
        <v>82</v>
      </c>
      <c r="AV1466" s="15" t="s">
        <v>135</v>
      </c>
      <c r="AW1466" s="15" t="s">
        <v>35</v>
      </c>
      <c r="AX1466" s="15" t="s">
        <v>80</v>
      </c>
      <c r="AY1466" s="265" t="s">
        <v>185</v>
      </c>
    </row>
    <row r="1467" s="2" customFormat="1" ht="24.15" customHeight="1">
      <c r="A1467" s="40"/>
      <c r="B1467" s="41"/>
      <c r="C1467" s="215" t="s">
        <v>2131</v>
      </c>
      <c r="D1467" s="215" t="s">
        <v>187</v>
      </c>
      <c r="E1467" s="216" t="s">
        <v>2169</v>
      </c>
      <c r="F1467" s="217" t="s">
        <v>2170</v>
      </c>
      <c r="G1467" s="218" t="s">
        <v>457</v>
      </c>
      <c r="H1467" s="266"/>
      <c r="I1467" s="220"/>
      <c r="J1467" s="221">
        <f>ROUND(I1467*H1467,2)</f>
        <v>0</v>
      </c>
      <c r="K1467" s="217" t="s">
        <v>191</v>
      </c>
      <c r="L1467" s="46"/>
      <c r="M1467" s="222" t="s">
        <v>19</v>
      </c>
      <c r="N1467" s="223" t="s">
        <v>44</v>
      </c>
      <c r="O1467" s="86"/>
      <c r="P1467" s="224">
        <f>O1467*H1467</f>
        <v>0</v>
      </c>
      <c r="Q1467" s="224">
        <v>0</v>
      </c>
      <c r="R1467" s="224">
        <f>Q1467*H1467</f>
        <v>0</v>
      </c>
      <c r="S1467" s="224">
        <v>0</v>
      </c>
      <c r="T1467" s="225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26" t="s">
        <v>339</v>
      </c>
      <c r="AT1467" s="226" t="s">
        <v>187</v>
      </c>
      <c r="AU1467" s="226" t="s">
        <v>82</v>
      </c>
      <c r="AY1467" s="19" t="s">
        <v>185</v>
      </c>
      <c r="BE1467" s="227">
        <f>IF(N1467="základní",J1467,0)</f>
        <v>0</v>
      </c>
      <c r="BF1467" s="227">
        <f>IF(N1467="snížená",J1467,0)</f>
        <v>0</v>
      </c>
      <c r="BG1467" s="227">
        <f>IF(N1467="zákl. přenesená",J1467,0)</f>
        <v>0</v>
      </c>
      <c r="BH1467" s="227">
        <f>IF(N1467="sníž. přenesená",J1467,0)</f>
        <v>0</v>
      </c>
      <c r="BI1467" s="227">
        <f>IF(N1467="nulová",J1467,0)</f>
        <v>0</v>
      </c>
      <c r="BJ1467" s="19" t="s">
        <v>80</v>
      </c>
      <c r="BK1467" s="227">
        <f>ROUND(I1467*H1467,2)</f>
        <v>0</v>
      </c>
      <c r="BL1467" s="19" t="s">
        <v>339</v>
      </c>
      <c r="BM1467" s="226" t="s">
        <v>7359</v>
      </c>
    </row>
    <row r="1468" s="2" customFormat="1">
      <c r="A1468" s="40"/>
      <c r="B1468" s="41"/>
      <c r="C1468" s="42"/>
      <c r="D1468" s="228" t="s">
        <v>193</v>
      </c>
      <c r="E1468" s="42"/>
      <c r="F1468" s="229" t="s">
        <v>2172</v>
      </c>
      <c r="G1468" s="42"/>
      <c r="H1468" s="42"/>
      <c r="I1468" s="230"/>
      <c r="J1468" s="42"/>
      <c r="K1468" s="42"/>
      <c r="L1468" s="46"/>
      <c r="M1468" s="231"/>
      <c r="N1468" s="232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193</v>
      </c>
      <c r="AU1468" s="19" t="s">
        <v>82</v>
      </c>
    </row>
    <row r="1469" s="12" customFormat="1" ht="22.8" customHeight="1">
      <c r="A1469" s="12"/>
      <c r="B1469" s="199"/>
      <c r="C1469" s="200"/>
      <c r="D1469" s="201" t="s">
        <v>72</v>
      </c>
      <c r="E1469" s="213" t="s">
        <v>1451</v>
      </c>
      <c r="F1469" s="213" t="s">
        <v>1452</v>
      </c>
      <c r="G1469" s="200"/>
      <c r="H1469" s="200"/>
      <c r="I1469" s="203"/>
      <c r="J1469" s="214">
        <f>BK1469</f>
        <v>0</v>
      </c>
      <c r="K1469" s="200"/>
      <c r="L1469" s="205"/>
      <c r="M1469" s="206"/>
      <c r="N1469" s="207"/>
      <c r="O1469" s="207"/>
      <c r="P1469" s="208">
        <f>SUM(P1470:P1589)</f>
        <v>0</v>
      </c>
      <c r="Q1469" s="207"/>
      <c r="R1469" s="208">
        <f>SUM(R1470:R1589)</f>
        <v>0.27125279999999996</v>
      </c>
      <c r="S1469" s="207"/>
      <c r="T1469" s="209">
        <f>SUM(T1470:T1589)</f>
        <v>0</v>
      </c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R1469" s="210" t="s">
        <v>82</v>
      </c>
      <c r="AT1469" s="211" t="s">
        <v>72</v>
      </c>
      <c r="AU1469" s="211" t="s">
        <v>80</v>
      </c>
      <c r="AY1469" s="210" t="s">
        <v>185</v>
      </c>
      <c r="BK1469" s="212">
        <f>SUM(BK1470:BK1589)</f>
        <v>0</v>
      </c>
    </row>
    <row r="1470" s="2" customFormat="1" ht="24.15" customHeight="1">
      <c r="A1470" s="40"/>
      <c r="B1470" s="41"/>
      <c r="C1470" s="215" t="s">
        <v>2133</v>
      </c>
      <c r="D1470" s="215" t="s">
        <v>187</v>
      </c>
      <c r="E1470" s="216" t="s">
        <v>1454</v>
      </c>
      <c r="F1470" s="217" t="s">
        <v>1455</v>
      </c>
      <c r="G1470" s="218" t="s">
        <v>240</v>
      </c>
      <c r="H1470" s="219">
        <v>464.08499999999998</v>
      </c>
      <c r="I1470" s="220"/>
      <c r="J1470" s="221">
        <f>ROUND(I1470*H1470,2)</f>
        <v>0</v>
      </c>
      <c r="K1470" s="217" t="s">
        <v>191</v>
      </c>
      <c r="L1470" s="46"/>
      <c r="M1470" s="222" t="s">
        <v>19</v>
      </c>
      <c r="N1470" s="223" t="s">
        <v>44</v>
      </c>
      <c r="O1470" s="86"/>
      <c r="P1470" s="224">
        <f>O1470*H1470</f>
        <v>0</v>
      </c>
      <c r="Q1470" s="224">
        <v>0.00025999999999999998</v>
      </c>
      <c r="R1470" s="224">
        <f>Q1470*H1470</f>
        <v>0.12066209999999998</v>
      </c>
      <c r="S1470" s="224">
        <v>0</v>
      </c>
      <c r="T1470" s="225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26" t="s">
        <v>339</v>
      </c>
      <c r="AT1470" s="226" t="s">
        <v>187</v>
      </c>
      <c r="AU1470" s="226" t="s">
        <v>82</v>
      </c>
      <c r="AY1470" s="19" t="s">
        <v>185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19" t="s">
        <v>80</v>
      </c>
      <c r="BK1470" s="227">
        <f>ROUND(I1470*H1470,2)</f>
        <v>0</v>
      </c>
      <c r="BL1470" s="19" t="s">
        <v>339</v>
      </c>
      <c r="BM1470" s="226" t="s">
        <v>7360</v>
      </c>
    </row>
    <row r="1471" s="2" customFormat="1">
      <c r="A1471" s="40"/>
      <c r="B1471" s="41"/>
      <c r="C1471" s="42"/>
      <c r="D1471" s="228" t="s">
        <v>193</v>
      </c>
      <c r="E1471" s="42"/>
      <c r="F1471" s="229" t="s">
        <v>1457</v>
      </c>
      <c r="G1471" s="42"/>
      <c r="H1471" s="42"/>
      <c r="I1471" s="230"/>
      <c r="J1471" s="42"/>
      <c r="K1471" s="42"/>
      <c r="L1471" s="46"/>
      <c r="M1471" s="231"/>
      <c r="N1471" s="232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193</v>
      </c>
      <c r="AU1471" s="19" t="s">
        <v>82</v>
      </c>
    </row>
    <row r="1472" s="13" customFormat="1">
      <c r="A1472" s="13"/>
      <c r="B1472" s="233"/>
      <c r="C1472" s="234"/>
      <c r="D1472" s="235" t="s">
        <v>195</v>
      </c>
      <c r="E1472" s="236" t="s">
        <v>19</v>
      </c>
      <c r="F1472" s="237" t="s">
        <v>652</v>
      </c>
      <c r="G1472" s="234"/>
      <c r="H1472" s="236" t="s">
        <v>19</v>
      </c>
      <c r="I1472" s="238"/>
      <c r="J1472" s="234"/>
      <c r="K1472" s="234"/>
      <c r="L1472" s="239"/>
      <c r="M1472" s="240"/>
      <c r="N1472" s="241"/>
      <c r="O1472" s="241"/>
      <c r="P1472" s="241"/>
      <c r="Q1472" s="241"/>
      <c r="R1472" s="241"/>
      <c r="S1472" s="241"/>
      <c r="T1472" s="24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3" t="s">
        <v>195</v>
      </c>
      <c r="AU1472" s="243" t="s">
        <v>82</v>
      </c>
      <c r="AV1472" s="13" t="s">
        <v>80</v>
      </c>
      <c r="AW1472" s="13" t="s">
        <v>35</v>
      </c>
      <c r="AX1472" s="13" t="s">
        <v>73</v>
      </c>
      <c r="AY1472" s="243" t="s">
        <v>185</v>
      </c>
    </row>
    <row r="1473" s="13" customFormat="1">
      <c r="A1473" s="13"/>
      <c r="B1473" s="233"/>
      <c r="C1473" s="234"/>
      <c r="D1473" s="235" t="s">
        <v>195</v>
      </c>
      <c r="E1473" s="236" t="s">
        <v>19</v>
      </c>
      <c r="F1473" s="237" t="s">
        <v>6907</v>
      </c>
      <c r="G1473" s="234"/>
      <c r="H1473" s="236" t="s">
        <v>19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195</v>
      </c>
      <c r="AU1473" s="243" t="s">
        <v>82</v>
      </c>
      <c r="AV1473" s="13" t="s">
        <v>80</v>
      </c>
      <c r="AW1473" s="13" t="s">
        <v>35</v>
      </c>
      <c r="AX1473" s="13" t="s">
        <v>73</v>
      </c>
      <c r="AY1473" s="243" t="s">
        <v>185</v>
      </c>
    </row>
    <row r="1474" s="14" customFormat="1">
      <c r="A1474" s="14"/>
      <c r="B1474" s="244"/>
      <c r="C1474" s="245"/>
      <c r="D1474" s="235" t="s">
        <v>195</v>
      </c>
      <c r="E1474" s="246" t="s">
        <v>19</v>
      </c>
      <c r="F1474" s="247" t="s">
        <v>7361</v>
      </c>
      <c r="G1474" s="245"/>
      <c r="H1474" s="248">
        <v>14.416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195</v>
      </c>
      <c r="AU1474" s="254" t="s">
        <v>82</v>
      </c>
      <c r="AV1474" s="14" t="s">
        <v>82</v>
      </c>
      <c r="AW1474" s="14" t="s">
        <v>35</v>
      </c>
      <c r="AX1474" s="14" t="s">
        <v>73</v>
      </c>
      <c r="AY1474" s="254" t="s">
        <v>185</v>
      </c>
    </row>
    <row r="1475" s="14" customFormat="1">
      <c r="A1475" s="14"/>
      <c r="B1475" s="244"/>
      <c r="C1475" s="245"/>
      <c r="D1475" s="235" t="s">
        <v>195</v>
      </c>
      <c r="E1475" s="246" t="s">
        <v>19</v>
      </c>
      <c r="F1475" s="247" t="s">
        <v>2181</v>
      </c>
      <c r="G1475" s="245"/>
      <c r="H1475" s="248">
        <v>-0.39600000000000002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195</v>
      </c>
      <c r="AU1475" s="254" t="s">
        <v>82</v>
      </c>
      <c r="AV1475" s="14" t="s">
        <v>82</v>
      </c>
      <c r="AW1475" s="14" t="s">
        <v>35</v>
      </c>
      <c r="AX1475" s="14" t="s">
        <v>73</v>
      </c>
      <c r="AY1475" s="254" t="s">
        <v>185</v>
      </c>
    </row>
    <row r="1476" s="13" customFormat="1">
      <c r="A1476" s="13"/>
      <c r="B1476" s="233"/>
      <c r="C1476" s="234"/>
      <c r="D1476" s="235" t="s">
        <v>195</v>
      </c>
      <c r="E1476" s="236" t="s">
        <v>19</v>
      </c>
      <c r="F1476" s="237" t="s">
        <v>6909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195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185</v>
      </c>
    </row>
    <row r="1477" s="14" customFormat="1">
      <c r="A1477" s="14"/>
      <c r="B1477" s="244"/>
      <c r="C1477" s="245"/>
      <c r="D1477" s="235" t="s">
        <v>195</v>
      </c>
      <c r="E1477" s="246" t="s">
        <v>19</v>
      </c>
      <c r="F1477" s="247" t="s">
        <v>7362</v>
      </c>
      <c r="G1477" s="245"/>
      <c r="H1477" s="248">
        <v>16.896000000000001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195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185</v>
      </c>
    </row>
    <row r="1478" s="14" customFormat="1">
      <c r="A1478" s="14"/>
      <c r="B1478" s="244"/>
      <c r="C1478" s="245"/>
      <c r="D1478" s="235" t="s">
        <v>195</v>
      </c>
      <c r="E1478" s="246" t="s">
        <v>19</v>
      </c>
      <c r="F1478" s="247" t="s">
        <v>2181</v>
      </c>
      <c r="G1478" s="245"/>
      <c r="H1478" s="248">
        <v>-0.39600000000000002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195</v>
      </c>
      <c r="AU1478" s="254" t="s">
        <v>82</v>
      </c>
      <c r="AV1478" s="14" t="s">
        <v>82</v>
      </c>
      <c r="AW1478" s="14" t="s">
        <v>35</v>
      </c>
      <c r="AX1478" s="14" t="s">
        <v>73</v>
      </c>
      <c r="AY1478" s="254" t="s">
        <v>185</v>
      </c>
    </row>
    <row r="1479" s="13" customFormat="1">
      <c r="A1479" s="13"/>
      <c r="B1479" s="233"/>
      <c r="C1479" s="234"/>
      <c r="D1479" s="235" t="s">
        <v>195</v>
      </c>
      <c r="E1479" s="236" t="s">
        <v>19</v>
      </c>
      <c r="F1479" s="237" t="s">
        <v>6911</v>
      </c>
      <c r="G1479" s="234"/>
      <c r="H1479" s="236" t="s">
        <v>19</v>
      </c>
      <c r="I1479" s="238"/>
      <c r="J1479" s="234"/>
      <c r="K1479" s="234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195</v>
      </c>
      <c r="AU1479" s="243" t="s">
        <v>82</v>
      </c>
      <c r="AV1479" s="13" t="s">
        <v>80</v>
      </c>
      <c r="AW1479" s="13" t="s">
        <v>35</v>
      </c>
      <c r="AX1479" s="13" t="s">
        <v>73</v>
      </c>
      <c r="AY1479" s="243" t="s">
        <v>185</v>
      </c>
    </row>
    <row r="1480" s="14" customFormat="1">
      <c r="A1480" s="14"/>
      <c r="B1480" s="244"/>
      <c r="C1480" s="245"/>
      <c r="D1480" s="235" t="s">
        <v>195</v>
      </c>
      <c r="E1480" s="246" t="s">
        <v>19</v>
      </c>
      <c r="F1480" s="247" t="s">
        <v>7363</v>
      </c>
      <c r="G1480" s="245"/>
      <c r="H1480" s="248">
        <v>10.944000000000001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4" t="s">
        <v>195</v>
      </c>
      <c r="AU1480" s="254" t="s">
        <v>82</v>
      </c>
      <c r="AV1480" s="14" t="s">
        <v>82</v>
      </c>
      <c r="AW1480" s="14" t="s">
        <v>35</v>
      </c>
      <c r="AX1480" s="14" t="s">
        <v>73</v>
      </c>
      <c r="AY1480" s="254" t="s">
        <v>185</v>
      </c>
    </row>
    <row r="1481" s="14" customFormat="1">
      <c r="A1481" s="14"/>
      <c r="B1481" s="244"/>
      <c r="C1481" s="245"/>
      <c r="D1481" s="235" t="s">
        <v>195</v>
      </c>
      <c r="E1481" s="246" t="s">
        <v>19</v>
      </c>
      <c r="F1481" s="247" t="s">
        <v>2183</v>
      </c>
      <c r="G1481" s="245"/>
      <c r="H1481" s="248">
        <v>-0.19800000000000001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195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185</v>
      </c>
    </row>
    <row r="1482" s="13" customFormat="1">
      <c r="A1482" s="13"/>
      <c r="B1482" s="233"/>
      <c r="C1482" s="234"/>
      <c r="D1482" s="235" t="s">
        <v>195</v>
      </c>
      <c r="E1482" s="236" t="s">
        <v>19</v>
      </c>
      <c r="F1482" s="237" t="s">
        <v>6949</v>
      </c>
      <c r="G1482" s="234"/>
      <c r="H1482" s="236" t="s">
        <v>19</v>
      </c>
      <c r="I1482" s="238"/>
      <c r="J1482" s="234"/>
      <c r="K1482" s="234"/>
      <c r="L1482" s="239"/>
      <c r="M1482" s="240"/>
      <c r="N1482" s="241"/>
      <c r="O1482" s="241"/>
      <c r="P1482" s="241"/>
      <c r="Q1482" s="241"/>
      <c r="R1482" s="241"/>
      <c r="S1482" s="241"/>
      <c r="T1482" s="24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3" t="s">
        <v>195</v>
      </c>
      <c r="AU1482" s="243" t="s">
        <v>82</v>
      </c>
      <c r="AV1482" s="13" t="s">
        <v>80</v>
      </c>
      <c r="AW1482" s="13" t="s">
        <v>35</v>
      </c>
      <c r="AX1482" s="13" t="s">
        <v>73</v>
      </c>
      <c r="AY1482" s="243" t="s">
        <v>185</v>
      </c>
    </row>
    <row r="1483" s="14" customFormat="1">
      <c r="A1483" s="14"/>
      <c r="B1483" s="244"/>
      <c r="C1483" s="245"/>
      <c r="D1483" s="235" t="s">
        <v>195</v>
      </c>
      <c r="E1483" s="246" t="s">
        <v>19</v>
      </c>
      <c r="F1483" s="247" t="s">
        <v>7364</v>
      </c>
      <c r="G1483" s="245"/>
      <c r="H1483" s="248">
        <v>11.151999999999999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195</v>
      </c>
      <c r="AU1483" s="254" t="s">
        <v>82</v>
      </c>
      <c r="AV1483" s="14" t="s">
        <v>82</v>
      </c>
      <c r="AW1483" s="14" t="s">
        <v>35</v>
      </c>
      <c r="AX1483" s="14" t="s">
        <v>73</v>
      </c>
      <c r="AY1483" s="254" t="s">
        <v>185</v>
      </c>
    </row>
    <row r="1484" s="14" customFormat="1">
      <c r="A1484" s="14"/>
      <c r="B1484" s="244"/>
      <c r="C1484" s="245"/>
      <c r="D1484" s="235" t="s">
        <v>195</v>
      </c>
      <c r="E1484" s="246" t="s">
        <v>19</v>
      </c>
      <c r="F1484" s="247" t="s">
        <v>2183</v>
      </c>
      <c r="G1484" s="245"/>
      <c r="H1484" s="248">
        <v>-0.19800000000000001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195</v>
      </c>
      <c r="AU1484" s="254" t="s">
        <v>82</v>
      </c>
      <c r="AV1484" s="14" t="s">
        <v>82</v>
      </c>
      <c r="AW1484" s="14" t="s">
        <v>35</v>
      </c>
      <c r="AX1484" s="14" t="s">
        <v>73</v>
      </c>
      <c r="AY1484" s="254" t="s">
        <v>185</v>
      </c>
    </row>
    <row r="1485" s="13" customFormat="1">
      <c r="A1485" s="13"/>
      <c r="B1485" s="233"/>
      <c r="C1485" s="234"/>
      <c r="D1485" s="235" t="s">
        <v>195</v>
      </c>
      <c r="E1485" s="236" t="s">
        <v>19</v>
      </c>
      <c r="F1485" s="237" t="s">
        <v>6865</v>
      </c>
      <c r="G1485" s="234"/>
      <c r="H1485" s="236" t="s">
        <v>19</v>
      </c>
      <c r="I1485" s="238"/>
      <c r="J1485" s="234"/>
      <c r="K1485" s="234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3" t="s">
        <v>195</v>
      </c>
      <c r="AU1485" s="243" t="s">
        <v>82</v>
      </c>
      <c r="AV1485" s="13" t="s">
        <v>80</v>
      </c>
      <c r="AW1485" s="13" t="s">
        <v>35</v>
      </c>
      <c r="AX1485" s="13" t="s">
        <v>73</v>
      </c>
      <c r="AY1485" s="243" t="s">
        <v>185</v>
      </c>
    </row>
    <row r="1486" s="14" customFormat="1">
      <c r="A1486" s="14"/>
      <c r="B1486" s="244"/>
      <c r="C1486" s="245"/>
      <c r="D1486" s="235" t="s">
        <v>195</v>
      </c>
      <c r="E1486" s="246" t="s">
        <v>19</v>
      </c>
      <c r="F1486" s="247" t="s">
        <v>7365</v>
      </c>
      <c r="G1486" s="245"/>
      <c r="H1486" s="248">
        <v>10.832000000000001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195</v>
      </c>
      <c r="AU1486" s="254" t="s">
        <v>82</v>
      </c>
      <c r="AV1486" s="14" t="s">
        <v>82</v>
      </c>
      <c r="AW1486" s="14" t="s">
        <v>35</v>
      </c>
      <c r="AX1486" s="14" t="s">
        <v>73</v>
      </c>
      <c r="AY1486" s="254" t="s">
        <v>185</v>
      </c>
    </row>
    <row r="1487" s="14" customFormat="1">
      <c r="A1487" s="14"/>
      <c r="B1487" s="244"/>
      <c r="C1487" s="245"/>
      <c r="D1487" s="235" t="s">
        <v>195</v>
      </c>
      <c r="E1487" s="246" t="s">
        <v>19</v>
      </c>
      <c r="F1487" s="247" t="s">
        <v>2181</v>
      </c>
      <c r="G1487" s="245"/>
      <c r="H1487" s="248">
        <v>-0.39600000000000002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195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185</v>
      </c>
    </row>
    <row r="1488" s="13" customFormat="1">
      <c r="A1488" s="13"/>
      <c r="B1488" s="233"/>
      <c r="C1488" s="234"/>
      <c r="D1488" s="235" t="s">
        <v>195</v>
      </c>
      <c r="E1488" s="236" t="s">
        <v>19</v>
      </c>
      <c r="F1488" s="237" t="s">
        <v>6866</v>
      </c>
      <c r="G1488" s="234"/>
      <c r="H1488" s="236" t="s">
        <v>19</v>
      </c>
      <c r="I1488" s="238"/>
      <c r="J1488" s="234"/>
      <c r="K1488" s="234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195</v>
      </c>
      <c r="AU1488" s="243" t="s">
        <v>82</v>
      </c>
      <c r="AV1488" s="13" t="s">
        <v>80</v>
      </c>
      <c r="AW1488" s="13" t="s">
        <v>35</v>
      </c>
      <c r="AX1488" s="13" t="s">
        <v>73</v>
      </c>
      <c r="AY1488" s="243" t="s">
        <v>185</v>
      </c>
    </row>
    <row r="1489" s="14" customFormat="1">
      <c r="A1489" s="14"/>
      <c r="B1489" s="244"/>
      <c r="C1489" s="245"/>
      <c r="D1489" s="235" t="s">
        <v>195</v>
      </c>
      <c r="E1489" s="246" t="s">
        <v>19</v>
      </c>
      <c r="F1489" s="247" t="s">
        <v>7366</v>
      </c>
      <c r="G1489" s="245"/>
      <c r="H1489" s="248">
        <v>21.248000000000001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195</v>
      </c>
      <c r="AU1489" s="254" t="s">
        <v>82</v>
      </c>
      <c r="AV1489" s="14" t="s">
        <v>82</v>
      </c>
      <c r="AW1489" s="14" t="s">
        <v>35</v>
      </c>
      <c r="AX1489" s="14" t="s">
        <v>73</v>
      </c>
      <c r="AY1489" s="254" t="s">
        <v>185</v>
      </c>
    </row>
    <row r="1490" s="14" customFormat="1">
      <c r="A1490" s="14"/>
      <c r="B1490" s="244"/>
      <c r="C1490" s="245"/>
      <c r="D1490" s="235" t="s">
        <v>195</v>
      </c>
      <c r="E1490" s="246" t="s">
        <v>19</v>
      </c>
      <c r="F1490" s="247" t="s">
        <v>2183</v>
      </c>
      <c r="G1490" s="245"/>
      <c r="H1490" s="248">
        <v>-0.19800000000000001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195</v>
      </c>
      <c r="AU1490" s="254" t="s">
        <v>82</v>
      </c>
      <c r="AV1490" s="14" t="s">
        <v>82</v>
      </c>
      <c r="AW1490" s="14" t="s">
        <v>35</v>
      </c>
      <c r="AX1490" s="14" t="s">
        <v>73</v>
      </c>
      <c r="AY1490" s="254" t="s">
        <v>185</v>
      </c>
    </row>
    <row r="1491" s="13" customFormat="1">
      <c r="A1491" s="13"/>
      <c r="B1491" s="233"/>
      <c r="C1491" s="234"/>
      <c r="D1491" s="235" t="s">
        <v>195</v>
      </c>
      <c r="E1491" s="236" t="s">
        <v>19</v>
      </c>
      <c r="F1491" s="237" t="s">
        <v>6915</v>
      </c>
      <c r="G1491" s="234"/>
      <c r="H1491" s="236" t="s">
        <v>19</v>
      </c>
      <c r="I1491" s="238"/>
      <c r="J1491" s="234"/>
      <c r="K1491" s="234"/>
      <c r="L1491" s="239"/>
      <c r="M1491" s="240"/>
      <c r="N1491" s="241"/>
      <c r="O1491" s="241"/>
      <c r="P1491" s="241"/>
      <c r="Q1491" s="241"/>
      <c r="R1491" s="241"/>
      <c r="S1491" s="241"/>
      <c r="T1491" s="24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3" t="s">
        <v>195</v>
      </c>
      <c r="AU1491" s="243" t="s">
        <v>82</v>
      </c>
      <c r="AV1491" s="13" t="s">
        <v>80</v>
      </c>
      <c r="AW1491" s="13" t="s">
        <v>35</v>
      </c>
      <c r="AX1491" s="13" t="s">
        <v>73</v>
      </c>
      <c r="AY1491" s="243" t="s">
        <v>185</v>
      </c>
    </row>
    <row r="1492" s="14" customFormat="1">
      <c r="A1492" s="14"/>
      <c r="B1492" s="244"/>
      <c r="C1492" s="245"/>
      <c r="D1492" s="235" t="s">
        <v>195</v>
      </c>
      <c r="E1492" s="246" t="s">
        <v>19</v>
      </c>
      <c r="F1492" s="247" t="s">
        <v>7367</v>
      </c>
      <c r="G1492" s="245"/>
      <c r="H1492" s="248">
        <v>55.420000000000002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195</v>
      </c>
      <c r="AU1492" s="254" t="s">
        <v>82</v>
      </c>
      <c r="AV1492" s="14" t="s">
        <v>82</v>
      </c>
      <c r="AW1492" s="14" t="s">
        <v>35</v>
      </c>
      <c r="AX1492" s="14" t="s">
        <v>73</v>
      </c>
      <c r="AY1492" s="254" t="s">
        <v>185</v>
      </c>
    </row>
    <row r="1493" s="14" customFormat="1">
      <c r="A1493" s="14"/>
      <c r="B1493" s="244"/>
      <c r="C1493" s="245"/>
      <c r="D1493" s="235" t="s">
        <v>195</v>
      </c>
      <c r="E1493" s="246" t="s">
        <v>19</v>
      </c>
      <c r="F1493" s="247" t="s">
        <v>7368</v>
      </c>
      <c r="G1493" s="245"/>
      <c r="H1493" s="248">
        <v>1.26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195</v>
      </c>
      <c r="AU1493" s="254" t="s">
        <v>82</v>
      </c>
      <c r="AV1493" s="14" t="s">
        <v>82</v>
      </c>
      <c r="AW1493" s="14" t="s">
        <v>35</v>
      </c>
      <c r="AX1493" s="14" t="s">
        <v>73</v>
      </c>
      <c r="AY1493" s="254" t="s">
        <v>185</v>
      </c>
    </row>
    <row r="1494" s="14" customFormat="1">
      <c r="A1494" s="14"/>
      <c r="B1494" s="244"/>
      <c r="C1494" s="245"/>
      <c r="D1494" s="235" t="s">
        <v>195</v>
      </c>
      <c r="E1494" s="246" t="s">
        <v>19</v>
      </c>
      <c r="F1494" s="247" t="s">
        <v>7369</v>
      </c>
      <c r="G1494" s="245"/>
      <c r="H1494" s="248">
        <v>-5.8179999999999996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195</v>
      </c>
      <c r="AU1494" s="254" t="s">
        <v>82</v>
      </c>
      <c r="AV1494" s="14" t="s">
        <v>82</v>
      </c>
      <c r="AW1494" s="14" t="s">
        <v>35</v>
      </c>
      <c r="AX1494" s="14" t="s">
        <v>73</v>
      </c>
      <c r="AY1494" s="254" t="s">
        <v>185</v>
      </c>
    </row>
    <row r="1495" s="13" customFormat="1">
      <c r="A1495" s="13"/>
      <c r="B1495" s="233"/>
      <c r="C1495" s="234"/>
      <c r="D1495" s="235" t="s">
        <v>195</v>
      </c>
      <c r="E1495" s="236" t="s">
        <v>19</v>
      </c>
      <c r="F1495" s="237" t="s">
        <v>6919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195</v>
      </c>
      <c r="AU1495" s="243" t="s">
        <v>82</v>
      </c>
      <c r="AV1495" s="13" t="s">
        <v>80</v>
      </c>
      <c r="AW1495" s="13" t="s">
        <v>35</v>
      </c>
      <c r="AX1495" s="13" t="s">
        <v>73</v>
      </c>
      <c r="AY1495" s="243" t="s">
        <v>185</v>
      </c>
    </row>
    <row r="1496" s="14" customFormat="1">
      <c r="A1496" s="14"/>
      <c r="B1496" s="244"/>
      <c r="C1496" s="245"/>
      <c r="D1496" s="235" t="s">
        <v>195</v>
      </c>
      <c r="E1496" s="246" t="s">
        <v>19</v>
      </c>
      <c r="F1496" s="247" t="s">
        <v>7370</v>
      </c>
      <c r="G1496" s="245"/>
      <c r="H1496" s="248">
        <v>50.32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195</v>
      </c>
      <c r="AU1496" s="254" t="s">
        <v>82</v>
      </c>
      <c r="AV1496" s="14" t="s">
        <v>82</v>
      </c>
      <c r="AW1496" s="14" t="s">
        <v>35</v>
      </c>
      <c r="AX1496" s="14" t="s">
        <v>73</v>
      </c>
      <c r="AY1496" s="254" t="s">
        <v>185</v>
      </c>
    </row>
    <row r="1497" s="14" customFormat="1">
      <c r="A1497" s="14"/>
      <c r="B1497" s="244"/>
      <c r="C1497" s="245"/>
      <c r="D1497" s="235" t="s">
        <v>195</v>
      </c>
      <c r="E1497" s="246" t="s">
        <v>19</v>
      </c>
      <c r="F1497" s="247" t="s">
        <v>6921</v>
      </c>
      <c r="G1497" s="245"/>
      <c r="H1497" s="248">
        <v>3.1800000000000002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195</v>
      </c>
      <c r="AU1497" s="254" t="s">
        <v>82</v>
      </c>
      <c r="AV1497" s="14" t="s">
        <v>82</v>
      </c>
      <c r="AW1497" s="14" t="s">
        <v>35</v>
      </c>
      <c r="AX1497" s="14" t="s">
        <v>73</v>
      </c>
      <c r="AY1497" s="254" t="s">
        <v>185</v>
      </c>
    </row>
    <row r="1498" s="14" customFormat="1">
      <c r="A1498" s="14"/>
      <c r="B1498" s="244"/>
      <c r="C1498" s="245"/>
      <c r="D1498" s="235" t="s">
        <v>195</v>
      </c>
      <c r="E1498" s="246" t="s">
        <v>19</v>
      </c>
      <c r="F1498" s="247" t="s">
        <v>7371</v>
      </c>
      <c r="G1498" s="245"/>
      <c r="H1498" s="248">
        <v>-8.218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195</v>
      </c>
      <c r="AU1498" s="254" t="s">
        <v>82</v>
      </c>
      <c r="AV1498" s="14" t="s">
        <v>82</v>
      </c>
      <c r="AW1498" s="14" t="s">
        <v>35</v>
      </c>
      <c r="AX1498" s="14" t="s">
        <v>73</v>
      </c>
      <c r="AY1498" s="254" t="s">
        <v>185</v>
      </c>
    </row>
    <row r="1499" s="13" customFormat="1">
      <c r="A1499" s="13"/>
      <c r="B1499" s="233"/>
      <c r="C1499" s="234"/>
      <c r="D1499" s="235" t="s">
        <v>195</v>
      </c>
      <c r="E1499" s="236" t="s">
        <v>19</v>
      </c>
      <c r="F1499" s="237" t="s">
        <v>6923</v>
      </c>
      <c r="G1499" s="234"/>
      <c r="H1499" s="236" t="s">
        <v>19</v>
      </c>
      <c r="I1499" s="238"/>
      <c r="J1499" s="234"/>
      <c r="K1499" s="234"/>
      <c r="L1499" s="239"/>
      <c r="M1499" s="240"/>
      <c r="N1499" s="241"/>
      <c r="O1499" s="241"/>
      <c r="P1499" s="241"/>
      <c r="Q1499" s="241"/>
      <c r="R1499" s="241"/>
      <c r="S1499" s="241"/>
      <c r="T1499" s="24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3" t="s">
        <v>195</v>
      </c>
      <c r="AU1499" s="243" t="s">
        <v>82</v>
      </c>
      <c r="AV1499" s="13" t="s">
        <v>80</v>
      </c>
      <c r="AW1499" s="13" t="s">
        <v>35</v>
      </c>
      <c r="AX1499" s="13" t="s">
        <v>73</v>
      </c>
      <c r="AY1499" s="243" t="s">
        <v>185</v>
      </c>
    </row>
    <row r="1500" s="14" customFormat="1">
      <c r="A1500" s="14"/>
      <c r="B1500" s="244"/>
      <c r="C1500" s="245"/>
      <c r="D1500" s="235" t="s">
        <v>195</v>
      </c>
      <c r="E1500" s="246" t="s">
        <v>19</v>
      </c>
      <c r="F1500" s="247" t="s">
        <v>7372</v>
      </c>
      <c r="G1500" s="245"/>
      <c r="H1500" s="248">
        <v>110.00700000000001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195</v>
      </c>
      <c r="AU1500" s="254" t="s">
        <v>82</v>
      </c>
      <c r="AV1500" s="14" t="s">
        <v>82</v>
      </c>
      <c r="AW1500" s="14" t="s">
        <v>35</v>
      </c>
      <c r="AX1500" s="14" t="s">
        <v>73</v>
      </c>
      <c r="AY1500" s="254" t="s">
        <v>185</v>
      </c>
    </row>
    <row r="1501" s="14" customFormat="1">
      <c r="A1501" s="14"/>
      <c r="B1501" s="244"/>
      <c r="C1501" s="245"/>
      <c r="D1501" s="235" t="s">
        <v>195</v>
      </c>
      <c r="E1501" s="246" t="s">
        <v>19</v>
      </c>
      <c r="F1501" s="247" t="s">
        <v>6925</v>
      </c>
      <c r="G1501" s="245"/>
      <c r="H1501" s="248">
        <v>4.4400000000000004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195</v>
      </c>
      <c r="AU1501" s="254" t="s">
        <v>82</v>
      </c>
      <c r="AV1501" s="14" t="s">
        <v>82</v>
      </c>
      <c r="AW1501" s="14" t="s">
        <v>35</v>
      </c>
      <c r="AX1501" s="14" t="s">
        <v>73</v>
      </c>
      <c r="AY1501" s="254" t="s">
        <v>185</v>
      </c>
    </row>
    <row r="1502" s="14" customFormat="1">
      <c r="A1502" s="14"/>
      <c r="B1502" s="244"/>
      <c r="C1502" s="245"/>
      <c r="D1502" s="235" t="s">
        <v>195</v>
      </c>
      <c r="E1502" s="246" t="s">
        <v>19</v>
      </c>
      <c r="F1502" s="247" t="s">
        <v>7373</v>
      </c>
      <c r="G1502" s="245"/>
      <c r="H1502" s="248">
        <v>-16.475999999999999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195</v>
      </c>
      <c r="AU1502" s="254" t="s">
        <v>82</v>
      </c>
      <c r="AV1502" s="14" t="s">
        <v>82</v>
      </c>
      <c r="AW1502" s="14" t="s">
        <v>35</v>
      </c>
      <c r="AX1502" s="14" t="s">
        <v>73</v>
      </c>
      <c r="AY1502" s="254" t="s">
        <v>185</v>
      </c>
    </row>
    <row r="1503" s="13" customFormat="1">
      <c r="A1503" s="13"/>
      <c r="B1503" s="233"/>
      <c r="C1503" s="234"/>
      <c r="D1503" s="235" t="s">
        <v>195</v>
      </c>
      <c r="E1503" s="236" t="s">
        <v>19</v>
      </c>
      <c r="F1503" s="237" t="s">
        <v>6927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195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185</v>
      </c>
    </row>
    <row r="1504" s="14" customFormat="1">
      <c r="A1504" s="14"/>
      <c r="B1504" s="244"/>
      <c r="C1504" s="245"/>
      <c r="D1504" s="235" t="s">
        <v>195</v>
      </c>
      <c r="E1504" s="246" t="s">
        <v>19</v>
      </c>
      <c r="F1504" s="247" t="s">
        <v>7374</v>
      </c>
      <c r="G1504" s="245"/>
      <c r="H1504" s="248">
        <v>53.448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195</v>
      </c>
      <c r="AU1504" s="254" t="s">
        <v>82</v>
      </c>
      <c r="AV1504" s="14" t="s">
        <v>82</v>
      </c>
      <c r="AW1504" s="14" t="s">
        <v>35</v>
      </c>
      <c r="AX1504" s="14" t="s">
        <v>73</v>
      </c>
      <c r="AY1504" s="254" t="s">
        <v>185</v>
      </c>
    </row>
    <row r="1505" s="14" customFormat="1">
      <c r="A1505" s="14"/>
      <c r="B1505" s="244"/>
      <c r="C1505" s="245"/>
      <c r="D1505" s="235" t="s">
        <v>195</v>
      </c>
      <c r="E1505" s="246" t="s">
        <v>19</v>
      </c>
      <c r="F1505" s="247" t="s">
        <v>6929</v>
      </c>
      <c r="G1505" s="245"/>
      <c r="H1505" s="248">
        <v>1.5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195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185</v>
      </c>
    </row>
    <row r="1506" s="14" customFormat="1">
      <c r="A1506" s="14"/>
      <c r="B1506" s="244"/>
      <c r="C1506" s="245"/>
      <c r="D1506" s="235" t="s">
        <v>195</v>
      </c>
      <c r="E1506" s="246" t="s">
        <v>19</v>
      </c>
      <c r="F1506" s="247" t="s">
        <v>7375</v>
      </c>
      <c r="G1506" s="245"/>
      <c r="H1506" s="248">
        <v>-3.8180000000000001</v>
      </c>
      <c r="I1506" s="249"/>
      <c r="J1506" s="245"/>
      <c r="K1506" s="245"/>
      <c r="L1506" s="250"/>
      <c r="M1506" s="251"/>
      <c r="N1506" s="252"/>
      <c r="O1506" s="252"/>
      <c r="P1506" s="252"/>
      <c r="Q1506" s="252"/>
      <c r="R1506" s="252"/>
      <c r="S1506" s="252"/>
      <c r="T1506" s="25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4" t="s">
        <v>195</v>
      </c>
      <c r="AU1506" s="254" t="s">
        <v>82</v>
      </c>
      <c r="AV1506" s="14" t="s">
        <v>82</v>
      </c>
      <c r="AW1506" s="14" t="s">
        <v>35</v>
      </c>
      <c r="AX1506" s="14" t="s">
        <v>73</v>
      </c>
      <c r="AY1506" s="254" t="s">
        <v>185</v>
      </c>
    </row>
    <row r="1507" s="13" customFormat="1">
      <c r="A1507" s="13"/>
      <c r="B1507" s="233"/>
      <c r="C1507" s="234"/>
      <c r="D1507" s="235" t="s">
        <v>195</v>
      </c>
      <c r="E1507" s="236" t="s">
        <v>19</v>
      </c>
      <c r="F1507" s="237" t="s">
        <v>6956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195</v>
      </c>
      <c r="AU1507" s="243" t="s">
        <v>82</v>
      </c>
      <c r="AV1507" s="13" t="s">
        <v>80</v>
      </c>
      <c r="AW1507" s="13" t="s">
        <v>35</v>
      </c>
      <c r="AX1507" s="13" t="s">
        <v>73</v>
      </c>
      <c r="AY1507" s="243" t="s">
        <v>185</v>
      </c>
    </row>
    <row r="1508" s="14" customFormat="1">
      <c r="A1508" s="14"/>
      <c r="B1508" s="244"/>
      <c r="C1508" s="245"/>
      <c r="D1508" s="235" t="s">
        <v>195</v>
      </c>
      <c r="E1508" s="246" t="s">
        <v>19</v>
      </c>
      <c r="F1508" s="247" t="s">
        <v>7376</v>
      </c>
      <c r="G1508" s="245"/>
      <c r="H1508" s="248">
        <v>6.9960000000000004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195</v>
      </c>
      <c r="AU1508" s="254" t="s">
        <v>82</v>
      </c>
      <c r="AV1508" s="14" t="s">
        <v>82</v>
      </c>
      <c r="AW1508" s="14" t="s">
        <v>35</v>
      </c>
      <c r="AX1508" s="14" t="s">
        <v>73</v>
      </c>
      <c r="AY1508" s="254" t="s">
        <v>185</v>
      </c>
    </row>
    <row r="1509" s="13" customFormat="1">
      <c r="A1509" s="13"/>
      <c r="B1509" s="233"/>
      <c r="C1509" s="234"/>
      <c r="D1509" s="235" t="s">
        <v>195</v>
      </c>
      <c r="E1509" s="236" t="s">
        <v>19</v>
      </c>
      <c r="F1509" s="237" t="s">
        <v>6958</v>
      </c>
      <c r="G1509" s="234"/>
      <c r="H1509" s="236" t="s">
        <v>19</v>
      </c>
      <c r="I1509" s="238"/>
      <c r="J1509" s="234"/>
      <c r="K1509" s="234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195</v>
      </c>
      <c r="AU1509" s="243" t="s">
        <v>82</v>
      </c>
      <c r="AV1509" s="13" t="s">
        <v>80</v>
      </c>
      <c r="AW1509" s="13" t="s">
        <v>35</v>
      </c>
      <c r="AX1509" s="13" t="s">
        <v>73</v>
      </c>
      <c r="AY1509" s="243" t="s">
        <v>185</v>
      </c>
    </row>
    <row r="1510" s="14" customFormat="1">
      <c r="A1510" s="14"/>
      <c r="B1510" s="244"/>
      <c r="C1510" s="245"/>
      <c r="D1510" s="235" t="s">
        <v>195</v>
      </c>
      <c r="E1510" s="246" t="s">
        <v>19</v>
      </c>
      <c r="F1510" s="247" t="s">
        <v>7377</v>
      </c>
      <c r="G1510" s="245"/>
      <c r="H1510" s="248">
        <v>6.4000000000000004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4" t="s">
        <v>195</v>
      </c>
      <c r="AU1510" s="254" t="s">
        <v>82</v>
      </c>
      <c r="AV1510" s="14" t="s">
        <v>82</v>
      </c>
      <c r="AW1510" s="14" t="s">
        <v>35</v>
      </c>
      <c r="AX1510" s="14" t="s">
        <v>73</v>
      </c>
      <c r="AY1510" s="254" t="s">
        <v>185</v>
      </c>
    </row>
    <row r="1511" s="14" customFormat="1">
      <c r="A1511" s="14"/>
      <c r="B1511" s="244"/>
      <c r="C1511" s="245"/>
      <c r="D1511" s="235" t="s">
        <v>195</v>
      </c>
      <c r="E1511" s="246" t="s">
        <v>19</v>
      </c>
      <c r="F1511" s="247" t="s">
        <v>7378</v>
      </c>
      <c r="G1511" s="245"/>
      <c r="H1511" s="248">
        <v>-0.47999999999999998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195</v>
      </c>
      <c r="AU1511" s="254" t="s">
        <v>82</v>
      </c>
      <c r="AV1511" s="14" t="s">
        <v>82</v>
      </c>
      <c r="AW1511" s="14" t="s">
        <v>35</v>
      </c>
      <c r="AX1511" s="14" t="s">
        <v>73</v>
      </c>
      <c r="AY1511" s="254" t="s">
        <v>185</v>
      </c>
    </row>
    <row r="1512" s="13" customFormat="1">
      <c r="A1512" s="13"/>
      <c r="B1512" s="233"/>
      <c r="C1512" s="234"/>
      <c r="D1512" s="235" t="s">
        <v>195</v>
      </c>
      <c r="E1512" s="236" t="s">
        <v>19</v>
      </c>
      <c r="F1512" s="237" t="s">
        <v>6960</v>
      </c>
      <c r="G1512" s="234"/>
      <c r="H1512" s="236" t="s">
        <v>19</v>
      </c>
      <c r="I1512" s="238"/>
      <c r="J1512" s="234"/>
      <c r="K1512" s="234"/>
      <c r="L1512" s="239"/>
      <c r="M1512" s="240"/>
      <c r="N1512" s="241"/>
      <c r="O1512" s="241"/>
      <c r="P1512" s="241"/>
      <c r="Q1512" s="241"/>
      <c r="R1512" s="241"/>
      <c r="S1512" s="241"/>
      <c r="T1512" s="24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3" t="s">
        <v>195</v>
      </c>
      <c r="AU1512" s="243" t="s">
        <v>82</v>
      </c>
      <c r="AV1512" s="13" t="s">
        <v>80</v>
      </c>
      <c r="AW1512" s="13" t="s">
        <v>35</v>
      </c>
      <c r="AX1512" s="13" t="s">
        <v>73</v>
      </c>
      <c r="AY1512" s="243" t="s">
        <v>185</v>
      </c>
    </row>
    <row r="1513" s="14" customFormat="1">
      <c r="A1513" s="14"/>
      <c r="B1513" s="244"/>
      <c r="C1513" s="245"/>
      <c r="D1513" s="235" t="s">
        <v>195</v>
      </c>
      <c r="E1513" s="246" t="s">
        <v>19</v>
      </c>
      <c r="F1513" s="247" t="s">
        <v>7379</v>
      </c>
      <c r="G1513" s="245"/>
      <c r="H1513" s="248">
        <v>7.6799999999999997</v>
      </c>
      <c r="I1513" s="249"/>
      <c r="J1513" s="245"/>
      <c r="K1513" s="245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4" t="s">
        <v>195</v>
      </c>
      <c r="AU1513" s="254" t="s">
        <v>82</v>
      </c>
      <c r="AV1513" s="14" t="s">
        <v>82</v>
      </c>
      <c r="AW1513" s="14" t="s">
        <v>35</v>
      </c>
      <c r="AX1513" s="14" t="s">
        <v>73</v>
      </c>
      <c r="AY1513" s="254" t="s">
        <v>185</v>
      </c>
    </row>
    <row r="1514" s="14" customFormat="1">
      <c r="A1514" s="14"/>
      <c r="B1514" s="244"/>
      <c r="C1514" s="245"/>
      <c r="D1514" s="235" t="s">
        <v>195</v>
      </c>
      <c r="E1514" s="246" t="s">
        <v>19</v>
      </c>
      <c r="F1514" s="247" t="s">
        <v>7380</v>
      </c>
      <c r="G1514" s="245"/>
      <c r="H1514" s="248">
        <v>-0.16</v>
      </c>
      <c r="I1514" s="249"/>
      <c r="J1514" s="245"/>
      <c r="K1514" s="245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4" t="s">
        <v>195</v>
      </c>
      <c r="AU1514" s="254" t="s">
        <v>82</v>
      </c>
      <c r="AV1514" s="14" t="s">
        <v>82</v>
      </c>
      <c r="AW1514" s="14" t="s">
        <v>35</v>
      </c>
      <c r="AX1514" s="14" t="s">
        <v>73</v>
      </c>
      <c r="AY1514" s="254" t="s">
        <v>185</v>
      </c>
    </row>
    <row r="1515" s="13" customFormat="1">
      <c r="A1515" s="13"/>
      <c r="B1515" s="233"/>
      <c r="C1515" s="234"/>
      <c r="D1515" s="235" t="s">
        <v>195</v>
      </c>
      <c r="E1515" s="236" t="s">
        <v>19</v>
      </c>
      <c r="F1515" s="237" t="s">
        <v>6931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195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185</v>
      </c>
    </row>
    <row r="1516" s="14" customFormat="1">
      <c r="A1516" s="14"/>
      <c r="B1516" s="244"/>
      <c r="C1516" s="245"/>
      <c r="D1516" s="235" t="s">
        <v>195</v>
      </c>
      <c r="E1516" s="246" t="s">
        <v>19</v>
      </c>
      <c r="F1516" s="247" t="s">
        <v>7381</v>
      </c>
      <c r="G1516" s="245"/>
      <c r="H1516" s="248">
        <v>21.760000000000002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195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185</v>
      </c>
    </row>
    <row r="1517" s="14" customFormat="1">
      <c r="A1517" s="14"/>
      <c r="B1517" s="244"/>
      <c r="C1517" s="245"/>
      <c r="D1517" s="235" t="s">
        <v>195</v>
      </c>
      <c r="E1517" s="246" t="s">
        <v>19</v>
      </c>
      <c r="F1517" s="247" t="s">
        <v>7382</v>
      </c>
      <c r="G1517" s="245"/>
      <c r="H1517" s="248">
        <v>-3.6360000000000001</v>
      </c>
      <c r="I1517" s="249"/>
      <c r="J1517" s="245"/>
      <c r="K1517" s="245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4" t="s">
        <v>195</v>
      </c>
      <c r="AU1517" s="254" t="s">
        <v>82</v>
      </c>
      <c r="AV1517" s="14" t="s">
        <v>82</v>
      </c>
      <c r="AW1517" s="14" t="s">
        <v>35</v>
      </c>
      <c r="AX1517" s="14" t="s">
        <v>73</v>
      </c>
      <c r="AY1517" s="254" t="s">
        <v>185</v>
      </c>
    </row>
    <row r="1518" s="13" customFormat="1">
      <c r="A1518" s="13"/>
      <c r="B1518" s="233"/>
      <c r="C1518" s="234"/>
      <c r="D1518" s="235" t="s">
        <v>195</v>
      </c>
      <c r="E1518" s="236" t="s">
        <v>19</v>
      </c>
      <c r="F1518" s="237" t="s">
        <v>6933</v>
      </c>
      <c r="G1518" s="234"/>
      <c r="H1518" s="236" t="s">
        <v>19</v>
      </c>
      <c r="I1518" s="238"/>
      <c r="J1518" s="234"/>
      <c r="K1518" s="234"/>
      <c r="L1518" s="239"/>
      <c r="M1518" s="240"/>
      <c r="N1518" s="241"/>
      <c r="O1518" s="241"/>
      <c r="P1518" s="241"/>
      <c r="Q1518" s="241"/>
      <c r="R1518" s="241"/>
      <c r="S1518" s="241"/>
      <c r="T1518" s="24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3" t="s">
        <v>195</v>
      </c>
      <c r="AU1518" s="243" t="s">
        <v>82</v>
      </c>
      <c r="AV1518" s="13" t="s">
        <v>80</v>
      </c>
      <c r="AW1518" s="13" t="s">
        <v>35</v>
      </c>
      <c r="AX1518" s="13" t="s">
        <v>73</v>
      </c>
      <c r="AY1518" s="243" t="s">
        <v>185</v>
      </c>
    </row>
    <row r="1519" s="14" customFormat="1">
      <c r="A1519" s="14"/>
      <c r="B1519" s="244"/>
      <c r="C1519" s="245"/>
      <c r="D1519" s="235" t="s">
        <v>195</v>
      </c>
      <c r="E1519" s="246" t="s">
        <v>19</v>
      </c>
      <c r="F1519" s="247" t="s">
        <v>7383</v>
      </c>
      <c r="G1519" s="245"/>
      <c r="H1519" s="248">
        <v>43.247999999999998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195</v>
      </c>
      <c r="AU1519" s="254" t="s">
        <v>82</v>
      </c>
      <c r="AV1519" s="14" t="s">
        <v>82</v>
      </c>
      <c r="AW1519" s="14" t="s">
        <v>35</v>
      </c>
      <c r="AX1519" s="14" t="s">
        <v>73</v>
      </c>
      <c r="AY1519" s="254" t="s">
        <v>185</v>
      </c>
    </row>
    <row r="1520" s="14" customFormat="1">
      <c r="A1520" s="14"/>
      <c r="B1520" s="244"/>
      <c r="C1520" s="245"/>
      <c r="D1520" s="235" t="s">
        <v>195</v>
      </c>
      <c r="E1520" s="246" t="s">
        <v>19</v>
      </c>
      <c r="F1520" s="247" t="s">
        <v>1800</v>
      </c>
      <c r="G1520" s="245"/>
      <c r="H1520" s="248">
        <v>-3.6360000000000001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195</v>
      </c>
      <c r="AU1520" s="254" t="s">
        <v>82</v>
      </c>
      <c r="AV1520" s="14" t="s">
        <v>82</v>
      </c>
      <c r="AW1520" s="14" t="s">
        <v>35</v>
      </c>
      <c r="AX1520" s="14" t="s">
        <v>73</v>
      </c>
      <c r="AY1520" s="254" t="s">
        <v>185</v>
      </c>
    </row>
    <row r="1521" s="13" customFormat="1">
      <c r="A1521" s="13"/>
      <c r="B1521" s="233"/>
      <c r="C1521" s="234"/>
      <c r="D1521" s="235" t="s">
        <v>195</v>
      </c>
      <c r="E1521" s="236" t="s">
        <v>19</v>
      </c>
      <c r="F1521" s="237" t="s">
        <v>6964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195</v>
      </c>
      <c r="AU1521" s="243" t="s">
        <v>82</v>
      </c>
      <c r="AV1521" s="13" t="s">
        <v>80</v>
      </c>
      <c r="AW1521" s="13" t="s">
        <v>35</v>
      </c>
      <c r="AX1521" s="13" t="s">
        <v>73</v>
      </c>
      <c r="AY1521" s="243" t="s">
        <v>185</v>
      </c>
    </row>
    <row r="1522" s="14" customFormat="1">
      <c r="A1522" s="14"/>
      <c r="B1522" s="244"/>
      <c r="C1522" s="245"/>
      <c r="D1522" s="235" t="s">
        <v>195</v>
      </c>
      <c r="E1522" s="246" t="s">
        <v>19</v>
      </c>
      <c r="F1522" s="247" t="s">
        <v>7384</v>
      </c>
      <c r="G1522" s="245"/>
      <c r="H1522" s="248">
        <v>60.18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195</v>
      </c>
      <c r="AU1522" s="254" t="s">
        <v>82</v>
      </c>
      <c r="AV1522" s="14" t="s">
        <v>82</v>
      </c>
      <c r="AW1522" s="14" t="s">
        <v>35</v>
      </c>
      <c r="AX1522" s="14" t="s">
        <v>73</v>
      </c>
      <c r="AY1522" s="254" t="s">
        <v>185</v>
      </c>
    </row>
    <row r="1523" s="14" customFormat="1">
      <c r="A1523" s="14"/>
      <c r="B1523" s="244"/>
      <c r="C1523" s="245"/>
      <c r="D1523" s="235" t="s">
        <v>195</v>
      </c>
      <c r="E1523" s="246" t="s">
        <v>19</v>
      </c>
      <c r="F1523" s="247" t="s">
        <v>7385</v>
      </c>
      <c r="G1523" s="245"/>
      <c r="H1523" s="248">
        <v>-10.398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195</v>
      </c>
      <c r="AU1523" s="254" t="s">
        <v>82</v>
      </c>
      <c r="AV1523" s="14" t="s">
        <v>82</v>
      </c>
      <c r="AW1523" s="14" t="s">
        <v>35</v>
      </c>
      <c r="AX1523" s="14" t="s">
        <v>73</v>
      </c>
      <c r="AY1523" s="254" t="s">
        <v>185</v>
      </c>
    </row>
    <row r="1524" s="14" customFormat="1">
      <c r="A1524" s="14"/>
      <c r="B1524" s="244"/>
      <c r="C1524" s="245"/>
      <c r="D1524" s="235" t="s">
        <v>195</v>
      </c>
      <c r="E1524" s="246" t="s">
        <v>19</v>
      </c>
      <c r="F1524" s="247" t="s">
        <v>7386</v>
      </c>
      <c r="G1524" s="245"/>
      <c r="H1524" s="248">
        <v>11.220000000000001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195</v>
      </c>
      <c r="AU1524" s="254" t="s">
        <v>82</v>
      </c>
      <c r="AV1524" s="14" t="s">
        <v>82</v>
      </c>
      <c r="AW1524" s="14" t="s">
        <v>35</v>
      </c>
      <c r="AX1524" s="14" t="s">
        <v>73</v>
      </c>
      <c r="AY1524" s="254" t="s">
        <v>185</v>
      </c>
    </row>
    <row r="1525" s="14" customFormat="1">
      <c r="A1525" s="14"/>
      <c r="B1525" s="244"/>
      <c r="C1525" s="245"/>
      <c r="D1525" s="235" t="s">
        <v>195</v>
      </c>
      <c r="E1525" s="246" t="s">
        <v>19</v>
      </c>
      <c r="F1525" s="247" t="s">
        <v>7387</v>
      </c>
      <c r="G1525" s="245"/>
      <c r="H1525" s="248">
        <v>-4.04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195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185</v>
      </c>
    </row>
    <row r="1526" s="15" customFormat="1">
      <c r="A1526" s="15"/>
      <c r="B1526" s="255"/>
      <c r="C1526" s="256"/>
      <c r="D1526" s="235" t="s">
        <v>195</v>
      </c>
      <c r="E1526" s="257" t="s">
        <v>19</v>
      </c>
      <c r="F1526" s="258" t="s">
        <v>226</v>
      </c>
      <c r="G1526" s="256"/>
      <c r="H1526" s="259">
        <v>464.08499999999981</v>
      </c>
      <c r="I1526" s="260"/>
      <c r="J1526" s="256"/>
      <c r="K1526" s="256"/>
      <c r="L1526" s="261"/>
      <c r="M1526" s="262"/>
      <c r="N1526" s="263"/>
      <c r="O1526" s="263"/>
      <c r="P1526" s="263"/>
      <c r="Q1526" s="263"/>
      <c r="R1526" s="263"/>
      <c r="S1526" s="263"/>
      <c r="T1526" s="264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65" t="s">
        <v>195</v>
      </c>
      <c r="AU1526" s="265" t="s">
        <v>82</v>
      </c>
      <c r="AV1526" s="15" t="s">
        <v>135</v>
      </c>
      <c r="AW1526" s="15" t="s">
        <v>35</v>
      </c>
      <c r="AX1526" s="15" t="s">
        <v>80</v>
      </c>
      <c r="AY1526" s="265" t="s">
        <v>185</v>
      </c>
    </row>
    <row r="1527" s="2" customFormat="1" ht="24.15" customHeight="1">
      <c r="A1527" s="40"/>
      <c r="B1527" s="41"/>
      <c r="C1527" s="215" t="s">
        <v>2137</v>
      </c>
      <c r="D1527" s="215" t="s">
        <v>187</v>
      </c>
      <c r="E1527" s="216" t="s">
        <v>7388</v>
      </c>
      <c r="F1527" s="217" t="s">
        <v>7389</v>
      </c>
      <c r="G1527" s="218" t="s">
        <v>240</v>
      </c>
      <c r="H1527" s="219">
        <v>521.49099999999999</v>
      </c>
      <c r="I1527" s="220"/>
      <c r="J1527" s="221">
        <f>ROUND(I1527*H1527,2)</f>
        <v>0</v>
      </c>
      <c r="K1527" s="217" t="s">
        <v>191</v>
      </c>
      <c r="L1527" s="46"/>
      <c r="M1527" s="222" t="s">
        <v>19</v>
      </c>
      <c r="N1527" s="223" t="s">
        <v>44</v>
      </c>
      <c r="O1527" s="86"/>
      <c r="P1527" s="224">
        <f>O1527*H1527</f>
        <v>0</v>
      </c>
      <c r="Q1527" s="224">
        <v>0.00025999999999999998</v>
      </c>
      <c r="R1527" s="224">
        <f>Q1527*H1527</f>
        <v>0.13558765999999997</v>
      </c>
      <c r="S1527" s="224">
        <v>0</v>
      </c>
      <c r="T1527" s="225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26" t="s">
        <v>339</v>
      </c>
      <c r="AT1527" s="226" t="s">
        <v>187</v>
      </c>
      <c r="AU1527" s="226" t="s">
        <v>82</v>
      </c>
      <c r="AY1527" s="19" t="s">
        <v>185</v>
      </c>
      <c r="BE1527" s="227">
        <f>IF(N1527="základní",J1527,0)</f>
        <v>0</v>
      </c>
      <c r="BF1527" s="227">
        <f>IF(N1527="snížená",J1527,0)</f>
        <v>0</v>
      </c>
      <c r="BG1527" s="227">
        <f>IF(N1527="zákl. přenesená",J1527,0)</f>
        <v>0</v>
      </c>
      <c r="BH1527" s="227">
        <f>IF(N1527="sníž. přenesená",J1527,0)</f>
        <v>0</v>
      </c>
      <c r="BI1527" s="227">
        <f>IF(N1527="nulová",J1527,0)</f>
        <v>0</v>
      </c>
      <c r="BJ1527" s="19" t="s">
        <v>80</v>
      </c>
      <c r="BK1527" s="227">
        <f>ROUND(I1527*H1527,2)</f>
        <v>0</v>
      </c>
      <c r="BL1527" s="19" t="s">
        <v>339</v>
      </c>
      <c r="BM1527" s="226" t="s">
        <v>7390</v>
      </c>
    </row>
    <row r="1528" s="2" customFormat="1">
      <c r="A1528" s="40"/>
      <c r="B1528" s="41"/>
      <c r="C1528" s="42"/>
      <c r="D1528" s="228" t="s">
        <v>193</v>
      </c>
      <c r="E1528" s="42"/>
      <c r="F1528" s="229" t="s">
        <v>7391</v>
      </c>
      <c r="G1528" s="42"/>
      <c r="H1528" s="42"/>
      <c r="I1528" s="230"/>
      <c r="J1528" s="42"/>
      <c r="K1528" s="42"/>
      <c r="L1528" s="46"/>
      <c r="M1528" s="231"/>
      <c r="N1528" s="232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193</v>
      </c>
      <c r="AU1528" s="19" t="s">
        <v>82</v>
      </c>
    </row>
    <row r="1529" s="13" customFormat="1">
      <c r="A1529" s="13"/>
      <c r="B1529" s="233"/>
      <c r="C1529" s="234"/>
      <c r="D1529" s="235" t="s">
        <v>195</v>
      </c>
      <c r="E1529" s="236" t="s">
        <v>19</v>
      </c>
      <c r="F1529" s="237" t="s">
        <v>652</v>
      </c>
      <c r="G1529" s="234"/>
      <c r="H1529" s="236" t="s">
        <v>19</v>
      </c>
      <c r="I1529" s="238"/>
      <c r="J1529" s="234"/>
      <c r="K1529" s="234"/>
      <c r="L1529" s="239"/>
      <c r="M1529" s="240"/>
      <c r="N1529" s="241"/>
      <c r="O1529" s="241"/>
      <c r="P1529" s="241"/>
      <c r="Q1529" s="241"/>
      <c r="R1529" s="241"/>
      <c r="S1529" s="241"/>
      <c r="T1529" s="24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3" t="s">
        <v>195</v>
      </c>
      <c r="AU1529" s="243" t="s">
        <v>82</v>
      </c>
      <c r="AV1529" s="13" t="s">
        <v>80</v>
      </c>
      <c r="AW1529" s="13" t="s">
        <v>35</v>
      </c>
      <c r="AX1529" s="13" t="s">
        <v>73</v>
      </c>
      <c r="AY1529" s="243" t="s">
        <v>185</v>
      </c>
    </row>
    <row r="1530" s="13" customFormat="1">
      <c r="A1530" s="13"/>
      <c r="B1530" s="233"/>
      <c r="C1530" s="234"/>
      <c r="D1530" s="235" t="s">
        <v>195</v>
      </c>
      <c r="E1530" s="236" t="s">
        <v>19</v>
      </c>
      <c r="F1530" s="237" t="s">
        <v>6859</v>
      </c>
      <c r="G1530" s="234"/>
      <c r="H1530" s="236" t="s">
        <v>19</v>
      </c>
      <c r="I1530" s="238"/>
      <c r="J1530" s="234"/>
      <c r="K1530" s="234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195</v>
      </c>
      <c r="AU1530" s="243" t="s">
        <v>82</v>
      </c>
      <c r="AV1530" s="13" t="s">
        <v>80</v>
      </c>
      <c r="AW1530" s="13" t="s">
        <v>35</v>
      </c>
      <c r="AX1530" s="13" t="s">
        <v>73</v>
      </c>
      <c r="AY1530" s="243" t="s">
        <v>185</v>
      </c>
    </row>
    <row r="1531" s="14" customFormat="1">
      <c r="A1531" s="14"/>
      <c r="B1531" s="244"/>
      <c r="C1531" s="245"/>
      <c r="D1531" s="235" t="s">
        <v>195</v>
      </c>
      <c r="E1531" s="246" t="s">
        <v>19</v>
      </c>
      <c r="F1531" s="247" t="s">
        <v>6876</v>
      </c>
      <c r="G1531" s="245"/>
      <c r="H1531" s="248">
        <v>257.27999999999997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195</v>
      </c>
      <c r="AU1531" s="254" t="s">
        <v>82</v>
      </c>
      <c r="AV1531" s="14" t="s">
        <v>82</v>
      </c>
      <c r="AW1531" s="14" t="s">
        <v>35</v>
      </c>
      <c r="AX1531" s="14" t="s">
        <v>73</v>
      </c>
      <c r="AY1531" s="254" t="s">
        <v>185</v>
      </c>
    </row>
    <row r="1532" s="14" customFormat="1">
      <c r="A1532" s="14"/>
      <c r="B1532" s="244"/>
      <c r="C1532" s="245"/>
      <c r="D1532" s="235" t="s">
        <v>195</v>
      </c>
      <c r="E1532" s="246" t="s">
        <v>19</v>
      </c>
      <c r="F1532" s="247" t="s">
        <v>6877</v>
      </c>
      <c r="G1532" s="245"/>
      <c r="H1532" s="248">
        <v>-80.831000000000003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195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185</v>
      </c>
    </row>
    <row r="1533" s="14" customFormat="1">
      <c r="A1533" s="14"/>
      <c r="B1533" s="244"/>
      <c r="C1533" s="245"/>
      <c r="D1533" s="235" t="s">
        <v>195</v>
      </c>
      <c r="E1533" s="246" t="s">
        <v>19</v>
      </c>
      <c r="F1533" s="247" t="s">
        <v>6878</v>
      </c>
      <c r="G1533" s="245"/>
      <c r="H1533" s="248">
        <v>3.3999999999999999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195</v>
      </c>
      <c r="AU1533" s="254" t="s">
        <v>82</v>
      </c>
      <c r="AV1533" s="14" t="s">
        <v>82</v>
      </c>
      <c r="AW1533" s="14" t="s">
        <v>35</v>
      </c>
      <c r="AX1533" s="14" t="s">
        <v>73</v>
      </c>
      <c r="AY1533" s="254" t="s">
        <v>185</v>
      </c>
    </row>
    <row r="1534" s="14" customFormat="1">
      <c r="A1534" s="14"/>
      <c r="B1534" s="244"/>
      <c r="C1534" s="245"/>
      <c r="D1534" s="235" t="s">
        <v>195</v>
      </c>
      <c r="E1534" s="246" t="s">
        <v>19</v>
      </c>
      <c r="F1534" s="247" t="s">
        <v>6879</v>
      </c>
      <c r="G1534" s="245"/>
      <c r="H1534" s="248">
        <v>1.02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4" t="s">
        <v>195</v>
      </c>
      <c r="AU1534" s="254" t="s">
        <v>82</v>
      </c>
      <c r="AV1534" s="14" t="s">
        <v>82</v>
      </c>
      <c r="AW1534" s="14" t="s">
        <v>35</v>
      </c>
      <c r="AX1534" s="14" t="s">
        <v>73</v>
      </c>
      <c r="AY1534" s="254" t="s">
        <v>185</v>
      </c>
    </row>
    <row r="1535" s="13" customFormat="1">
      <c r="A1535" s="13"/>
      <c r="B1535" s="233"/>
      <c r="C1535" s="234"/>
      <c r="D1535" s="235" t="s">
        <v>195</v>
      </c>
      <c r="E1535" s="236" t="s">
        <v>19</v>
      </c>
      <c r="F1535" s="237" t="s">
        <v>767</v>
      </c>
      <c r="G1535" s="234"/>
      <c r="H1535" s="236" t="s">
        <v>19</v>
      </c>
      <c r="I1535" s="238"/>
      <c r="J1535" s="234"/>
      <c r="K1535" s="234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195</v>
      </c>
      <c r="AU1535" s="243" t="s">
        <v>82</v>
      </c>
      <c r="AV1535" s="13" t="s">
        <v>80</v>
      </c>
      <c r="AW1535" s="13" t="s">
        <v>35</v>
      </c>
      <c r="AX1535" s="13" t="s">
        <v>73</v>
      </c>
      <c r="AY1535" s="243" t="s">
        <v>185</v>
      </c>
    </row>
    <row r="1536" s="14" customFormat="1">
      <c r="A1536" s="14"/>
      <c r="B1536" s="244"/>
      <c r="C1536" s="245"/>
      <c r="D1536" s="235" t="s">
        <v>195</v>
      </c>
      <c r="E1536" s="246" t="s">
        <v>19</v>
      </c>
      <c r="F1536" s="247" t="s">
        <v>768</v>
      </c>
      <c r="G1536" s="245"/>
      <c r="H1536" s="248">
        <v>1.21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195</v>
      </c>
      <c r="AU1536" s="254" t="s">
        <v>82</v>
      </c>
      <c r="AV1536" s="14" t="s">
        <v>82</v>
      </c>
      <c r="AW1536" s="14" t="s">
        <v>35</v>
      </c>
      <c r="AX1536" s="14" t="s">
        <v>73</v>
      </c>
      <c r="AY1536" s="254" t="s">
        <v>185</v>
      </c>
    </row>
    <row r="1537" s="14" customFormat="1">
      <c r="A1537" s="14"/>
      <c r="B1537" s="244"/>
      <c r="C1537" s="245"/>
      <c r="D1537" s="235" t="s">
        <v>195</v>
      </c>
      <c r="E1537" s="246" t="s">
        <v>19</v>
      </c>
      <c r="F1537" s="247" t="s">
        <v>769</v>
      </c>
      <c r="G1537" s="245"/>
      <c r="H1537" s="248">
        <v>0.44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195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185</v>
      </c>
    </row>
    <row r="1538" s="14" customFormat="1">
      <c r="A1538" s="14"/>
      <c r="B1538" s="244"/>
      <c r="C1538" s="245"/>
      <c r="D1538" s="235" t="s">
        <v>195</v>
      </c>
      <c r="E1538" s="246" t="s">
        <v>19</v>
      </c>
      <c r="F1538" s="247" t="s">
        <v>770</v>
      </c>
      <c r="G1538" s="245"/>
      <c r="H1538" s="248">
        <v>0.90000000000000002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195</v>
      </c>
      <c r="AU1538" s="254" t="s">
        <v>82</v>
      </c>
      <c r="AV1538" s="14" t="s">
        <v>82</v>
      </c>
      <c r="AW1538" s="14" t="s">
        <v>35</v>
      </c>
      <c r="AX1538" s="14" t="s">
        <v>73</v>
      </c>
      <c r="AY1538" s="254" t="s">
        <v>185</v>
      </c>
    </row>
    <row r="1539" s="14" customFormat="1">
      <c r="A1539" s="14"/>
      <c r="B1539" s="244"/>
      <c r="C1539" s="245"/>
      <c r="D1539" s="235" t="s">
        <v>195</v>
      </c>
      <c r="E1539" s="246" t="s">
        <v>19</v>
      </c>
      <c r="F1539" s="247" t="s">
        <v>771</v>
      </c>
      <c r="G1539" s="245"/>
      <c r="H1539" s="248">
        <v>0.56000000000000005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195</v>
      </c>
      <c r="AU1539" s="254" t="s">
        <v>82</v>
      </c>
      <c r="AV1539" s="14" t="s">
        <v>82</v>
      </c>
      <c r="AW1539" s="14" t="s">
        <v>35</v>
      </c>
      <c r="AX1539" s="14" t="s">
        <v>73</v>
      </c>
      <c r="AY1539" s="254" t="s">
        <v>185</v>
      </c>
    </row>
    <row r="1540" s="14" customFormat="1">
      <c r="A1540" s="14"/>
      <c r="B1540" s="244"/>
      <c r="C1540" s="245"/>
      <c r="D1540" s="235" t="s">
        <v>195</v>
      </c>
      <c r="E1540" s="246" t="s">
        <v>19</v>
      </c>
      <c r="F1540" s="247" t="s">
        <v>772</v>
      </c>
      <c r="G1540" s="245"/>
      <c r="H1540" s="248">
        <v>0.77000000000000002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195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185</v>
      </c>
    </row>
    <row r="1541" s="14" customFormat="1">
      <c r="A1541" s="14"/>
      <c r="B1541" s="244"/>
      <c r="C1541" s="245"/>
      <c r="D1541" s="235" t="s">
        <v>195</v>
      </c>
      <c r="E1541" s="246" t="s">
        <v>19</v>
      </c>
      <c r="F1541" s="247" t="s">
        <v>6880</v>
      </c>
      <c r="G1541" s="245"/>
      <c r="H1541" s="248">
        <v>1.0780000000000001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195</v>
      </c>
      <c r="AU1541" s="254" t="s">
        <v>82</v>
      </c>
      <c r="AV1541" s="14" t="s">
        <v>82</v>
      </c>
      <c r="AW1541" s="14" t="s">
        <v>35</v>
      </c>
      <c r="AX1541" s="14" t="s">
        <v>73</v>
      </c>
      <c r="AY1541" s="254" t="s">
        <v>185</v>
      </c>
    </row>
    <row r="1542" s="14" customFormat="1">
      <c r="A1542" s="14"/>
      <c r="B1542" s="244"/>
      <c r="C1542" s="245"/>
      <c r="D1542" s="235" t="s">
        <v>195</v>
      </c>
      <c r="E1542" s="246" t="s">
        <v>19</v>
      </c>
      <c r="F1542" s="247" t="s">
        <v>6881</v>
      </c>
      <c r="G1542" s="245"/>
      <c r="H1542" s="248">
        <v>0.308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195</v>
      </c>
      <c r="AU1542" s="254" t="s">
        <v>82</v>
      </c>
      <c r="AV1542" s="14" t="s">
        <v>82</v>
      </c>
      <c r="AW1542" s="14" t="s">
        <v>35</v>
      </c>
      <c r="AX1542" s="14" t="s">
        <v>73</v>
      </c>
      <c r="AY1542" s="254" t="s">
        <v>185</v>
      </c>
    </row>
    <row r="1543" s="14" customFormat="1">
      <c r="A1543" s="14"/>
      <c r="B1543" s="244"/>
      <c r="C1543" s="245"/>
      <c r="D1543" s="235" t="s">
        <v>195</v>
      </c>
      <c r="E1543" s="246" t="s">
        <v>19</v>
      </c>
      <c r="F1543" s="247" t="s">
        <v>770</v>
      </c>
      <c r="G1543" s="245"/>
      <c r="H1543" s="248">
        <v>0.90000000000000002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195</v>
      </c>
      <c r="AU1543" s="254" t="s">
        <v>82</v>
      </c>
      <c r="AV1543" s="14" t="s">
        <v>82</v>
      </c>
      <c r="AW1543" s="14" t="s">
        <v>35</v>
      </c>
      <c r="AX1543" s="14" t="s">
        <v>73</v>
      </c>
      <c r="AY1543" s="254" t="s">
        <v>185</v>
      </c>
    </row>
    <row r="1544" s="14" customFormat="1">
      <c r="A1544" s="14"/>
      <c r="B1544" s="244"/>
      <c r="C1544" s="245"/>
      <c r="D1544" s="235" t="s">
        <v>195</v>
      </c>
      <c r="E1544" s="246" t="s">
        <v>19</v>
      </c>
      <c r="F1544" s="247" t="s">
        <v>6882</v>
      </c>
      <c r="G1544" s="245"/>
      <c r="H1544" s="248">
        <v>0.47599999999999998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195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185</v>
      </c>
    </row>
    <row r="1545" s="14" customFormat="1">
      <c r="A1545" s="14"/>
      <c r="B1545" s="244"/>
      <c r="C1545" s="245"/>
      <c r="D1545" s="235" t="s">
        <v>195</v>
      </c>
      <c r="E1545" s="246" t="s">
        <v>19</v>
      </c>
      <c r="F1545" s="247" t="s">
        <v>6883</v>
      </c>
      <c r="G1545" s="245"/>
      <c r="H1545" s="248">
        <v>0.68600000000000005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195</v>
      </c>
      <c r="AU1545" s="254" t="s">
        <v>82</v>
      </c>
      <c r="AV1545" s="14" t="s">
        <v>82</v>
      </c>
      <c r="AW1545" s="14" t="s">
        <v>35</v>
      </c>
      <c r="AX1545" s="14" t="s">
        <v>73</v>
      </c>
      <c r="AY1545" s="254" t="s">
        <v>185</v>
      </c>
    </row>
    <row r="1546" s="14" customFormat="1">
      <c r="A1546" s="14"/>
      <c r="B1546" s="244"/>
      <c r="C1546" s="245"/>
      <c r="D1546" s="235" t="s">
        <v>195</v>
      </c>
      <c r="E1546" s="246" t="s">
        <v>19</v>
      </c>
      <c r="F1546" s="247" t="s">
        <v>6884</v>
      </c>
      <c r="G1546" s="245"/>
      <c r="H1546" s="248">
        <v>0.44400000000000001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195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185</v>
      </c>
    </row>
    <row r="1547" s="16" customFormat="1">
      <c r="A1547" s="16"/>
      <c r="B1547" s="282"/>
      <c r="C1547" s="283"/>
      <c r="D1547" s="235" t="s">
        <v>195</v>
      </c>
      <c r="E1547" s="284" t="s">
        <v>19</v>
      </c>
      <c r="F1547" s="285" t="s">
        <v>727</v>
      </c>
      <c r="G1547" s="283"/>
      <c r="H1547" s="286">
        <v>188.64099999999999</v>
      </c>
      <c r="I1547" s="287"/>
      <c r="J1547" s="283"/>
      <c r="K1547" s="283"/>
      <c r="L1547" s="288"/>
      <c r="M1547" s="289"/>
      <c r="N1547" s="290"/>
      <c r="O1547" s="290"/>
      <c r="P1547" s="290"/>
      <c r="Q1547" s="290"/>
      <c r="R1547" s="290"/>
      <c r="S1547" s="290"/>
      <c r="T1547" s="291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92" t="s">
        <v>195</v>
      </c>
      <c r="AU1547" s="292" t="s">
        <v>82</v>
      </c>
      <c r="AV1547" s="16" t="s">
        <v>129</v>
      </c>
      <c r="AW1547" s="16" t="s">
        <v>35</v>
      </c>
      <c r="AX1547" s="16" t="s">
        <v>73</v>
      </c>
      <c r="AY1547" s="292" t="s">
        <v>185</v>
      </c>
    </row>
    <row r="1548" s="13" customFormat="1">
      <c r="A1548" s="13"/>
      <c r="B1548" s="233"/>
      <c r="C1548" s="234"/>
      <c r="D1548" s="235" t="s">
        <v>195</v>
      </c>
      <c r="E1548" s="236" t="s">
        <v>19</v>
      </c>
      <c r="F1548" s="237" t="s">
        <v>732</v>
      </c>
      <c r="G1548" s="234"/>
      <c r="H1548" s="236" t="s">
        <v>19</v>
      </c>
      <c r="I1548" s="238"/>
      <c r="J1548" s="234"/>
      <c r="K1548" s="234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195</v>
      </c>
      <c r="AU1548" s="243" t="s">
        <v>82</v>
      </c>
      <c r="AV1548" s="13" t="s">
        <v>80</v>
      </c>
      <c r="AW1548" s="13" t="s">
        <v>35</v>
      </c>
      <c r="AX1548" s="13" t="s">
        <v>73</v>
      </c>
      <c r="AY1548" s="243" t="s">
        <v>185</v>
      </c>
    </row>
    <row r="1549" s="14" customFormat="1">
      <c r="A1549" s="14"/>
      <c r="B1549" s="244"/>
      <c r="C1549" s="245"/>
      <c r="D1549" s="235" t="s">
        <v>195</v>
      </c>
      <c r="E1549" s="246" t="s">
        <v>19</v>
      </c>
      <c r="F1549" s="247" t="s">
        <v>6890</v>
      </c>
      <c r="G1549" s="245"/>
      <c r="H1549" s="248">
        <v>123.52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195</v>
      </c>
      <c r="AU1549" s="254" t="s">
        <v>82</v>
      </c>
      <c r="AV1549" s="14" t="s">
        <v>82</v>
      </c>
      <c r="AW1549" s="14" t="s">
        <v>35</v>
      </c>
      <c r="AX1549" s="14" t="s">
        <v>73</v>
      </c>
      <c r="AY1549" s="254" t="s">
        <v>185</v>
      </c>
    </row>
    <row r="1550" s="14" customFormat="1">
      <c r="A1550" s="14"/>
      <c r="B1550" s="244"/>
      <c r="C1550" s="245"/>
      <c r="D1550" s="235" t="s">
        <v>195</v>
      </c>
      <c r="E1550" s="246" t="s">
        <v>19</v>
      </c>
      <c r="F1550" s="247" t="s">
        <v>6891</v>
      </c>
      <c r="G1550" s="245"/>
      <c r="H1550" s="248">
        <v>4.0599999999999996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195</v>
      </c>
      <c r="AU1550" s="254" t="s">
        <v>82</v>
      </c>
      <c r="AV1550" s="14" t="s">
        <v>82</v>
      </c>
      <c r="AW1550" s="14" t="s">
        <v>35</v>
      </c>
      <c r="AX1550" s="14" t="s">
        <v>73</v>
      </c>
      <c r="AY1550" s="254" t="s">
        <v>185</v>
      </c>
    </row>
    <row r="1551" s="14" customFormat="1">
      <c r="A1551" s="14"/>
      <c r="B1551" s="244"/>
      <c r="C1551" s="245"/>
      <c r="D1551" s="235" t="s">
        <v>195</v>
      </c>
      <c r="E1551" s="246" t="s">
        <v>19</v>
      </c>
      <c r="F1551" s="247" t="s">
        <v>6892</v>
      </c>
      <c r="G1551" s="245"/>
      <c r="H1551" s="248">
        <v>2.3199999999999998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195</v>
      </c>
      <c r="AU1551" s="254" t="s">
        <v>82</v>
      </c>
      <c r="AV1551" s="14" t="s">
        <v>82</v>
      </c>
      <c r="AW1551" s="14" t="s">
        <v>35</v>
      </c>
      <c r="AX1551" s="14" t="s">
        <v>73</v>
      </c>
      <c r="AY1551" s="254" t="s">
        <v>185</v>
      </c>
    </row>
    <row r="1552" s="14" customFormat="1">
      <c r="A1552" s="14"/>
      <c r="B1552" s="244"/>
      <c r="C1552" s="245"/>
      <c r="D1552" s="235" t="s">
        <v>195</v>
      </c>
      <c r="E1552" s="246" t="s">
        <v>19</v>
      </c>
      <c r="F1552" s="247" t="s">
        <v>6893</v>
      </c>
      <c r="G1552" s="245"/>
      <c r="H1552" s="248">
        <v>3.48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195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185</v>
      </c>
    </row>
    <row r="1553" s="14" customFormat="1">
      <c r="A1553" s="14"/>
      <c r="B1553" s="244"/>
      <c r="C1553" s="245"/>
      <c r="D1553" s="235" t="s">
        <v>195</v>
      </c>
      <c r="E1553" s="246" t="s">
        <v>19</v>
      </c>
      <c r="F1553" s="247" t="s">
        <v>6892</v>
      </c>
      <c r="G1553" s="245"/>
      <c r="H1553" s="248">
        <v>2.3199999999999998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195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185</v>
      </c>
    </row>
    <row r="1554" s="14" customFormat="1">
      <c r="A1554" s="14"/>
      <c r="B1554" s="244"/>
      <c r="C1554" s="245"/>
      <c r="D1554" s="235" t="s">
        <v>195</v>
      </c>
      <c r="E1554" s="246" t="s">
        <v>19</v>
      </c>
      <c r="F1554" s="247" t="s">
        <v>6894</v>
      </c>
      <c r="G1554" s="245"/>
      <c r="H1554" s="248">
        <v>4.0599999999999996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195</v>
      </c>
      <c r="AU1554" s="254" t="s">
        <v>82</v>
      </c>
      <c r="AV1554" s="14" t="s">
        <v>82</v>
      </c>
      <c r="AW1554" s="14" t="s">
        <v>35</v>
      </c>
      <c r="AX1554" s="14" t="s">
        <v>73</v>
      </c>
      <c r="AY1554" s="254" t="s">
        <v>185</v>
      </c>
    </row>
    <row r="1555" s="14" customFormat="1">
      <c r="A1555" s="14"/>
      <c r="B1555" s="244"/>
      <c r="C1555" s="245"/>
      <c r="D1555" s="235" t="s">
        <v>195</v>
      </c>
      <c r="E1555" s="246" t="s">
        <v>19</v>
      </c>
      <c r="F1555" s="247" t="s">
        <v>6895</v>
      </c>
      <c r="G1555" s="245"/>
      <c r="H1555" s="248">
        <v>6.9000000000000004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195</v>
      </c>
      <c r="AU1555" s="254" t="s">
        <v>82</v>
      </c>
      <c r="AV1555" s="14" t="s">
        <v>82</v>
      </c>
      <c r="AW1555" s="14" t="s">
        <v>35</v>
      </c>
      <c r="AX1555" s="14" t="s">
        <v>73</v>
      </c>
      <c r="AY1555" s="254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6896</v>
      </c>
      <c r="G1556" s="245"/>
      <c r="H1556" s="248">
        <v>23.559999999999999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4" customFormat="1">
      <c r="A1557" s="14"/>
      <c r="B1557" s="244"/>
      <c r="C1557" s="245"/>
      <c r="D1557" s="235" t="s">
        <v>195</v>
      </c>
      <c r="E1557" s="246" t="s">
        <v>19</v>
      </c>
      <c r="F1557" s="247" t="s">
        <v>6896</v>
      </c>
      <c r="G1557" s="245"/>
      <c r="H1557" s="248">
        <v>23.559999999999999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195</v>
      </c>
      <c r="AU1557" s="254" t="s">
        <v>82</v>
      </c>
      <c r="AV1557" s="14" t="s">
        <v>82</v>
      </c>
      <c r="AW1557" s="14" t="s">
        <v>35</v>
      </c>
      <c r="AX1557" s="14" t="s">
        <v>73</v>
      </c>
      <c r="AY1557" s="254" t="s">
        <v>185</v>
      </c>
    </row>
    <row r="1558" s="14" customFormat="1">
      <c r="A1558" s="14"/>
      <c r="B1558" s="244"/>
      <c r="C1558" s="245"/>
      <c r="D1558" s="235" t="s">
        <v>195</v>
      </c>
      <c r="E1558" s="246" t="s">
        <v>19</v>
      </c>
      <c r="F1558" s="247" t="s">
        <v>6897</v>
      </c>
      <c r="G1558" s="245"/>
      <c r="H1558" s="248">
        <v>3.71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195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185</v>
      </c>
    </row>
    <row r="1559" s="14" customFormat="1">
      <c r="A1559" s="14"/>
      <c r="B1559" s="244"/>
      <c r="C1559" s="245"/>
      <c r="D1559" s="235" t="s">
        <v>195</v>
      </c>
      <c r="E1559" s="246" t="s">
        <v>19</v>
      </c>
      <c r="F1559" s="247" t="s">
        <v>6898</v>
      </c>
      <c r="G1559" s="245"/>
      <c r="H1559" s="248">
        <v>1.1599999999999999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195</v>
      </c>
      <c r="AU1559" s="254" t="s">
        <v>82</v>
      </c>
      <c r="AV1559" s="14" t="s">
        <v>82</v>
      </c>
      <c r="AW1559" s="14" t="s">
        <v>35</v>
      </c>
      <c r="AX1559" s="14" t="s">
        <v>73</v>
      </c>
      <c r="AY1559" s="254" t="s">
        <v>185</v>
      </c>
    </row>
    <row r="1560" s="14" customFormat="1">
      <c r="A1560" s="14"/>
      <c r="B1560" s="244"/>
      <c r="C1560" s="245"/>
      <c r="D1560" s="235" t="s">
        <v>195</v>
      </c>
      <c r="E1560" s="246" t="s">
        <v>19</v>
      </c>
      <c r="F1560" s="247" t="s">
        <v>6898</v>
      </c>
      <c r="G1560" s="245"/>
      <c r="H1560" s="248">
        <v>1.1599999999999999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195</v>
      </c>
      <c r="AU1560" s="254" t="s">
        <v>82</v>
      </c>
      <c r="AV1560" s="14" t="s">
        <v>82</v>
      </c>
      <c r="AW1560" s="14" t="s">
        <v>35</v>
      </c>
      <c r="AX1560" s="14" t="s">
        <v>73</v>
      </c>
      <c r="AY1560" s="254" t="s">
        <v>185</v>
      </c>
    </row>
    <row r="1561" s="14" customFormat="1">
      <c r="A1561" s="14"/>
      <c r="B1561" s="244"/>
      <c r="C1561" s="245"/>
      <c r="D1561" s="235" t="s">
        <v>195</v>
      </c>
      <c r="E1561" s="246" t="s">
        <v>19</v>
      </c>
      <c r="F1561" s="247" t="s">
        <v>6899</v>
      </c>
      <c r="G1561" s="245"/>
      <c r="H1561" s="248">
        <v>3.71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195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185</v>
      </c>
    </row>
    <row r="1562" s="14" customFormat="1">
      <c r="A1562" s="14"/>
      <c r="B1562" s="244"/>
      <c r="C1562" s="245"/>
      <c r="D1562" s="235" t="s">
        <v>195</v>
      </c>
      <c r="E1562" s="246" t="s">
        <v>19</v>
      </c>
      <c r="F1562" s="247" t="s">
        <v>6900</v>
      </c>
      <c r="G1562" s="245"/>
      <c r="H1562" s="248">
        <v>13.800000000000001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195</v>
      </c>
      <c r="AU1562" s="254" t="s">
        <v>82</v>
      </c>
      <c r="AV1562" s="14" t="s">
        <v>82</v>
      </c>
      <c r="AW1562" s="14" t="s">
        <v>35</v>
      </c>
      <c r="AX1562" s="14" t="s">
        <v>73</v>
      </c>
      <c r="AY1562" s="254" t="s">
        <v>185</v>
      </c>
    </row>
    <row r="1563" s="14" customFormat="1">
      <c r="A1563" s="14"/>
      <c r="B1563" s="244"/>
      <c r="C1563" s="245"/>
      <c r="D1563" s="235" t="s">
        <v>195</v>
      </c>
      <c r="E1563" s="246" t="s">
        <v>19</v>
      </c>
      <c r="F1563" s="247" t="s">
        <v>6901</v>
      </c>
      <c r="G1563" s="245"/>
      <c r="H1563" s="248">
        <v>21.449999999999999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195</v>
      </c>
      <c r="AU1563" s="254" t="s">
        <v>82</v>
      </c>
      <c r="AV1563" s="14" t="s">
        <v>82</v>
      </c>
      <c r="AW1563" s="14" t="s">
        <v>35</v>
      </c>
      <c r="AX1563" s="14" t="s">
        <v>73</v>
      </c>
      <c r="AY1563" s="254" t="s">
        <v>185</v>
      </c>
    </row>
    <row r="1564" s="14" customFormat="1">
      <c r="A1564" s="14"/>
      <c r="B1564" s="244"/>
      <c r="C1564" s="245"/>
      <c r="D1564" s="235" t="s">
        <v>195</v>
      </c>
      <c r="E1564" s="246" t="s">
        <v>19</v>
      </c>
      <c r="F1564" s="247" t="s">
        <v>6901</v>
      </c>
      <c r="G1564" s="245"/>
      <c r="H1564" s="248">
        <v>21.449999999999999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195</v>
      </c>
      <c r="AU1564" s="254" t="s">
        <v>82</v>
      </c>
      <c r="AV1564" s="14" t="s">
        <v>82</v>
      </c>
      <c r="AW1564" s="14" t="s">
        <v>35</v>
      </c>
      <c r="AX1564" s="14" t="s">
        <v>73</v>
      </c>
      <c r="AY1564" s="254" t="s">
        <v>185</v>
      </c>
    </row>
    <row r="1565" s="14" customFormat="1">
      <c r="A1565" s="14"/>
      <c r="B1565" s="244"/>
      <c r="C1565" s="245"/>
      <c r="D1565" s="235" t="s">
        <v>195</v>
      </c>
      <c r="E1565" s="246" t="s">
        <v>19</v>
      </c>
      <c r="F1565" s="247" t="s">
        <v>6902</v>
      </c>
      <c r="G1565" s="245"/>
      <c r="H1565" s="248">
        <v>3.2200000000000002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195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185</v>
      </c>
    </row>
    <row r="1566" s="14" customFormat="1">
      <c r="A1566" s="14"/>
      <c r="B1566" s="244"/>
      <c r="C1566" s="245"/>
      <c r="D1566" s="235" t="s">
        <v>195</v>
      </c>
      <c r="E1566" s="246" t="s">
        <v>19</v>
      </c>
      <c r="F1566" s="247" t="s">
        <v>6903</v>
      </c>
      <c r="G1566" s="245"/>
      <c r="H1566" s="248">
        <v>1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195</v>
      </c>
      <c r="AU1566" s="254" t="s">
        <v>82</v>
      </c>
      <c r="AV1566" s="14" t="s">
        <v>82</v>
      </c>
      <c r="AW1566" s="14" t="s">
        <v>35</v>
      </c>
      <c r="AX1566" s="14" t="s">
        <v>73</v>
      </c>
      <c r="AY1566" s="254" t="s">
        <v>185</v>
      </c>
    </row>
    <row r="1567" s="14" customFormat="1">
      <c r="A1567" s="14"/>
      <c r="B1567" s="244"/>
      <c r="C1567" s="245"/>
      <c r="D1567" s="235" t="s">
        <v>195</v>
      </c>
      <c r="E1567" s="246" t="s">
        <v>19</v>
      </c>
      <c r="F1567" s="247" t="s">
        <v>6903</v>
      </c>
      <c r="G1567" s="245"/>
      <c r="H1567" s="248">
        <v>1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195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185</v>
      </c>
    </row>
    <row r="1568" s="14" customFormat="1">
      <c r="A1568" s="14"/>
      <c r="B1568" s="244"/>
      <c r="C1568" s="245"/>
      <c r="D1568" s="235" t="s">
        <v>195</v>
      </c>
      <c r="E1568" s="246" t="s">
        <v>19</v>
      </c>
      <c r="F1568" s="247" t="s">
        <v>6902</v>
      </c>
      <c r="G1568" s="245"/>
      <c r="H1568" s="248">
        <v>3.2200000000000002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195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185</v>
      </c>
    </row>
    <row r="1569" s="14" customFormat="1">
      <c r="A1569" s="14"/>
      <c r="B1569" s="244"/>
      <c r="C1569" s="245"/>
      <c r="D1569" s="235" t="s">
        <v>195</v>
      </c>
      <c r="E1569" s="246" t="s">
        <v>19</v>
      </c>
      <c r="F1569" s="247" t="s">
        <v>6900</v>
      </c>
      <c r="G1569" s="245"/>
      <c r="H1569" s="248">
        <v>13.800000000000001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195</v>
      </c>
      <c r="AU1569" s="254" t="s">
        <v>82</v>
      </c>
      <c r="AV1569" s="14" t="s">
        <v>82</v>
      </c>
      <c r="AW1569" s="14" t="s">
        <v>35</v>
      </c>
      <c r="AX1569" s="14" t="s">
        <v>73</v>
      </c>
      <c r="AY1569" s="254" t="s">
        <v>185</v>
      </c>
    </row>
    <row r="1570" s="14" customFormat="1">
      <c r="A1570" s="14"/>
      <c r="B1570" s="244"/>
      <c r="C1570" s="245"/>
      <c r="D1570" s="235" t="s">
        <v>195</v>
      </c>
      <c r="E1570" s="246" t="s">
        <v>19</v>
      </c>
      <c r="F1570" s="247" t="s">
        <v>6904</v>
      </c>
      <c r="G1570" s="245"/>
      <c r="H1570" s="248">
        <v>14.6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195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185</v>
      </c>
    </row>
    <row r="1571" s="14" customFormat="1">
      <c r="A1571" s="14"/>
      <c r="B1571" s="244"/>
      <c r="C1571" s="245"/>
      <c r="D1571" s="235" t="s">
        <v>195</v>
      </c>
      <c r="E1571" s="246" t="s">
        <v>19</v>
      </c>
      <c r="F1571" s="247" t="s">
        <v>6904</v>
      </c>
      <c r="G1571" s="245"/>
      <c r="H1571" s="248">
        <v>14.6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195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185</v>
      </c>
    </row>
    <row r="1572" s="14" customFormat="1">
      <c r="A1572" s="14"/>
      <c r="B1572" s="244"/>
      <c r="C1572" s="245"/>
      <c r="D1572" s="235" t="s">
        <v>195</v>
      </c>
      <c r="E1572" s="246" t="s">
        <v>19</v>
      </c>
      <c r="F1572" s="247" t="s">
        <v>6905</v>
      </c>
      <c r="G1572" s="245"/>
      <c r="H1572" s="248">
        <v>36.890000000000001</v>
      </c>
      <c r="I1572" s="249"/>
      <c r="J1572" s="245"/>
      <c r="K1572" s="245"/>
      <c r="L1572" s="250"/>
      <c r="M1572" s="251"/>
      <c r="N1572" s="252"/>
      <c r="O1572" s="252"/>
      <c r="P1572" s="252"/>
      <c r="Q1572" s="252"/>
      <c r="R1572" s="252"/>
      <c r="S1572" s="252"/>
      <c r="T1572" s="253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4" t="s">
        <v>195</v>
      </c>
      <c r="AU1572" s="254" t="s">
        <v>82</v>
      </c>
      <c r="AV1572" s="14" t="s">
        <v>82</v>
      </c>
      <c r="AW1572" s="14" t="s">
        <v>35</v>
      </c>
      <c r="AX1572" s="14" t="s">
        <v>73</v>
      </c>
      <c r="AY1572" s="254" t="s">
        <v>185</v>
      </c>
    </row>
    <row r="1573" s="14" customFormat="1">
      <c r="A1573" s="14"/>
      <c r="B1573" s="244"/>
      <c r="C1573" s="245"/>
      <c r="D1573" s="235" t="s">
        <v>195</v>
      </c>
      <c r="E1573" s="246" t="s">
        <v>19</v>
      </c>
      <c r="F1573" s="247" t="s">
        <v>6906</v>
      </c>
      <c r="G1573" s="245"/>
      <c r="H1573" s="248">
        <v>0.83999999999999997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195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185</v>
      </c>
    </row>
    <row r="1574" s="14" customFormat="1">
      <c r="A1574" s="14"/>
      <c r="B1574" s="244"/>
      <c r="C1574" s="245"/>
      <c r="D1574" s="235" t="s">
        <v>195</v>
      </c>
      <c r="E1574" s="246" t="s">
        <v>19</v>
      </c>
      <c r="F1574" s="247" t="s">
        <v>6906</v>
      </c>
      <c r="G1574" s="245"/>
      <c r="H1574" s="248">
        <v>0.83999999999999997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195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185</v>
      </c>
    </row>
    <row r="1575" s="14" customFormat="1">
      <c r="A1575" s="14"/>
      <c r="B1575" s="244"/>
      <c r="C1575" s="245"/>
      <c r="D1575" s="235" t="s">
        <v>195</v>
      </c>
      <c r="E1575" s="246" t="s">
        <v>19</v>
      </c>
      <c r="F1575" s="247" t="s">
        <v>658</v>
      </c>
      <c r="G1575" s="245"/>
      <c r="H1575" s="248">
        <v>-7.3319999999999999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195</v>
      </c>
      <c r="AU1575" s="254" t="s">
        <v>82</v>
      </c>
      <c r="AV1575" s="14" t="s">
        <v>82</v>
      </c>
      <c r="AW1575" s="14" t="s">
        <v>35</v>
      </c>
      <c r="AX1575" s="14" t="s">
        <v>73</v>
      </c>
      <c r="AY1575" s="254" t="s">
        <v>185</v>
      </c>
    </row>
    <row r="1576" s="14" customFormat="1">
      <c r="A1576" s="14"/>
      <c r="B1576" s="244"/>
      <c r="C1576" s="245"/>
      <c r="D1576" s="235" t="s">
        <v>195</v>
      </c>
      <c r="E1576" s="246" t="s">
        <v>19</v>
      </c>
      <c r="F1576" s="247" t="s">
        <v>659</v>
      </c>
      <c r="G1576" s="245"/>
      <c r="H1576" s="248">
        <v>-3.391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195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185</v>
      </c>
    </row>
    <row r="1577" s="14" customFormat="1">
      <c r="A1577" s="14"/>
      <c r="B1577" s="244"/>
      <c r="C1577" s="245"/>
      <c r="D1577" s="235" t="s">
        <v>195</v>
      </c>
      <c r="E1577" s="246" t="s">
        <v>19</v>
      </c>
      <c r="F1577" s="247" t="s">
        <v>660</v>
      </c>
      <c r="G1577" s="245"/>
      <c r="H1577" s="248">
        <v>-5.0869999999999997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195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185</v>
      </c>
    </row>
    <row r="1578" s="14" customFormat="1">
      <c r="A1578" s="14"/>
      <c r="B1578" s="244"/>
      <c r="C1578" s="245"/>
      <c r="D1578" s="235" t="s">
        <v>195</v>
      </c>
      <c r="E1578" s="246" t="s">
        <v>19</v>
      </c>
      <c r="F1578" s="247" t="s">
        <v>661</v>
      </c>
      <c r="G1578" s="245"/>
      <c r="H1578" s="248">
        <v>-1.5700000000000001</v>
      </c>
      <c r="I1578" s="249"/>
      <c r="J1578" s="245"/>
      <c r="K1578" s="245"/>
      <c r="L1578" s="250"/>
      <c r="M1578" s="251"/>
      <c r="N1578" s="252"/>
      <c r="O1578" s="252"/>
      <c r="P1578" s="252"/>
      <c r="Q1578" s="252"/>
      <c r="R1578" s="252"/>
      <c r="S1578" s="252"/>
      <c r="T1578" s="25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4" t="s">
        <v>195</v>
      </c>
      <c r="AU1578" s="254" t="s">
        <v>82</v>
      </c>
      <c r="AV1578" s="14" t="s">
        <v>82</v>
      </c>
      <c r="AW1578" s="14" t="s">
        <v>35</v>
      </c>
      <c r="AX1578" s="14" t="s">
        <v>73</v>
      </c>
      <c r="AY1578" s="254" t="s">
        <v>185</v>
      </c>
    </row>
    <row r="1579" s="16" customFormat="1">
      <c r="A1579" s="16"/>
      <c r="B1579" s="282"/>
      <c r="C1579" s="283"/>
      <c r="D1579" s="235" t="s">
        <v>195</v>
      </c>
      <c r="E1579" s="284" t="s">
        <v>19</v>
      </c>
      <c r="F1579" s="285" t="s">
        <v>727</v>
      </c>
      <c r="G1579" s="283"/>
      <c r="H1579" s="286">
        <v>332.85000000000008</v>
      </c>
      <c r="I1579" s="287"/>
      <c r="J1579" s="283"/>
      <c r="K1579" s="283"/>
      <c r="L1579" s="288"/>
      <c r="M1579" s="289"/>
      <c r="N1579" s="290"/>
      <c r="O1579" s="290"/>
      <c r="P1579" s="290"/>
      <c r="Q1579" s="290"/>
      <c r="R1579" s="290"/>
      <c r="S1579" s="290"/>
      <c r="T1579" s="291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T1579" s="292" t="s">
        <v>195</v>
      </c>
      <c r="AU1579" s="292" t="s">
        <v>82</v>
      </c>
      <c r="AV1579" s="16" t="s">
        <v>129</v>
      </c>
      <c r="AW1579" s="16" t="s">
        <v>35</v>
      </c>
      <c r="AX1579" s="16" t="s">
        <v>73</v>
      </c>
      <c r="AY1579" s="292" t="s">
        <v>185</v>
      </c>
    </row>
    <row r="1580" s="15" customFormat="1">
      <c r="A1580" s="15"/>
      <c r="B1580" s="255"/>
      <c r="C1580" s="256"/>
      <c r="D1580" s="235" t="s">
        <v>195</v>
      </c>
      <c r="E1580" s="257" t="s">
        <v>19</v>
      </c>
      <c r="F1580" s="258" t="s">
        <v>226</v>
      </c>
      <c r="G1580" s="256"/>
      <c r="H1580" s="259">
        <v>521.49100000000021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195</v>
      </c>
      <c r="AU1580" s="265" t="s">
        <v>82</v>
      </c>
      <c r="AV1580" s="15" t="s">
        <v>135</v>
      </c>
      <c r="AW1580" s="15" t="s">
        <v>35</v>
      </c>
      <c r="AX1580" s="15" t="s">
        <v>80</v>
      </c>
      <c r="AY1580" s="265" t="s">
        <v>185</v>
      </c>
    </row>
    <row r="1581" s="2" customFormat="1" ht="24.15" customHeight="1">
      <c r="A1581" s="40"/>
      <c r="B1581" s="41"/>
      <c r="C1581" s="215" t="s">
        <v>2142</v>
      </c>
      <c r="D1581" s="215" t="s">
        <v>187</v>
      </c>
      <c r="E1581" s="216" t="s">
        <v>2214</v>
      </c>
      <c r="F1581" s="217" t="s">
        <v>2215</v>
      </c>
      <c r="G1581" s="218" t="s">
        <v>240</v>
      </c>
      <c r="H1581" s="219">
        <v>57.704000000000001</v>
      </c>
      <c r="I1581" s="220"/>
      <c r="J1581" s="221">
        <f>ROUND(I1581*H1581,2)</f>
        <v>0</v>
      </c>
      <c r="K1581" s="217" t="s">
        <v>191</v>
      </c>
      <c r="L1581" s="46"/>
      <c r="M1581" s="222" t="s">
        <v>19</v>
      </c>
      <c r="N1581" s="223" t="s">
        <v>44</v>
      </c>
      <c r="O1581" s="86"/>
      <c r="P1581" s="224">
        <f>O1581*H1581</f>
        <v>0</v>
      </c>
      <c r="Q1581" s="224">
        <v>0.00025999999999999998</v>
      </c>
      <c r="R1581" s="224">
        <f>Q1581*H1581</f>
        <v>0.015003039999999999</v>
      </c>
      <c r="S1581" s="224">
        <v>0</v>
      </c>
      <c r="T1581" s="225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26" t="s">
        <v>339</v>
      </c>
      <c r="AT1581" s="226" t="s">
        <v>187</v>
      </c>
      <c r="AU1581" s="226" t="s">
        <v>82</v>
      </c>
      <c r="AY1581" s="19" t="s">
        <v>185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19" t="s">
        <v>80</v>
      </c>
      <c r="BK1581" s="227">
        <f>ROUND(I1581*H1581,2)</f>
        <v>0</v>
      </c>
      <c r="BL1581" s="19" t="s">
        <v>339</v>
      </c>
      <c r="BM1581" s="226" t="s">
        <v>7392</v>
      </c>
    </row>
    <row r="1582" s="2" customFormat="1">
      <c r="A1582" s="40"/>
      <c r="B1582" s="41"/>
      <c r="C1582" s="42"/>
      <c r="D1582" s="228" t="s">
        <v>193</v>
      </c>
      <c r="E1582" s="42"/>
      <c r="F1582" s="229" t="s">
        <v>2217</v>
      </c>
      <c r="G1582" s="42"/>
      <c r="H1582" s="42"/>
      <c r="I1582" s="230"/>
      <c r="J1582" s="42"/>
      <c r="K1582" s="42"/>
      <c r="L1582" s="46"/>
      <c r="M1582" s="231"/>
      <c r="N1582" s="232"/>
      <c r="O1582" s="86"/>
      <c r="P1582" s="86"/>
      <c r="Q1582" s="86"/>
      <c r="R1582" s="86"/>
      <c r="S1582" s="86"/>
      <c r="T1582" s="87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T1582" s="19" t="s">
        <v>193</v>
      </c>
      <c r="AU1582" s="19" t="s">
        <v>82</v>
      </c>
    </row>
    <row r="1583" s="13" customFormat="1">
      <c r="A1583" s="13"/>
      <c r="B1583" s="233"/>
      <c r="C1583" s="234"/>
      <c r="D1583" s="235" t="s">
        <v>195</v>
      </c>
      <c r="E1583" s="236" t="s">
        <v>19</v>
      </c>
      <c r="F1583" s="237" t="s">
        <v>909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195</v>
      </c>
      <c r="AU1583" s="243" t="s">
        <v>82</v>
      </c>
      <c r="AV1583" s="13" t="s">
        <v>80</v>
      </c>
      <c r="AW1583" s="13" t="s">
        <v>35</v>
      </c>
      <c r="AX1583" s="13" t="s">
        <v>73</v>
      </c>
      <c r="AY1583" s="243" t="s">
        <v>185</v>
      </c>
    </row>
    <row r="1584" s="14" customFormat="1">
      <c r="A1584" s="14"/>
      <c r="B1584" s="244"/>
      <c r="C1584" s="245"/>
      <c r="D1584" s="235" t="s">
        <v>195</v>
      </c>
      <c r="E1584" s="246" t="s">
        <v>19</v>
      </c>
      <c r="F1584" s="247" t="s">
        <v>941</v>
      </c>
      <c r="G1584" s="245"/>
      <c r="H1584" s="248">
        <v>3.6579999999999999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195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185</v>
      </c>
    </row>
    <row r="1585" s="14" customFormat="1">
      <c r="A1585" s="14"/>
      <c r="B1585" s="244"/>
      <c r="C1585" s="245"/>
      <c r="D1585" s="235" t="s">
        <v>195</v>
      </c>
      <c r="E1585" s="246" t="s">
        <v>19</v>
      </c>
      <c r="F1585" s="247" t="s">
        <v>1596</v>
      </c>
      <c r="G1585" s="245"/>
      <c r="H1585" s="248">
        <v>2.585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195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943</v>
      </c>
      <c r="G1586" s="245"/>
      <c r="H1586" s="248">
        <v>3.8940000000000001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4" customFormat="1">
      <c r="A1587" s="14"/>
      <c r="B1587" s="244"/>
      <c r="C1587" s="245"/>
      <c r="D1587" s="235" t="s">
        <v>195</v>
      </c>
      <c r="E1587" s="246" t="s">
        <v>19</v>
      </c>
      <c r="F1587" s="247" t="s">
        <v>7393</v>
      </c>
      <c r="G1587" s="245"/>
      <c r="H1587" s="248">
        <v>50.295000000000002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195</v>
      </c>
      <c r="AU1587" s="254" t="s">
        <v>82</v>
      </c>
      <c r="AV1587" s="14" t="s">
        <v>82</v>
      </c>
      <c r="AW1587" s="14" t="s">
        <v>35</v>
      </c>
      <c r="AX1587" s="14" t="s">
        <v>73</v>
      </c>
      <c r="AY1587" s="254" t="s">
        <v>185</v>
      </c>
    </row>
    <row r="1588" s="14" customFormat="1">
      <c r="A1588" s="14"/>
      <c r="B1588" s="244"/>
      <c r="C1588" s="245"/>
      <c r="D1588" s="235" t="s">
        <v>195</v>
      </c>
      <c r="E1588" s="246" t="s">
        <v>19</v>
      </c>
      <c r="F1588" s="247" t="s">
        <v>7394</v>
      </c>
      <c r="G1588" s="245"/>
      <c r="H1588" s="248">
        <v>-2.7280000000000002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185</v>
      </c>
    </row>
    <row r="1589" s="15" customFormat="1">
      <c r="A1589" s="15"/>
      <c r="B1589" s="255"/>
      <c r="C1589" s="256"/>
      <c r="D1589" s="235" t="s">
        <v>195</v>
      </c>
      <c r="E1589" s="257" t="s">
        <v>19</v>
      </c>
      <c r="F1589" s="258" t="s">
        <v>226</v>
      </c>
      <c r="G1589" s="256"/>
      <c r="H1589" s="259">
        <v>57.704000000000001</v>
      </c>
      <c r="I1589" s="260"/>
      <c r="J1589" s="256"/>
      <c r="K1589" s="256"/>
      <c r="L1589" s="261"/>
      <c r="M1589" s="262"/>
      <c r="N1589" s="263"/>
      <c r="O1589" s="263"/>
      <c r="P1589" s="263"/>
      <c r="Q1589" s="263"/>
      <c r="R1589" s="263"/>
      <c r="S1589" s="263"/>
      <c r="T1589" s="264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65" t="s">
        <v>195</v>
      </c>
      <c r="AU1589" s="265" t="s">
        <v>82</v>
      </c>
      <c r="AV1589" s="15" t="s">
        <v>135</v>
      </c>
      <c r="AW1589" s="15" t="s">
        <v>35</v>
      </c>
      <c r="AX1589" s="15" t="s">
        <v>80</v>
      </c>
      <c r="AY1589" s="265" t="s">
        <v>185</v>
      </c>
    </row>
    <row r="1590" s="12" customFormat="1" ht="22.8" customHeight="1">
      <c r="A1590" s="12"/>
      <c r="B1590" s="199"/>
      <c r="C1590" s="200"/>
      <c r="D1590" s="201" t="s">
        <v>72</v>
      </c>
      <c r="E1590" s="213" t="s">
        <v>2219</v>
      </c>
      <c r="F1590" s="213" t="s">
        <v>2220</v>
      </c>
      <c r="G1590" s="200"/>
      <c r="H1590" s="200"/>
      <c r="I1590" s="203"/>
      <c r="J1590" s="214">
        <f>BK1590</f>
        <v>0</v>
      </c>
      <c r="K1590" s="200"/>
      <c r="L1590" s="205"/>
      <c r="M1590" s="206"/>
      <c r="N1590" s="207"/>
      <c r="O1590" s="207"/>
      <c r="P1590" s="208">
        <f>SUM(P1591:P1622)</f>
        <v>0</v>
      </c>
      <c r="Q1590" s="207"/>
      <c r="R1590" s="208">
        <f>SUM(R1591:R1622)</f>
        <v>0.0060000000000000001</v>
      </c>
      <c r="S1590" s="207"/>
      <c r="T1590" s="209">
        <f>SUM(T1591:T1622)</f>
        <v>0</v>
      </c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R1590" s="210" t="s">
        <v>82</v>
      </c>
      <c r="AT1590" s="211" t="s">
        <v>72</v>
      </c>
      <c r="AU1590" s="211" t="s">
        <v>80</v>
      </c>
      <c r="AY1590" s="210" t="s">
        <v>185</v>
      </c>
      <c r="BK1590" s="212">
        <f>SUM(BK1591:BK1622)</f>
        <v>0</v>
      </c>
    </row>
    <row r="1591" s="2" customFormat="1" ht="16.5" customHeight="1">
      <c r="A1591" s="40"/>
      <c r="B1591" s="41"/>
      <c r="C1591" s="215" t="s">
        <v>2147</v>
      </c>
      <c r="D1591" s="215" t="s">
        <v>187</v>
      </c>
      <c r="E1591" s="216" t="s">
        <v>7395</v>
      </c>
      <c r="F1591" s="217" t="s">
        <v>7396</v>
      </c>
      <c r="G1591" s="218" t="s">
        <v>240</v>
      </c>
      <c r="H1591" s="219">
        <v>55.5</v>
      </c>
      <c r="I1591" s="220"/>
      <c r="J1591" s="221">
        <f>ROUND(I1591*H1591,2)</f>
        <v>0</v>
      </c>
      <c r="K1591" s="217" t="s">
        <v>449</v>
      </c>
      <c r="L1591" s="46"/>
      <c r="M1591" s="222" t="s">
        <v>19</v>
      </c>
      <c r="N1591" s="223" t="s">
        <v>44</v>
      </c>
      <c r="O1591" s="86"/>
      <c r="P1591" s="224">
        <f>O1591*H1591</f>
        <v>0</v>
      </c>
      <c r="Q1591" s="224">
        <v>0</v>
      </c>
      <c r="R1591" s="224">
        <f>Q1591*H1591</f>
        <v>0</v>
      </c>
      <c r="S1591" s="224">
        <v>0</v>
      </c>
      <c r="T1591" s="225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26" t="s">
        <v>339</v>
      </c>
      <c r="AT1591" s="226" t="s">
        <v>187</v>
      </c>
      <c r="AU1591" s="226" t="s">
        <v>82</v>
      </c>
      <c r="AY1591" s="19" t="s">
        <v>185</v>
      </c>
      <c r="BE1591" s="227">
        <f>IF(N1591="základní",J1591,0)</f>
        <v>0</v>
      </c>
      <c r="BF1591" s="227">
        <f>IF(N1591="snížená",J1591,0)</f>
        <v>0</v>
      </c>
      <c r="BG1591" s="227">
        <f>IF(N1591="zákl. přenesená",J1591,0)</f>
        <v>0</v>
      </c>
      <c r="BH1591" s="227">
        <f>IF(N1591="sníž. přenesená",J1591,0)</f>
        <v>0</v>
      </c>
      <c r="BI1591" s="227">
        <f>IF(N1591="nulová",J1591,0)</f>
        <v>0</v>
      </c>
      <c r="BJ1591" s="19" t="s">
        <v>80</v>
      </c>
      <c r="BK1591" s="227">
        <f>ROUND(I1591*H1591,2)</f>
        <v>0</v>
      </c>
      <c r="BL1591" s="19" t="s">
        <v>339</v>
      </c>
      <c r="BM1591" s="226" t="s">
        <v>7397</v>
      </c>
    </row>
    <row r="1592" s="13" customFormat="1">
      <c r="A1592" s="13"/>
      <c r="B1592" s="233"/>
      <c r="C1592" s="234"/>
      <c r="D1592" s="235" t="s">
        <v>195</v>
      </c>
      <c r="E1592" s="236" t="s">
        <v>19</v>
      </c>
      <c r="F1592" s="237" t="s">
        <v>7156</v>
      </c>
      <c r="G1592" s="234"/>
      <c r="H1592" s="236" t="s">
        <v>19</v>
      </c>
      <c r="I1592" s="238"/>
      <c r="J1592" s="234"/>
      <c r="K1592" s="234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195</v>
      </c>
      <c r="AU1592" s="243" t="s">
        <v>82</v>
      </c>
      <c r="AV1592" s="13" t="s">
        <v>80</v>
      </c>
      <c r="AW1592" s="13" t="s">
        <v>35</v>
      </c>
      <c r="AX1592" s="13" t="s">
        <v>73</v>
      </c>
      <c r="AY1592" s="243" t="s">
        <v>185</v>
      </c>
    </row>
    <row r="1593" s="13" customFormat="1">
      <c r="A1593" s="13"/>
      <c r="B1593" s="233"/>
      <c r="C1593" s="234"/>
      <c r="D1593" s="235" t="s">
        <v>195</v>
      </c>
      <c r="E1593" s="236" t="s">
        <v>19</v>
      </c>
      <c r="F1593" s="237" t="s">
        <v>732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195</v>
      </c>
      <c r="AU1593" s="243" t="s">
        <v>82</v>
      </c>
      <c r="AV1593" s="13" t="s">
        <v>80</v>
      </c>
      <c r="AW1593" s="13" t="s">
        <v>35</v>
      </c>
      <c r="AX1593" s="13" t="s">
        <v>73</v>
      </c>
      <c r="AY1593" s="243" t="s">
        <v>185</v>
      </c>
    </row>
    <row r="1594" s="14" customFormat="1">
      <c r="A1594" s="14"/>
      <c r="B1594" s="244"/>
      <c r="C1594" s="245"/>
      <c r="D1594" s="235" t="s">
        <v>195</v>
      </c>
      <c r="E1594" s="246" t="s">
        <v>19</v>
      </c>
      <c r="F1594" s="247" t="s">
        <v>7398</v>
      </c>
      <c r="G1594" s="245"/>
      <c r="H1594" s="248">
        <v>36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195</v>
      </c>
      <c r="AU1594" s="254" t="s">
        <v>82</v>
      </c>
      <c r="AV1594" s="14" t="s">
        <v>82</v>
      </c>
      <c r="AW1594" s="14" t="s">
        <v>35</v>
      </c>
      <c r="AX1594" s="14" t="s">
        <v>73</v>
      </c>
      <c r="AY1594" s="254" t="s">
        <v>185</v>
      </c>
    </row>
    <row r="1595" s="14" customFormat="1">
      <c r="A1595" s="14"/>
      <c r="B1595" s="244"/>
      <c r="C1595" s="245"/>
      <c r="D1595" s="235" t="s">
        <v>195</v>
      </c>
      <c r="E1595" s="246" t="s">
        <v>19</v>
      </c>
      <c r="F1595" s="247" t="s">
        <v>7399</v>
      </c>
      <c r="G1595" s="245"/>
      <c r="H1595" s="248">
        <v>19.5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195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185</v>
      </c>
    </row>
    <row r="1596" s="15" customFormat="1">
      <c r="A1596" s="15"/>
      <c r="B1596" s="255"/>
      <c r="C1596" s="256"/>
      <c r="D1596" s="235" t="s">
        <v>195</v>
      </c>
      <c r="E1596" s="257" t="s">
        <v>19</v>
      </c>
      <c r="F1596" s="258" t="s">
        <v>226</v>
      </c>
      <c r="G1596" s="256"/>
      <c r="H1596" s="259">
        <v>55.5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195</v>
      </c>
      <c r="AU1596" s="265" t="s">
        <v>82</v>
      </c>
      <c r="AV1596" s="15" t="s">
        <v>135</v>
      </c>
      <c r="AW1596" s="15" t="s">
        <v>35</v>
      </c>
      <c r="AX1596" s="15" t="s">
        <v>80</v>
      </c>
      <c r="AY1596" s="265" t="s">
        <v>185</v>
      </c>
    </row>
    <row r="1597" s="2" customFormat="1" ht="33" customHeight="1">
      <c r="A1597" s="40"/>
      <c r="B1597" s="41"/>
      <c r="C1597" s="272" t="s">
        <v>2153</v>
      </c>
      <c r="D1597" s="272" t="s">
        <v>520</v>
      </c>
      <c r="E1597" s="273" t="s">
        <v>7400</v>
      </c>
      <c r="F1597" s="274" t="s">
        <v>7401</v>
      </c>
      <c r="G1597" s="275" t="s">
        <v>240</v>
      </c>
      <c r="H1597" s="276">
        <v>55.5</v>
      </c>
      <c r="I1597" s="277"/>
      <c r="J1597" s="278">
        <f>ROUND(I1597*H1597,2)</f>
        <v>0</v>
      </c>
      <c r="K1597" s="274" t="s">
        <v>449</v>
      </c>
      <c r="L1597" s="279"/>
      <c r="M1597" s="280" t="s">
        <v>19</v>
      </c>
      <c r="N1597" s="281" t="s">
        <v>44</v>
      </c>
      <c r="O1597" s="86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26" t="s">
        <v>627</v>
      </c>
      <c r="AT1597" s="226" t="s">
        <v>520</v>
      </c>
      <c r="AU1597" s="226" t="s">
        <v>82</v>
      </c>
      <c r="AY1597" s="19" t="s">
        <v>185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19" t="s">
        <v>80</v>
      </c>
      <c r="BK1597" s="227">
        <f>ROUND(I1597*H1597,2)</f>
        <v>0</v>
      </c>
      <c r="BL1597" s="19" t="s">
        <v>339</v>
      </c>
      <c r="BM1597" s="226" t="s">
        <v>7402</v>
      </c>
    </row>
    <row r="1598" s="13" customFormat="1">
      <c r="A1598" s="13"/>
      <c r="B1598" s="233"/>
      <c r="C1598" s="234"/>
      <c r="D1598" s="235" t="s">
        <v>195</v>
      </c>
      <c r="E1598" s="236" t="s">
        <v>19</v>
      </c>
      <c r="F1598" s="237" t="s">
        <v>7156</v>
      </c>
      <c r="G1598" s="234"/>
      <c r="H1598" s="236" t="s">
        <v>19</v>
      </c>
      <c r="I1598" s="238"/>
      <c r="J1598" s="234"/>
      <c r="K1598" s="234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195</v>
      </c>
      <c r="AU1598" s="243" t="s">
        <v>82</v>
      </c>
      <c r="AV1598" s="13" t="s">
        <v>80</v>
      </c>
      <c r="AW1598" s="13" t="s">
        <v>35</v>
      </c>
      <c r="AX1598" s="13" t="s">
        <v>73</v>
      </c>
      <c r="AY1598" s="243" t="s">
        <v>185</v>
      </c>
    </row>
    <row r="1599" s="13" customFormat="1">
      <c r="A1599" s="13"/>
      <c r="B1599" s="233"/>
      <c r="C1599" s="234"/>
      <c r="D1599" s="235" t="s">
        <v>195</v>
      </c>
      <c r="E1599" s="236" t="s">
        <v>19</v>
      </c>
      <c r="F1599" s="237" t="s">
        <v>732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195</v>
      </c>
      <c r="AU1599" s="243" t="s">
        <v>82</v>
      </c>
      <c r="AV1599" s="13" t="s">
        <v>80</v>
      </c>
      <c r="AW1599" s="13" t="s">
        <v>35</v>
      </c>
      <c r="AX1599" s="13" t="s">
        <v>73</v>
      </c>
      <c r="AY1599" s="243" t="s">
        <v>185</v>
      </c>
    </row>
    <row r="1600" s="14" customFormat="1">
      <c r="A1600" s="14"/>
      <c r="B1600" s="244"/>
      <c r="C1600" s="245"/>
      <c r="D1600" s="235" t="s">
        <v>195</v>
      </c>
      <c r="E1600" s="246" t="s">
        <v>19</v>
      </c>
      <c r="F1600" s="247" t="s">
        <v>7398</v>
      </c>
      <c r="G1600" s="245"/>
      <c r="H1600" s="248">
        <v>36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195</v>
      </c>
      <c r="AU1600" s="254" t="s">
        <v>82</v>
      </c>
      <c r="AV1600" s="14" t="s">
        <v>82</v>
      </c>
      <c r="AW1600" s="14" t="s">
        <v>35</v>
      </c>
      <c r="AX1600" s="14" t="s">
        <v>73</v>
      </c>
      <c r="AY1600" s="254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7399</v>
      </c>
      <c r="G1601" s="245"/>
      <c r="H1601" s="248">
        <v>19.5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5" customFormat="1">
      <c r="A1602" s="15"/>
      <c r="B1602" s="255"/>
      <c r="C1602" s="256"/>
      <c r="D1602" s="235" t="s">
        <v>195</v>
      </c>
      <c r="E1602" s="257" t="s">
        <v>19</v>
      </c>
      <c r="F1602" s="258" t="s">
        <v>226</v>
      </c>
      <c r="G1602" s="256"/>
      <c r="H1602" s="259">
        <v>55.5</v>
      </c>
      <c r="I1602" s="260"/>
      <c r="J1602" s="256"/>
      <c r="K1602" s="256"/>
      <c r="L1602" s="261"/>
      <c r="M1602" s="262"/>
      <c r="N1602" s="263"/>
      <c r="O1602" s="263"/>
      <c r="P1602" s="263"/>
      <c r="Q1602" s="263"/>
      <c r="R1602" s="263"/>
      <c r="S1602" s="263"/>
      <c r="T1602" s="264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5" t="s">
        <v>195</v>
      </c>
      <c r="AU1602" s="265" t="s">
        <v>82</v>
      </c>
      <c r="AV1602" s="15" t="s">
        <v>135</v>
      </c>
      <c r="AW1602" s="15" t="s">
        <v>35</v>
      </c>
      <c r="AX1602" s="15" t="s">
        <v>80</v>
      </c>
      <c r="AY1602" s="265" t="s">
        <v>185</v>
      </c>
    </row>
    <row r="1603" s="2" customFormat="1" ht="24.15" customHeight="1">
      <c r="A1603" s="40"/>
      <c r="B1603" s="41"/>
      <c r="C1603" s="215" t="s">
        <v>2158</v>
      </c>
      <c r="D1603" s="215" t="s">
        <v>187</v>
      </c>
      <c r="E1603" s="216" t="s">
        <v>2222</v>
      </c>
      <c r="F1603" s="217" t="s">
        <v>2223</v>
      </c>
      <c r="G1603" s="218" t="s">
        <v>439</v>
      </c>
      <c r="H1603" s="219">
        <v>2</v>
      </c>
      <c r="I1603" s="220"/>
      <c r="J1603" s="221">
        <f>ROUND(I1603*H1603,2)</f>
        <v>0</v>
      </c>
      <c r="K1603" s="217" t="s">
        <v>2224</v>
      </c>
      <c r="L1603" s="46"/>
      <c r="M1603" s="222" t="s">
        <v>19</v>
      </c>
      <c r="N1603" s="223" t="s">
        <v>44</v>
      </c>
      <c r="O1603" s="86"/>
      <c r="P1603" s="224">
        <f>O1603*H1603</f>
        <v>0</v>
      </c>
      <c r="Q1603" s="224">
        <v>0</v>
      </c>
      <c r="R1603" s="224">
        <f>Q1603*H1603</f>
        <v>0</v>
      </c>
      <c r="S1603" s="224">
        <v>0</v>
      </c>
      <c r="T1603" s="225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26" t="s">
        <v>339</v>
      </c>
      <c r="AT1603" s="226" t="s">
        <v>187</v>
      </c>
      <c r="AU1603" s="226" t="s">
        <v>82</v>
      </c>
      <c r="AY1603" s="19" t="s">
        <v>185</v>
      </c>
      <c r="BE1603" s="227">
        <f>IF(N1603="základní",J1603,0)</f>
        <v>0</v>
      </c>
      <c r="BF1603" s="227">
        <f>IF(N1603="snížená",J1603,0)</f>
        <v>0</v>
      </c>
      <c r="BG1603" s="227">
        <f>IF(N1603="zákl. přenesená",J1603,0)</f>
        <v>0</v>
      </c>
      <c r="BH1603" s="227">
        <f>IF(N1603="sníž. přenesená",J1603,0)</f>
        <v>0</v>
      </c>
      <c r="BI1603" s="227">
        <f>IF(N1603="nulová",J1603,0)</f>
        <v>0</v>
      </c>
      <c r="BJ1603" s="19" t="s">
        <v>80</v>
      </c>
      <c r="BK1603" s="227">
        <f>ROUND(I1603*H1603,2)</f>
        <v>0</v>
      </c>
      <c r="BL1603" s="19" t="s">
        <v>339</v>
      </c>
      <c r="BM1603" s="226" t="s">
        <v>7403</v>
      </c>
    </row>
    <row r="1604" s="2" customFormat="1">
      <c r="A1604" s="40"/>
      <c r="B1604" s="41"/>
      <c r="C1604" s="42"/>
      <c r="D1604" s="228" t="s">
        <v>193</v>
      </c>
      <c r="E1604" s="42"/>
      <c r="F1604" s="229" t="s">
        <v>2226</v>
      </c>
      <c r="G1604" s="42"/>
      <c r="H1604" s="42"/>
      <c r="I1604" s="230"/>
      <c r="J1604" s="42"/>
      <c r="K1604" s="42"/>
      <c r="L1604" s="46"/>
      <c r="M1604" s="231"/>
      <c r="N1604" s="232"/>
      <c r="O1604" s="86"/>
      <c r="P1604" s="86"/>
      <c r="Q1604" s="86"/>
      <c r="R1604" s="86"/>
      <c r="S1604" s="86"/>
      <c r="T1604" s="87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193</v>
      </c>
      <c r="AU1604" s="19" t="s">
        <v>82</v>
      </c>
    </row>
    <row r="1605" s="13" customFormat="1">
      <c r="A1605" s="13"/>
      <c r="B1605" s="233"/>
      <c r="C1605" s="234"/>
      <c r="D1605" s="235" t="s">
        <v>195</v>
      </c>
      <c r="E1605" s="236" t="s">
        <v>19</v>
      </c>
      <c r="F1605" s="237" t="s">
        <v>2227</v>
      </c>
      <c r="G1605" s="234"/>
      <c r="H1605" s="236" t="s">
        <v>19</v>
      </c>
      <c r="I1605" s="238"/>
      <c r="J1605" s="234"/>
      <c r="K1605" s="234"/>
      <c r="L1605" s="239"/>
      <c r="M1605" s="240"/>
      <c r="N1605" s="241"/>
      <c r="O1605" s="241"/>
      <c r="P1605" s="241"/>
      <c r="Q1605" s="241"/>
      <c r="R1605" s="241"/>
      <c r="S1605" s="241"/>
      <c r="T1605" s="242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3" t="s">
        <v>195</v>
      </c>
      <c r="AU1605" s="243" t="s">
        <v>82</v>
      </c>
      <c r="AV1605" s="13" t="s">
        <v>80</v>
      </c>
      <c r="AW1605" s="13" t="s">
        <v>35</v>
      </c>
      <c r="AX1605" s="13" t="s">
        <v>73</v>
      </c>
      <c r="AY1605" s="243" t="s">
        <v>185</v>
      </c>
    </row>
    <row r="1606" s="13" customFormat="1">
      <c r="A1606" s="13"/>
      <c r="B1606" s="233"/>
      <c r="C1606" s="234"/>
      <c r="D1606" s="235" t="s">
        <v>195</v>
      </c>
      <c r="E1606" s="236" t="s">
        <v>19</v>
      </c>
      <c r="F1606" s="237" t="s">
        <v>7404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195</v>
      </c>
      <c r="AU1606" s="243" t="s">
        <v>82</v>
      </c>
      <c r="AV1606" s="13" t="s">
        <v>80</v>
      </c>
      <c r="AW1606" s="13" t="s">
        <v>35</v>
      </c>
      <c r="AX1606" s="13" t="s">
        <v>73</v>
      </c>
      <c r="AY1606" s="243" t="s">
        <v>185</v>
      </c>
    </row>
    <row r="1607" s="14" customFormat="1">
      <c r="A1607" s="14"/>
      <c r="B1607" s="244"/>
      <c r="C1607" s="245"/>
      <c r="D1607" s="235" t="s">
        <v>195</v>
      </c>
      <c r="E1607" s="246" t="s">
        <v>19</v>
      </c>
      <c r="F1607" s="247" t="s">
        <v>80</v>
      </c>
      <c r="G1607" s="245"/>
      <c r="H1607" s="248">
        <v>1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195</v>
      </c>
      <c r="AU1607" s="254" t="s">
        <v>82</v>
      </c>
      <c r="AV1607" s="14" t="s">
        <v>82</v>
      </c>
      <c r="AW1607" s="14" t="s">
        <v>35</v>
      </c>
      <c r="AX1607" s="14" t="s">
        <v>73</v>
      </c>
      <c r="AY1607" s="254" t="s">
        <v>185</v>
      </c>
    </row>
    <row r="1608" s="13" customFormat="1">
      <c r="A1608" s="13"/>
      <c r="B1608" s="233"/>
      <c r="C1608" s="234"/>
      <c r="D1608" s="235" t="s">
        <v>195</v>
      </c>
      <c r="E1608" s="236" t="s">
        <v>19</v>
      </c>
      <c r="F1608" s="237" t="s">
        <v>7405</v>
      </c>
      <c r="G1608" s="234"/>
      <c r="H1608" s="236" t="s">
        <v>19</v>
      </c>
      <c r="I1608" s="238"/>
      <c r="J1608" s="234"/>
      <c r="K1608" s="234"/>
      <c r="L1608" s="239"/>
      <c r="M1608" s="240"/>
      <c r="N1608" s="241"/>
      <c r="O1608" s="241"/>
      <c r="P1608" s="241"/>
      <c r="Q1608" s="241"/>
      <c r="R1608" s="241"/>
      <c r="S1608" s="241"/>
      <c r="T1608" s="24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3" t="s">
        <v>195</v>
      </c>
      <c r="AU1608" s="243" t="s">
        <v>82</v>
      </c>
      <c r="AV1608" s="13" t="s">
        <v>80</v>
      </c>
      <c r="AW1608" s="13" t="s">
        <v>35</v>
      </c>
      <c r="AX1608" s="13" t="s">
        <v>73</v>
      </c>
      <c r="AY1608" s="243" t="s">
        <v>185</v>
      </c>
    </row>
    <row r="1609" s="14" customFormat="1">
      <c r="A1609" s="14"/>
      <c r="B1609" s="244"/>
      <c r="C1609" s="245"/>
      <c r="D1609" s="235" t="s">
        <v>195</v>
      </c>
      <c r="E1609" s="246" t="s">
        <v>19</v>
      </c>
      <c r="F1609" s="247" t="s">
        <v>80</v>
      </c>
      <c r="G1609" s="245"/>
      <c r="H1609" s="248">
        <v>1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195</v>
      </c>
      <c r="AU1609" s="254" t="s">
        <v>82</v>
      </c>
      <c r="AV1609" s="14" t="s">
        <v>82</v>
      </c>
      <c r="AW1609" s="14" t="s">
        <v>35</v>
      </c>
      <c r="AX1609" s="14" t="s">
        <v>73</v>
      </c>
      <c r="AY1609" s="254" t="s">
        <v>185</v>
      </c>
    </row>
    <row r="1610" s="15" customFormat="1">
      <c r="A1610" s="15"/>
      <c r="B1610" s="255"/>
      <c r="C1610" s="256"/>
      <c r="D1610" s="235" t="s">
        <v>195</v>
      </c>
      <c r="E1610" s="257" t="s">
        <v>19</v>
      </c>
      <c r="F1610" s="258" t="s">
        <v>226</v>
      </c>
      <c r="G1610" s="256"/>
      <c r="H1610" s="259">
        <v>2</v>
      </c>
      <c r="I1610" s="260"/>
      <c r="J1610" s="256"/>
      <c r="K1610" s="256"/>
      <c r="L1610" s="261"/>
      <c r="M1610" s="262"/>
      <c r="N1610" s="263"/>
      <c r="O1610" s="263"/>
      <c r="P1610" s="263"/>
      <c r="Q1610" s="263"/>
      <c r="R1610" s="263"/>
      <c r="S1610" s="263"/>
      <c r="T1610" s="264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65" t="s">
        <v>195</v>
      </c>
      <c r="AU1610" s="265" t="s">
        <v>82</v>
      </c>
      <c r="AV1610" s="15" t="s">
        <v>135</v>
      </c>
      <c r="AW1610" s="15" t="s">
        <v>35</v>
      </c>
      <c r="AX1610" s="15" t="s">
        <v>80</v>
      </c>
      <c r="AY1610" s="265" t="s">
        <v>185</v>
      </c>
    </row>
    <row r="1611" s="2" customFormat="1" ht="16.5" customHeight="1">
      <c r="A1611" s="40"/>
      <c r="B1611" s="41"/>
      <c r="C1611" s="272" t="s">
        <v>2168</v>
      </c>
      <c r="D1611" s="272" t="s">
        <v>520</v>
      </c>
      <c r="E1611" s="273" t="s">
        <v>7406</v>
      </c>
      <c r="F1611" s="274" t="s">
        <v>7407</v>
      </c>
      <c r="G1611" s="275" t="s">
        <v>240</v>
      </c>
      <c r="H1611" s="276">
        <v>4</v>
      </c>
      <c r="I1611" s="277"/>
      <c r="J1611" s="278">
        <f>ROUND(I1611*H1611,2)</f>
        <v>0</v>
      </c>
      <c r="K1611" s="274" t="s">
        <v>2224</v>
      </c>
      <c r="L1611" s="279"/>
      <c r="M1611" s="280" t="s">
        <v>19</v>
      </c>
      <c r="N1611" s="281" t="s">
        <v>44</v>
      </c>
      <c r="O1611" s="86"/>
      <c r="P1611" s="224">
        <f>O1611*H1611</f>
        <v>0</v>
      </c>
      <c r="Q1611" s="224">
        <v>0.001</v>
      </c>
      <c r="R1611" s="224">
        <f>Q1611*H1611</f>
        <v>0.0040000000000000001</v>
      </c>
      <c r="S1611" s="224">
        <v>0</v>
      </c>
      <c r="T1611" s="225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26" t="s">
        <v>627</v>
      </c>
      <c r="AT1611" s="226" t="s">
        <v>520</v>
      </c>
      <c r="AU1611" s="226" t="s">
        <v>82</v>
      </c>
      <c r="AY1611" s="19" t="s">
        <v>185</v>
      </c>
      <c r="BE1611" s="227">
        <f>IF(N1611="základní",J1611,0)</f>
        <v>0</v>
      </c>
      <c r="BF1611" s="227">
        <f>IF(N1611="snížená",J1611,0)</f>
        <v>0</v>
      </c>
      <c r="BG1611" s="227">
        <f>IF(N1611="zákl. přenesená",J1611,0)</f>
        <v>0</v>
      </c>
      <c r="BH1611" s="227">
        <f>IF(N1611="sníž. přenesená",J1611,0)</f>
        <v>0</v>
      </c>
      <c r="BI1611" s="227">
        <f>IF(N1611="nulová",J1611,0)</f>
        <v>0</v>
      </c>
      <c r="BJ1611" s="19" t="s">
        <v>80</v>
      </c>
      <c r="BK1611" s="227">
        <f>ROUND(I1611*H1611,2)</f>
        <v>0</v>
      </c>
      <c r="BL1611" s="19" t="s">
        <v>339</v>
      </c>
      <c r="BM1611" s="226" t="s">
        <v>7408</v>
      </c>
    </row>
    <row r="1612" s="13" customFormat="1">
      <c r="A1612" s="13"/>
      <c r="B1612" s="233"/>
      <c r="C1612" s="234"/>
      <c r="D1612" s="235" t="s">
        <v>195</v>
      </c>
      <c r="E1612" s="236" t="s">
        <v>19</v>
      </c>
      <c r="F1612" s="237" t="s">
        <v>2227</v>
      </c>
      <c r="G1612" s="234"/>
      <c r="H1612" s="236" t="s">
        <v>19</v>
      </c>
      <c r="I1612" s="238"/>
      <c r="J1612" s="234"/>
      <c r="K1612" s="234"/>
      <c r="L1612" s="239"/>
      <c r="M1612" s="240"/>
      <c r="N1612" s="241"/>
      <c r="O1612" s="241"/>
      <c r="P1612" s="241"/>
      <c r="Q1612" s="241"/>
      <c r="R1612" s="241"/>
      <c r="S1612" s="241"/>
      <c r="T1612" s="24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3" t="s">
        <v>195</v>
      </c>
      <c r="AU1612" s="243" t="s">
        <v>82</v>
      </c>
      <c r="AV1612" s="13" t="s">
        <v>80</v>
      </c>
      <c r="AW1612" s="13" t="s">
        <v>35</v>
      </c>
      <c r="AX1612" s="13" t="s">
        <v>73</v>
      </c>
      <c r="AY1612" s="243" t="s">
        <v>185</v>
      </c>
    </row>
    <row r="1613" s="13" customFormat="1">
      <c r="A1613" s="13"/>
      <c r="B1613" s="233"/>
      <c r="C1613" s="234"/>
      <c r="D1613" s="235" t="s">
        <v>195</v>
      </c>
      <c r="E1613" s="236" t="s">
        <v>19</v>
      </c>
      <c r="F1613" s="237" t="s">
        <v>7404</v>
      </c>
      <c r="G1613" s="234"/>
      <c r="H1613" s="236" t="s">
        <v>19</v>
      </c>
      <c r="I1613" s="238"/>
      <c r="J1613" s="234"/>
      <c r="K1613" s="234"/>
      <c r="L1613" s="239"/>
      <c r="M1613" s="240"/>
      <c r="N1613" s="241"/>
      <c r="O1613" s="241"/>
      <c r="P1613" s="241"/>
      <c r="Q1613" s="241"/>
      <c r="R1613" s="241"/>
      <c r="S1613" s="241"/>
      <c r="T1613" s="24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3" t="s">
        <v>195</v>
      </c>
      <c r="AU1613" s="243" t="s">
        <v>82</v>
      </c>
      <c r="AV1613" s="13" t="s">
        <v>80</v>
      </c>
      <c r="AW1613" s="13" t="s">
        <v>35</v>
      </c>
      <c r="AX1613" s="13" t="s">
        <v>73</v>
      </c>
      <c r="AY1613" s="243" t="s">
        <v>185</v>
      </c>
    </row>
    <row r="1614" s="14" customFormat="1">
      <c r="A1614" s="14"/>
      <c r="B1614" s="244"/>
      <c r="C1614" s="245"/>
      <c r="D1614" s="235" t="s">
        <v>195</v>
      </c>
      <c r="E1614" s="246" t="s">
        <v>19</v>
      </c>
      <c r="F1614" s="247" t="s">
        <v>3486</v>
      </c>
      <c r="G1614" s="245"/>
      <c r="H1614" s="248">
        <v>4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195</v>
      </c>
      <c r="AU1614" s="254" t="s">
        <v>82</v>
      </c>
      <c r="AV1614" s="14" t="s">
        <v>82</v>
      </c>
      <c r="AW1614" s="14" t="s">
        <v>35</v>
      </c>
      <c r="AX1614" s="14" t="s">
        <v>73</v>
      </c>
      <c r="AY1614" s="254" t="s">
        <v>185</v>
      </c>
    </row>
    <row r="1615" s="15" customFormat="1">
      <c r="A1615" s="15"/>
      <c r="B1615" s="255"/>
      <c r="C1615" s="256"/>
      <c r="D1615" s="235" t="s">
        <v>195</v>
      </c>
      <c r="E1615" s="257" t="s">
        <v>19</v>
      </c>
      <c r="F1615" s="258" t="s">
        <v>226</v>
      </c>
      <c r="G1615" s="256"/>
      <c r="H1615" s="259">
        <v>4</v>
      </c>
      <c r="I1615" s="260"/>
      <c r="J1615" s="256"/>
      <c r="K1615" s="256"/>
      <c r="L1615" s="261"/>
      <c r="M1615" s="262"/>
      <c r="N1615" s="263"/>
      <c r="O1615" s="263"/>
      <c r="P1615" s="263"/>
      <c r="Q1615" s="263"/>
      <c r="R1615" s="263"/>
      <c r="S1615" s="263"/>
      <c r="T1615" s="264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65" t="s">
        <v>195</v>
      </c>
      <c r="AU1615" s="265" t="s">
        <v>82</v>
      </c>
      <c r="AV1615" s="15" t="s">
        <v>135</v>
      </c>
      <c r="AW1615" s="15" t="s">
        <v>35</v>
      </c>
      <c r="AX1615" s="15" t="s">
        <v>80</v>
      </c>
      <c r="AY1615" s="265" t="s">
        <v>185</v>
      </c>
    </row>
    <row r="1616" s="2" customFormat="1" ht="16.5" customHeight="1">
      <c r="A1616" s="40"/>
      <c r="B1616" s="41"/>
      <c r="C1616" s="272" t="s">
        <v>2173</v>
      </c>
      <c r="D1616" s="272" t="s">
        <v>520</v>
      </c>
      <c r="E1616" s="273" t="s">
        <v>7409</v>
      </c>
      <c r="F1616" s="274" t="s">
        <v>7410</v>
      </c>
      <c r="G1616" s="275" t="s">
        <v>240</v>
      </c>
      <c r="H1616" s="276">
        <v>2</v>
      </c>
      <c r="I1616" s="277"/>
      <c r="J1616" s="278">
        <f>ROUND(I1616*H1616,2)</f>
        <v>0</v>
      </c>
      <c r="K1616" s="274" t="s">
        <v>2224</v>
      </c>
      <c r="L1616" s="279"/>
      <c r="M1616" s="280" t="s">
        <v>19</v>
      </c>
      <c r="N1616" s="281" t="s">
        <v>44</v>
      </c>
      <c r="O1616" s="86"/>
      <c r="P1616" s="224">
        <f>O1616*H1616</f>
        <v>0</v>
      </c>
      <c r="Q1616" s="224">
        <v>0.001</v>
      </c>
      <c r="R1616" s="224">
        <f>Q1616*H1616</f>
        <v>0.002</v>
      </c>
      <c r="S1616" s="224">
        <v>0</v>
      </c>
      <c r="T1616" s="225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26" t="s">
        <v>627</v>
      </c>
      <c r="AT1616" s="226" t="s">
        <v>520</v>
      </c>
      <c r="AU1616" s="226" t="s">
        <v>82</v>
      </c>
      <c r="AY1616" s="19" t="s">
        <v>185</v>
      </c>
      <c r="BE1616" s="227">
        <f>IF(N1616="základní",J1616,0)</f>
        <v>0</v>
      </c>
      <c r="BF1616" s="227">
        <f>IF(N1616="snížená",J1616,0)</f>
        <v>0</v>
      </c>
      <c r="BG1616" s="227">
        <f>IF(N1616="zákl. přenesená",J1616,0)</f>
        <v>0</v>
      </c>
      <c r="BH1616" s="227">
        <f>IF(N1616="sníž. přenesená",J1616,0)</f>
        <v>0</v>
      </c>
      <c r="BI1616" s="227">
        <f>IF(N1616="nulová",J1616,0)</f>
        <v>0</v>
      </c>
      <c r="BJ1616" s="19" t="s">
        <v>80</v>
      </c>
      <c r="BK1616" s="227">
        <f>ROUND(I1616*H1616,2)</f>
        <v>0</v>
      </c>
      <c r="BL1616" s="19" t="s">
        <v>339</v>
      </c>
      <c r="BM1616" s="226" t="s">
        <v>7411</v>
      </c>
    </row>
    <row r="1617" s="13" customFormat="1">
      <c r="A1617" s="13"/>
      <c r="B1617" s="233"/>
      <c r="C1617" s="234"/>
      <c r="D1617" s="235" t="s">
        <v>195</v>
      </c>
      <c r="E1617" s="236" t="s">
        <v>19</v>
      </c>
      <c r="F1617" s="237" t="s">
        <v>2227</v>
      </c>
      <c r="G1617" s="234"/>
      <c r="H1617" s="236" t="s">
        <v>19</v>
      </c>
      <c r="I1617" s="238"/>
      <c r="J1617" s="234"/>
      <c r="K1617" s="234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195</v>
      </c>
      <c r="AU1617" s="243" t="s">
        <v>82</v>
      </c>
      <c r="AV1617" s="13" t="s">
        <v>80</v>
      </c>
      <c r="AW1617" s="13" t="s">
        <v>35</v>
      </c>
      <c r="AX1617" s="13" t="s">
        <v>73</v>
      </c>
      <c r="AY1617" s="243" t="s">
        <v>185</v>
      </c>
    </row>
    <row r="1618" s="13" customFormat="1">
      <c r="A1618" s="13"/>
      <c r="B1618" s="233"/>
      <c r="C1618" s="234"/>
      <c r="D1618" s="235" t="s">
        <v>195</v>
      </c>
      <c r="E1618" s="236" t="s">
        <v>19</v>
      </c>
      <c r="F1618" s="237" t="s">
        <v>7405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195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3480</v>
      </c>
      <c r="G1619" s="245"/>
      <c r="H1619" s="248">
        <v>2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5" customFormat="1">
      <c r="A1620" s="15"/>
      <c r="B1620" s="255"/>
      <c r="C1620" s="256"/>
      <c r="D1620" s="235" t="s">
        <v>195</v>
      </c>
      <c r="E1620" s="257" t="s">
        <v>19</v>
      </c>
      <c r="F1620" s="258" t="s">
        <v>226</v>
      </c>
      <c r="G1620" s="256"/>
      <c r="H1620" s="259">
        <v>2</v>
      </c>
      <c r="I1620" s="260"/>
      <c r="J1620" s="256"/>
      <c r="K1620" s="256"/>
      <c r="L1620" s="261"/>
      <c r="M1620" s="262"/>
      <c r="N1620" s="263"/>
      <c r="O1620" s="263"/>
      <c r="P1620" s="263"/>
      <c r="Q1620" s="263"/>
      <c r="R1620" s="263"/>
      <c r="S1620" s="263"/>
      <c r="T1620" s="264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5" t="s">
        <v>195</v>
      </c>
      <c r="AU1620" s="265" t="s">
        <v>82</v>
      </c>
      <c r="AV1620" s="15" t="s">
        <v>135</v>
      </c>
      <c r="AW1620" s="15" t="s">
        <v>35</v>
      </c>
      <c r="AX1620" s="15" t="s">
        <v>80</v>
      </c>
      <c r="AY1620" s="265" t="s">
        <v>185</v>
      </c>
    </row>
    <row r="1621" s="2" customFormat="1" ht="24.15" customHeight="1">
      <c r="A1621" s="40"/>
      <c r="B1621" s="41"/>
      <c r="C1621" s="215" t="s">
        <v>2213</v>
      </c>
      <c r="D1621" s="215" t="s">
        <v>187</v>
      </c>
      <c r="E1621" s="216" t="s">
        <v>2256</v>
      </c>
      <c r="F1621" s="217" t="s">
        <v>2257</v>
      </c>
      <c r="G1621" s="218" t="s">
        <v>457</v>
      </c>
      <c r="H1621" s="266"/>
      <c r="I1621" s="220"/>
      <c r="J1621" s="221">
        <f>ROUND(I1621*H1621,2)</f>
        <v>0</v>
      </c>
      <c r="K1621" s="217" t="s">
        <v>191</v>
      </c>
      <c r="L1621" s="46"/>
      <c r="M1621" s="222" t="s">
        <v>19</v>
      </c>
      <c r="N1621" s="223" t="s">
        <v>44</v>
      </c>
      <c r="O1621" s="86"/>
      <c r="P1621" s="224">
        <f>O1621*H1621</f>
        <v>0</v>
      </c>
      <c r="Q1621" s="224">
        <v>0</v>
      </c>
      <c r="R1621" s="224">
        <f>Q1621*H1621</f>
        <v>0</v>
      </c>
      <c r="S1621" s="224">
        <v>0</v>
      </c>
      <c r="T1621" s="225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26" t="s">
        <v>339</v>
      </c>
      <c r="AT1621" s="226" t="s">
        <v>187</v>
      </c>
      <c r="AU1621" s="226" t="s">
        <v>82</v>
      </c>
      <c r="AY1621" s="19" t="s">
        <v>185</v>
      </c>
      <c r="BE1621" s="227">
        <f>IF(N1621="základní",J1621,0)</f>
        <v>0</v>
      </c>
      <c r="BF1621" s="227">
        <f>IF(N1621="snížená",J1621,0)</f>
        <v>0</v>
      </c>
      <c r="BG1621" s="227">
        <f>IF(N1621="zákl. přenesená",J1621,0)</f>
        <v>0</v>
      </c>
      <c r="BH1621" s="227">
        <f>IF(N1621="sníž. přenesená",J1621,0)</f>
        <v>0</v>
      </c>
      <c r="BI1621" s="227">
        <f>IF(N1621="nulová",J1621,0)</f>
        <v>0</v>
      </c>
      <c r="BJ1621" s="19" t="s">
        <v>80</v>
      </c>
      <c r="BK1621" s="227">
        <f>ROUND(I1621*H1621,2)</f>
        <v>0</v>
      </c>
      <c r="BL1621" s="19" t="s">
        <v>339</v>
      </c>
      <c r="BM1621" s="226" t="s">
        <v>7412</v>
      </c>
    </row>
    <row r="1622" s="2" customFormat="1">
      <c r="A1622" s="40"/>
      <c r="B1622" s="41"/>
      <c r="C1622" s="42"/>
      <c r="D1622" s="228" t="s">
        <v>193</v>
      </c>
      <c r="E1622" s="42"/>
      <c r="F1622" s="229" t="s">
        <v>7413</v>
      </c>
      <c r="G1622" s="42"/>
      <c r="H1622" s="42"/>
      <c r="I1622" s="230"/>
      <c r="J1622" s="42"/>
      <c r="K1622" s="42"/>
      <c r="L1622" s="46"/>
      <c r="M1622" s="231"/>
      <c r="N1622" s="232"/>
      <c r="O1622" s="86"/>
      <c r="P1622" s="86"/>
      <c r="Q1622" s="86"/>
      <c r="R1622" s="86"/>
      <c r="S1622" s="86"/>
      <c r="T1622" s="87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T1622" s="19" t="s">
        <v>193</v>
      </c>
      <c r="AU1622" s="19" t="s">
        <v>82</v>
      </c>
    </row>
    <row r="1623" s="12" customFormat="1" ht="25.92" customHeight="1">
      <c r="A1623" s="12"/>
      <c r="B1623" s="199"/>
      <c r="C1623" s="200"/>
      <c r="D1623" s="201" t="s">
        <v>72</v>
      </c>
      <c r="E1623" s="202" t="s">
        <v>520</v>
      </c>
      <c r="F1623" s="202" t="s">
        <v>7414</v>
      </c>
      <c r="G1623" s="200"/>
      <c r="H1623" s="200"/>
      <c r="I1623" s="203"/>
      <c r="J1623" s="204">
        <f>BK1623</f>
        <v>0</v>
      </c>
      <c r="K1623" s="200"/>
      <c r="L1623" s="205"/>
      <c r="M1623" s="206"/>
      <c r="N1623" s="207"/>
      <c r="O1623" s="207"/>
      <c r="P1623" s="208">
        <f>P1624</f>
        <v>0</v>
      </c>
      <c r="Q1623" s="207"/>
      <c r="R1623" s="208">
        <f>R1624</f>
        <v>0</v>
      </c>
      <c r="S1623" s="207"/>
      <c r="T1623" s="209">
        <f>T1624</f>
        <v>0</v>
      </c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R1623" s="210" t="s">
        <v>129</v>
      </c>
      <c r="AT1623" s="211" t="s">
        <v>72</v>
      </c>
      <c r="AU1623" s="211" t="s">
        <v>73</v>
      </c>
      <c r="AY1623" s="210" t="s">
        <v>185</v>
      </c>
      <c r="BK1623" s="212">
        <f>BK1624</f>
        <v>0</v>
      </c>
    </row>
    <row r="1624" s="12" customFormat="1" ht="22.8" customHeight="1">
      <c r="A1624" s="12"/>
      <c r="B1624" s="199"/>
      <c r="C1624" s="200"/>
      <c r="D1624" s="201" t="s">
        <v>72</v>
      </c>
      <c r="E1624" s="213" t="s">
        <v>7415</v>
      </c>
      <c r="F1624" s="213" t="s">
        <v>7416</v>
      </c>
      <c r="G1624" s="200"/>
      <c r="H1624" s="200"/>
      <c r="I1624" s="203"/>
      <c r="J1624" s="214">
        <f>BK1624</f>
        <v>0</v>
      </c>
      <c r="K1624" s="200"/>
      <c r="L1624" s="205"/>
      <c r="M1624" s="206"/>
      <c r="N1624" s="207"/>
      <c r="O1624" s="207"/>
      <c r="P1624" s="208">
        <f>SUM(P1625:P1645)</f>
        <v>0</v>
      </c>
      <c r="Q1624" s="207"/>
      <c r="R1624" s="208">
        <f>SUM(R1625:R1645)</f>
        <v>0</v>
      </c>
      <c r="S1624" s="207"/>
      <c r="T1624" s="209">
        <f>SUM(T1625:T1645)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10" t="s">
        <v>129</v>
      </c>
      <c r="AT1624" s="211" t="s">
        <v>72</v>
      </c>
      <c r="AU1624" s="211" t="s">
        <v>80</v>
      </c>
      <c r="AY1624" s="210" t="s">
        <v>185</v>
      </c>
      <c r="BK1624" s="212">
        <f>SUM(BK1625:BK1645)</f>
        <v>0</v>
      </c>
    </row>
    <row r="1625" s="2" customFormat="1" ht="16.5" customHeight="1">
      <c r="A1625" s="40"/>
      <c r="B1625" s="41"/>
      <c r="C1625" s="215" t="s">
        <v>2221</v>
      </c>
      <c r="D1625" s="215" t="s">
        <v>187</v>
      </c>
      <c r="E1625" s="216" t="s">
        <v>7417</v>
      </c>
      <c r="F1625" s="217" t="s">
        <v>7418</v>
      </c>
      <c r="G1625" s="218" t="s">
        <v>1314</v>
      </c>
      <c r="H1625" s="219">
        <v>1</v>
      </c>
      <c r="I1625" s="220"/>
      <c r="J1625" s="221">
        <f>ROUND(I1625*H1625,2)</f>
        <v>0</v>
      </c>
      <c r="K1625" s="217" t="s">
        <v>449</v>
      </c>
      <c r="L1625" s="46"/>
      <c r="M1625" s="222" t="s">
        <v>19</v>
      </c>
      <c r="N1625" s="223" t="s">
        <v>44</v>
      </c>
      <c r="O1625" s="86"/>
      <c r="P1625" s="224">
        <f>O1625*H1625</f>
        <v>0</v>
      </c>
      <c r="Q1625" s="224">
        <v>0</v>
      </c>
      <c r="R1625" s="224">
        <f>Q1625*H1625</f>
        <v>0</v>
      </c>
      <c r="S1625" s="224">
        <v>0</v>
      </c>
      <c r="T1625" s="225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26" t="s">
        <v>1307</v>
      </c>
      <c r="AT1625" s="226" t="s">
        <v>187</v>
      </c>
      <c r="AU1625" s="226" t="s">
        <v>82</v>
      </c>
      <c r="AY1625" s="19" t="s">
        <v>185</v>
      </c>
      <c r="BE1625" s="227">
        <f>IF(N1625="základní",J1625,0)</f>
        <v>0</v>
      </c>
      <c r="BF1625" s="227">
        <f>IF(N1625="snížená",J1625,0)</f>
        <v>0</v>
      </c>
      <c r="BG1625" s="227">
        <f>IF(N1625="zákl. přenesená",J1625,0)</f>
        <v>0</v>
      </c>
      <c r="BH1625" s="227">
        <f>IF(N1625="sníž. přenesená",J1625,0)</f>
        <v>0</v>
      </c>
      <c r="BI1625" s="227">
        <f>IF(N1625="nulová",J1625,0)</f>
        <v>0</v>
      </c>
      <c r="BJ1625" s="19" t="s">
        <v>80</v>
      </c>
      <c r="BK1625" s="227">
        <f>ROUND(I1625*H1625,2)</f>
        <v>0</v>
      </c>
      <c r="BL1625" s="19" t="s">
        <v>1307</v>
      </c>
      <c r="BM1625" s="226" t="s">
        <v>7419</v>
      </c>
    </row>
    <row r="1626" s="14" customFormat="1">
      <c r="A1626" s="14"/>
      <c r="B1626" s="244"/>
      <c r="C1626" s="245"/>
      <c r="D1626" s="235" t="s">
        <v>195</v>
      </c>
      <c r="E1626" s="246" t="s">
        <v>19</v>
      </c>
      <c r="F1626" s="247" t="s">
        <v>80</v>
      </c>
      <c r="G1626" s="245"/>
      <c r="H1626" s="248">
        <v>1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195</v>
      </c>
      <c r="AU1626" s="254" t="s">
        <v>82</v>
      </c>
      <c r="AV1626" s="14" t="s">
        <v>82</v>
      </c>
      <c r="AW1626" s="14" t="s">
        <v>35</v>
      </c>
      <c r="AX1626" s="14" t="s">
        <v>73</v>
      </c>
      <c r="AY1626" s="254" t="s">
        <v>185</v>
      </c>
    </row>
    <row r="1627" s="15" customFormat="1">
      <c r="A1627" s="15"/>
      <c r="B1627" s="255"/>
      <c r="C1627" s="256"/>
      <c r="D1627" s="235" t="s">
        <v>195</v>
      </c>
      <c r="E1627" s="257" t="s">
        <v>19</v>
      </c>
      <c r="F1627" s="258" t="s">
        <v>226</v>
      </c>
      <c r="G1627" s="256"/>
      <c r="H1627" s="259">
        <v>1</v>
      </c>
      <c r="I1627" s="260"/>
      <c r="J1627" s="256"/>
      <c r="K1627" s="256"/>
      <c r="L1627" s="261"/>
      <c r="M1627" s="262"/>
      <c r="N1627" s="263"/>
      <c r="O1627" s="263"/>
      <c r="P1627" s="263"/>
      <c r="Q1627" s="263"/>
      <c r="R1627" s="263"/>
      <c r="S1627" s="263"/>
      <c r="T1627" s="264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65" t="s">
        <v>195</v>
      </c>
      <c r="AU1627" s="265" t="s">
        <v>82</v>
      </c>
      <c r="AV1627" s="15" t="s">
        <v>135</v>
      </c>
      <c r="AW1627" s="15" t="s">
        <v>35</v>
      </c>
      <c r="AX1627" s="15" t="s">
        <v>80</v>
      </c>
      <c r="AY1627" s="265" t="s">
        <v>185</v>
      </c>
    </row>
    <row r="1628" s="2" customFormat="1" ht="37.8" customHeight="1">
      <c r="A1628" s="40"/>
      <c r="B1628" s="41"/>
      <c r="C1628" s="272" t="s">
        <v>2229</v>
      </c>
      <c r="D1628" s="272" t="s">
        <v>520</v>
      </c>
      <c r="E1628" s="273" t="s">
        <v>7420</v>
      </c>
      <c r="F1628" s="274" t="s">
        <v>7421</v>
      </c>
      <c r="G1628" s="275" t="s">
        <v>1314</v>
      </c>
      <c r="H1628" s="276">
        <v>1</v>
      </c>
      <c r="I1628" s="277"/>
      <c r="J1628" s="278">
        <f>ROUND(I1628*H1628,2)</f>
        <v>0</v>
      </c>
      <c r="K1628" s="274" t="s">
        <v>449</v>
      </c>
      <c r="L1628" s="279"/>
      <c r="M1628" s="280" t="s">
        <v>19</v>
      </c>
      <c r="N1628" s="281" t="s">
        <v>44</v>
      </c>
      <c r="O1628" s="86"/>
      <c r="P1628" s="224">
        <f>O1628*H1628</f>
        <v>0</v>
      </c>
      <c r="Q1628" s="224">
        <v>0</v>
      </c>
      <c r="R1628" s="224">
        <f>Q1628*H1628</f>
        <v>0</v>
      </c>
      <c r="S1628" s="224">
        <v>0</v>
      </c>
      <c r="T1628" s="225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26" t="s">
        <v>3901</v>
      </c>
      <c r="AT1628" s="226" t="s">
        <v>520</v>
      </c>
      <c r="AU1628" s="226" t="s">
        <v>82</v>
      </c>
      <c r="AY1628" s="19" t="s">
        <v>185</v>
      </c>
      <c r="BE1628" s="227">
        <f>IF(N1628="základní",J1628,0)</f>
        <v>0</v>
      </c>
      <c r="BF1628" s="227">
        <f>IF(N1628="snížená",J1628,0)</f>
        <v>0</v>
      </c>
      <c r="BG1628" s="227">
        <f>IF(N1628="zákl. přenesená",J1628,0)</f>
        <v>0</v>
      </c>
      <c r="BH1628" s="227">
        <f>IF(N1628="sníž. přenesená",J1628,0)</f>
        <v>0</v>
      </c>
      <c r="BI1628" s="227">
        <f>IF(N1628="nulová",J1628,0)</f>
        <v>0</v>
      </c>
      <c r="BJ1628" s="19" t="s">
        <v>80</v>
      </c>
      <c r="BK1628" s="227">
        <f>ROUND(I1628*H1628,2)</f>
        <v>0</v>
      </c>
      <c r="BL1628" s="19" t="s">
        <v>1307</v>
      </c>
      <c r="BM1628" s="226" t="s">
        <v>7422</v>
      </c>
    </row>
    <row r="1629" s="14" customFormat="1">
      <c r="A1629" s="14"/>
      <c r="B1629" s="244"/>
      <c r="C1629" s="245"/>
      <c r="D1629" s="235" t="s">
        <v>195</v>
      </c>
      <c r="E1629" s="246" t="s">
        <v>19</v>
      </c>
      <c r="F1629" s="247" t="s">
        <v>80</v>
      </c>
      <c r="G1629" s="245"/>
      <c r="H1629" s="248">
        <v>1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195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185</v>
      </c>
    </row>
    <row r="1630" s="15" customFormat="1">
      <c r="A1630" s="15"/>
      <c r="B1630" s="255"/>
      <c r="C1630" s="256"/>
      <c r="D1630" s="235" t="s">
        <v>195</v>
      </c>
      <c r="E1630" s="257" t="s">
        <v>19</v>
      </c>
      <c r="F1630" s="258" t="s">
        <v>226</v>
      </c>
      <c r="G1630" s="256"/>
      <c r="H1630" s="259">
        <v>1</v>
      </c>
      <c r="I1630" s="260"/>
      <c r="J1630" s="256"/>
      <c r="K1630" s="256"/>
      <c r="L1630" s="261"/>
      <c r="M1630" s="262"/>
      <c r="N1630" s="263"/>
      <c r="O1630" s="263"/>
      <c r="P1630" s="263"/>
      <c r="Q1630" s="263"/>
      <c r="R1630" s="263"/>
      <c r="S1630" s="263"/>
      <c r="T1630" s="264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65" t="s">
        <v>195</v>
      </c>
      <c r="AU1630" s="265" t="s">
        <v>82</v>
      </c>
      <c r="AV1630" s="15" t="s">
        <v>135</v>
      </c>
      <c r="AW1630" s="15" t="s">
        <v>35</v>
      </c>
      <c r="AX1630" s="15" t="s">
        <v>80</v>
      </c>
      <c r="AY1630" s="265" t="s">
        <v>185</v>
      </c>
    </row>
    <row r="1631" s="2" customFormat="1" ht="16.5" customHeight="1">
      <c r="A1631" s="40"/>
      <c r="B1631" s="41"/>
      <c r="C1631" s="215" t="s">
        <v>2234</v>
      </c>
      <c r="D1631" s="215" t="s">
        <v>187</v>
      </c>
      <c r="E1631" s="216" t="s">
        <v>7423</v>
      </c>
      <c r="F1631" s="217" t="s">
        <v>7424</v>
      </c>
      <c r="G1631" s="218" t="s">
        <v>3739</v>
      </c>
      <c r="H1631" s="219">
        <v>1</v>
      </c>
      <c r="I1631" s="220"/>
      <c r="J1631" s="221">
        <f>ROUND(I1631*H1631,2)</f>
        <v>0</v>
      </c>
      <c r="K1631" s="217" t="s">
        <v>449</v>
      </c>
      <c r="L1631" s="46"/>
      <c r="M1631" s="222" t="s">
        <v>19</v>
      </c>
      <c r="N1631" s="223" t="s">
        <v>44</v>
      </c>
      <c r="O1631" s="86"/>
      <c r="P1631" s="224">
        <f>O1631*H1631</f>
        <v>0</v>
      </c>
      <c r="Q1631" s="224">
        <v>0</v>
      </c>
      <c r="R1631" s="224">
        <f>Q1631*H1631</f>
        <v>0</v>
      </c>
      <c r="S1631" s="224">
        <v>0</v>
      </c>
      <c r="T1631" s="225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26" t="s">
        <v>1307</v>
      </c>
      <c r="AT1631" s="226" t="s">
        <v>187</v>
      </c>
      <c r="AU1631" s="226" t="s">
        <v>82</v>
      </c>
      <c r="AY1631" s="19" t="s">
        <v>185</v>
      </c>
      <c r="BE1631" s="227">
        <f>IF(N1631="základní",J1631,0)</f>
        <v>0</v>
      </c>
      <c r="BF1631" s="227">
        <f>IF(N1631="snížená",J1631,0)</f>
        <v>0</v>
      </c>
      <c r="BG1631" s="227">
        <f>IF(N1631="zákl. přenesená",J1631,0)</f>
        <v>0</v>
      </c>
      <c r="BH1631" s="227">
        <f>IF(N1631="sníž. přenesená",J1631,0)</f>
        <v>0</v>
      </c>
      <c r="BI1631" s="227">
        <f>IF(N1631="nulová",J1631,0)</f>
        <v>0</v>
      </c>
      <c r="BJ1631" s="19" t="s">
        <v>80</v>
      </c>
      <c r="BK1631" s="227">
        <f>ROUND(I1631*H1631,2)</f>
        <v>0</v>
      </c>
      <c r="BL1631" s="19" t="s">
        <v>1307</v>
      </c>
      <c r="BM1631" s="226" t="s">
        <v>7425</v>
      </c>
    </row>
    <row r="1632" s="14" customFormat="1">
      <c r="A1632" s="14"/>
      <c r="B1632" s="244"/>
      <c r="C1632" s="245"/>
      <c r="D1632" s="235" t="s">
        <v>195</v>
      </c>
      <c r="E1632" s="246" t="s">
        <v>19</v>
      </c>
      <c r="F1632" s="247" t="s">
        <v>80</v>
      </c>
      <c r="G1632" s="245"/>
      <c r="H1632" s="248">
        <v>1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195</v>
      </c>
      <c r="AU1632" s="254" t="s">
        <v>82</v>
      </c>
      <c r="AV1632" s="14" t="s">
        <v>82</v>
      </c>
      <c r="AW1632" s="14" t="s">
        <v>35</v>
      </c>
      <c r="AX1632" s="14" t="s">
        <v>73</v>
      </c>
      <c r="AY1632" s="254" t="s">
        <v>185</v>
      </c>
    </row>
    <row r="1633" s="15" customFormat="1">
      <c r="A1633" s="15"/>
      <c r="B1633" s="255"/>
      <c r="C1633" s="256"/>
      <c r="D1633" s="235" t="s">
        <v>195</v>
      </c>
      <c r="E1633" s="257" t="s">
        <v>19</v>
      </c>
      <c r="F1633" s="258" t="s">
        <v>226</v>
      </c>
      <c r="G1633" s="256"/>
      <c r="H1633" s="259">
        <v>1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195</v>
      </c>
      <c r="AU1633" s="265" t="s">
        <v>82</v>
      </c>
      <c r="AV1633" s="15" t="s">
        <v>135</v>
      </c>
      <c r="AW1633" s="15" t="s">
        <v>35</v>
      </c>
      <c r="AX1633" s="15" t="s">
        <v>80</v>
      </c>
      <c r="AY1633" s="265" t="s">
        <v>185</v>
      </c>
    </row>
    <row r="1634" s="2" customFormat="1" ht="16.5" customHeight="1">
      <c r="A1634" s="40"/>
      <c r="B1634" s="41"/>
      <c r="C1634" s="215" t="s">
        <v>2240</v>
      </c>
      <c r="D1634" s="215" t="s">
        <v>187</v>
      </c>
      <c r="E1634" s="216" t="s">
        <v>7426</v>
      </c>
      <c r="F1634" s="217" t="s">
        <v>7427</v>
      </c>
      <c r="G1634" s="218" t="s">
        <v>3739</v>
      </c>
      <c r="H1634" s="219">
        <v>1</v>
      </c>
      <c r="I1634" s="220"/>
      <c r="J1634" s="221">
        <f>ROUND(I1634*H1634,2)</f>
        <v>0</v>
      </c>
      <c r="K1634" s="217" t="s">
        <v>449</v>
      </c>
      <c r="L1634" s="46"/>
      <c r="M1634" s="222" t="s">
        <v>19</v>
      </c>
      <c r="N1634" s="223" t="s">
        <v>44</v>
      </c>
      <c r="O1634" s="86"/>
      <c r="P1634" s="224">
        <f>O1634*H1634</f>
        <v>0</v>
      </c>
      <c r="Q1634" s="224">
        <v>0</v>
      </c>
      <c r="R1634" s="224">
        <f>Q1634*H1634</f>
        <v>0</v>
      </c>
      <c r="S1634" s="224">
        <v>0</v>
      </c>
      <c r="T1634" s="225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26" t="s">
        <v>1307</v>
      </c>
      <c r="AT1634" s="226" t="s">
        <v>187</v>
      </c>
      <c r="AU1634" s="226" t="s">
        <v>82</v>
      </c>
      <c r="AY1634" s="19" t="s">
        <v>185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19" t="s">
        <v>80</v>
      </c>
      <c r="BK1634" s="227">
        <f>ROUND(I1634*H1634,2)</f>
        <v>0</v>
      </c>
      <c r="BL1634" s="19" t="s">
        <v>1307</v>
      </c>
      <c r="BM1634" s="226" t="s">
        <v>7428</v>
      </c>
    </row>
    <row r="1635" s="14" customFormat="1">
      <c r="A1635" s="14"/>
      <c r="B1635" s="244"/>
      <c r="C1635" s="245"/>
      <c r="D1635" s="235" t="s">
        <v>195</v>
      </c>
      <c r="E1635" s="246" t="s">
        <v>19</v>
      </c>
      <c r="F1635" s="247" t="s">
        <v>80</v>
      </c>
      <c r="G1635" s="245"/>
      <c r="H1635" s="248">
        <v>1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195</v>
      </c>
      <c r="AU1635" s="254" t="s">
        <v>82</v>
      </c>
      <c r="AV1635" s="14" t="s">
        <v>82</v>
      </c>
      <c r="AW1635" s="14" t="s">
        <v>35</v>
      </c>
      <c r="AX1635" s="14" t="s">
        <v>73</v>
      </c>
      <c r="AY1635" s="254" t="s">
        <v>185</v>
      </c>
    </row>
    <row r="1636" s="15" customFormat="1">
      <c r="A1636" s="15"/>
      <c r="B1636" s="255"/>
      <c r="C1636" s="256"/>
      <c r="D1636" s="235" t="s">
        <v>195</v>
      </c>
      <c r="E1636" s="257" t="s">
        <v>19</v>
      </c>
      <c r="F1636" s="258" t="s">
        <v>226</v>
      </c>
      <c r="G1636" s="256"/>
      <c r="H1636" s="259">
        <v>1</v>
      </c>
      <c r="I1636" s="260"/>
      <c r="J1636" s="256"/>
      <c r="K1636" s="256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195</v>
      </c>
      <c r="AU1636" s="265" t="s">
        <v>82</v>
      </c>
      <c r="AV1636" s="15" t="s">
        <v>135</v>
      </c>
      <c r="AW1636" s="15" t="s">
        <v>35</v>
      </c>
      <c r="AX1636" s="15" t="s">
        <v>80</v>
      </c>
      <c r="AY1636" s="265" t="s">
        <v>185</v>
      </c>
    </row>
    <row r="1637" s="2" customFormat="1" ht="16.5" customHeight="1">
      <c r="A1637" s="40"/>
      <c r="B1637" s="41"/>
      <c r="C1637" s="215" t="s">
        <v>2244</v>
      </c>
      <c r="D1637" s="215" t="s">
        <v>187</v>
      </c>
      <c r="E1637" s="216" t="s">
        <v>7429</v>
      </c>
      <c r="F1637" s="217" t="s">
        <v>7430</v>
      </c>
      <c r="G1637" s="218" t="s">
        <v>3739</v>
      </c>
      <c r="H1637" s="219">
        <v>1</v>
      </c>
      <c r="I1637" s="220"/>
      <c r="J1637" s="221">
        <f>ROUND(I1637*H1637,2)</f>
        <v>0</v>
      </c>
      <c r="K1637" s="217" t="s">
        <v>449</v>
      </c>
      <c r="L1637" s="46"/>
      <c r="M1637" s="222" t="s">
        <v>19</v>
      </c>
      <c r="N1637" s="223" t="s">
        <v>44</v>
      </c>
      <c r="O1637" s="86"/>
      <c r="P1637" s="224">
        <f>O1637*H1637</f>
        <v>0</v>
      </c>
      <c r="Q1637" s="224">
        <v>0</v>
      </c>
      <c r="R1637" s="224">
        <f>Q1637*H1637</f>
        <v>0</v>
      </c>
      <c r="S1637" s="224">
        <v>0</v>
      </c>
      <c r="T1637" s="225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26" t="s">
        <v>1307</v>
      </c>
      <c r="AT1637" s="226" t="s">
        <v>187</v>
      </c>
      <c r="AU1637" s="226" t="s">
        <v>82</v>
      </c>
      <c r="AY1637" s="19" t="s">
        <v>185</v>
      </c>
      <c r="BE1637" s="227">
        <f>IF(N1637="základní",J1637,0)</f>
        <v>0</v>
      </c>
      <c r="BF1637" s="227">
        <f>IF(N1637="snížená",J1637,0)</f>
        <v>0</v>
      </c>
      <c r="BG1637" s="227">
        <f>IF(N1637="zákl. přenesená",J1637,0)</f>
        <v>0</v>
      </c>
      <c r="BH1637" s="227">
        <f>IF(N1637="sníž. přenesená",J1637,0)</f>
        <v>0</v>
      </c>
      <c r="BI1637" s="227">
        <f>IF(N1637="nulová",J1637,0)</f>
        <v>0</v>
      </c>
      <c r="BJ1637" s="19" t="s">
        <v>80</v>
      </c>
      <c r="BK1637" s="227">
        <f>ROUND(I1637*H1637,2)</f>
        <v>0</v>
      </c>
      <c r="BL1637" s="19" t="s">
        <v>1307</v>
      </c>
      <c r="BM1637" s="226" t="s">
        <v>7431</v>
      </c>
    </row>
    <row r="1638" s="14" customFormat="1">
      <c r="A1638" s="14"/>
      <c r="B1638" s="244"/>
      <c r="C1638" s="245"/>
      <c r="D1638" s="235" t="s">
        <v>195</v>
      </c>
      <c r="E1638" s="246" t="s">
        <v>19</v>
      </c>
      <c r="F1638" s="247" t="s">
        <v>80</v>
      </c>
      <c r="G1638" s="245"/>
      <c r="H1638" s="248">
        <v>1</v>
      </c>
      <c r="I1638" s="249"/>
      <c r="J1638" s="245"/>
      <c r="K1638" s="245"/>
      <c r="L1638" s="250"/>
      <c r="M1638" s="251"/>
      <c r="N1638" s="252"/>
      <c r="O1638" s="252"/>
      <c r="P1638" s="252"/>
      <c r="Q1638" s="252"/>
      <c r="R1638" s="252"/>
      <c r="S1638" s="252"/>
      <c r="T1638" s="253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4" t="s">
        <v>195</v>
      </c>
      <c r="AU1638" s="254" t="s">
        <v>82</v>
      </c>
      <c r="AV1638" s="14" t="s">
        <v>82</v>
      </c>
      <c r="AW1638" s="14" t="s">
        <v>35</v>
      </c>
      <c r="AX1638" s="14" t="s">
        <v>73</v>
      </c>
      <c r="AY1638" s="254" t="s">
        <v>185</v>
      </c>
    </row>
    <row r="1639" s="15" customFormat="1">
      <c r="A1639" s="15"/>
      <c r="B1639" s="255"/>
      <c r="C1639" s="256"/>
      <c r="D1639" s="235" t="s">
        <v>195</v>
      </c>
      <c r="E1639" s="257" t="s">
        <v>19</v>
      </c>
      <c r="F1639" s="258" t="s">
        <v>226</v>
      </c>
      <c r="G1639" s="256"/>
      <c r="H1639" s="259">
        <v>1</v>
      </c>
      <c r="I1639" s="260"/>
      <c r="J1639" s="256"/>
      <c r="K1639" s="256"/>
      <c r="L1639" s="261"/>
      <c r="M1639" s="262"/>
      <c r="N1639" s="263"/>
      <c r="O1639" s="263"/>
      <c r="P1639" s="263"/>
      <c r="Q1639" s="263"/>
      <c r="R1639" s="263"/>
      <c r="S1639" s="263"/>
      <c r="T1639" s="264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5" t="s">
        <v>195</v>
      </c>
      <c r="AU1639" s="265" t="s">
        <v>82</v>
      </c>
      <c r="AV1639" s="15" t="s">
        <v>135</v>
      </c>
      <c r="AW1639" s="15" t="s">
        <v>35</v>
      </c>
      <c r="AX1639" s="15" t="s">
        <v>80</v>
      </c>
      <c r="AY1639" s="265" t="s">
        <v>185</v>
      </c>
    </row>
    <row r="1640" s="2" customFormat="1" ht="16.5" customHeight="1">
      <c r="A1640" s="40"/>
      <c r="B1640" s="41"/>
      <c r="C1640" s="215" t="s">
        <v>2250</v>
      </c>
      <c r="D1640" s="215" t="s">
        <v>187</v>
      </c>
      <c r="E1640" s="216" t="s">
        <v>7432</v>
      </c>
      <c r="F1640" s="217" t="s">
        <v>7433</v>
      </c>
      <c r="G1640" s="218" t="s">
        <v>1314</v>
      </c>
      <c r="H1640" s="219">
        <v>1</v>
      </c>
      <c r="I1640" s="220"/>
      <c r="J1640" s="221">
        <f>ROUND(I1640*H1640,2)</f>
        <v>0</v>
      </c>
      <c r="K1640" s="217" t="s">
        <v>449</v>
      </c>
      <c r="L1640" s="46"/>
      <c r="M1640" s="222" t="s">
        <v>19</v>
      </c>
      <c r="N1640" s="223" t="s">
        <v>44</v>
      </c>
      <c r="O1640" s="86"/>
      <c r="P1640" s="224">
        <f>O1640*H1640</f>
        <v>0</v>
      </c>
      <c r="Q1640" s="224">
        <v>0</v>
      </c>
      <c r="R1640" s="224">
        <f>Q1640*H1640</f>
        <v>0</v>
      </c>
      <c r="S1640" s="224">
        <v>0</v>
      </c>
      <c r="T1640" s="225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26" t="s">
        <v>1307</v>
      </c>
      <c r="AT1640" s="226" t="s">
        <v>187</v>
      </c>
      <c r="AU1640" s="226" t="s">
        <v>82</v>
      </c>
      <c r="AY1640" s="19" t="s">
        <v>185</v>
      </c>
      <c r="BE1640" s="227">
        <f>IF(N1640="základní",J1640,0)</f>
        <v>0</v>
      </c>
      <c r="BF1640" s="227">
        <f>IF(N1640="snížená",J1640,0)</f>
        <v>0</v>
      </c>
      <c r="BG1640" s="227">
        <f>IF(N1640="zákl. přenesená",J1640,0)</f>
        <v>0</v>
      </c>
      <c r="BH1640" s="227">
        <f>IF(N1640="sníž. přenesená",J1640,0)</f>
        <v>0</v>
      </c>
      <c r="BI1640" s="227">
        <f>IF(N1640="nulová",J1640,0)</f>
        <v>0</v>
      </c>
      <c r="BJ1640" s="19" t="s">
        <v>80</v>
      </c>
      <c r="BK1640" s="227">
        <f>ROUND(I1640*H1640,2)</f>
        <v>0</v>
      </c>
      <c r="BL1640" s="19" t="s">
        <v>1307</v>
      </c>
      <c r="BM1640" s="226" t="s">
        <v>7434</v>
      </c>
    </row>
    <row r="1641" s="14" customFormat="1">
      <c r="A1641" s="14"/>
      <c r="B1641" s="244"/>
      <c r="C1641" s="245"/>
      <c r="D1641" s="235" t="s">
        <v>195</v>
      </c>
      <c r="E1641" s="246" t="s">
        <v>19</v>
      </c>
      <c r="F1641" s="247" t="s">
        <v>80</v>
      </c>
      <c r="G1641" s="245"/>
      <c r="H1641" s="248">
        <v>1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195</v>
      </c>
      <c r="AU1641" s="254" t="s">
        <v>82</v>
      </c>
      <c r="AV1641" s="14" t="s">
        <v>82</v>
      </c>
      <c r="AW1641" s="14" t="s">
        <v>35</v>
      </c>
      <c r="AX1641" s="14" t="s">
        <v>73</v>
      </c>
      <c r="AY1641" s="254" t="s">
        <v>185</v>
      </c>
    </row>
    <row r="1642" s="15" customFormat="1">
      <c r="A1642" s="15"/>
      <c r="B1642" s="255"/>
      <c r="C1642" s="256"/>
      <c r="D1642" s="235" t="s">
        <v>195</v>
      </c>
      <c r="E1642" s="257" t="s">
        <v>19</v>
      </c>
      <c r="F1642" s="258" t="s">
        <v>226</v>
      </c>
      <c r="G1642" s="256"/>
      <c r="H1642" s="259">
        <v>1</v>
      </c>
      <c r="I1642" s="260"/>
      <c r="J1642" s="256"/>
      <c r="K1642" s="256"/>
      <c r="L1642" s="261"/>
      <c r="M1642" s="262"/>
      <c r="N1642" s="263"/>
      <c r="O1642" s="263"/>
      <c r="P1642" s="263"/>
      <c r="Q1642" s="263"/>
      <c r="R1642" s="263"/>
      <c r="S1642" s="263"/>
      <c r="T1642" s="264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65" t="s">
        <v>195</v>
      </c>
      <c r="AU1642" s="265" t="s">
        <v>82</v>
      </c>
      <c r="AV1642" s="15" t="s">
        <v>135</v>
      </c>
      <c r="AW1642" s="15" t="s">
        <v>35</v>
      </c>
      <c r="AX1642" s="15" t="s">
        <v>80</v>
      </c>
      <c r="AY1642" s="265" t="s">
        <v>185</v>
      </c>
    </row>
    <row r="1643" s="2" customFormat="1" ht="16.5" customHeight="1">
      <c r="A1643" s="40"/>
      <c r="B1643" s="41"/>
      <c r="C1643" s="215" t="s">
        <v>2255</v>
      </c>
      <c r="D1643" s="215" t="s">
        <v>187</v>
      </c>
      <c r="E1643" s="216" t="s">
        <v>7435</v>
      </c>
      <c r="F1643" s="217" t="s">
        <v>7436</v>
      </c>
      <c r="G1643" s="218" t="s">
        <v>1314</v>
      </c>
      <c r="H1643" s="219">
        <v>1</v>
      </c>
      <c r="I1643" s="220"/>
      <c r="J1643" s="221">
        <f>ROUND(I1643*H1643,2)</f>
        <v>0</v>
      </c>
      <c r="K1643" s="217" t="s">
        <v>449</v>
      </c>
      <c r="L1643" s="46"/>
      <c r="M1643" s="222" t="s">
        <v>19</v>
      </c>
      <c r="N1643" s="223" t="s">
        <v>44</v>
      </c>
      <c r="O1643" s="86"/>
      <c r="P1643" s="224">
        <f>O1643*H1643</f>
        <v>0</v>
      </c>
      <c r="Q1643" s="224">
        <v>0</v>
      </c>
      <c r="R1643" s="224">
        <f>Q1643*H1643</f>
        <v>0</v>
      </c>
      <c r="S1643" s="224">
        <v>0</v>
      </c>
      <c r="T1643" s="225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26" t="s">
        <v>1307</v>
      </c>
      <c r="AT1643" s="226" t="s">
        <v>187</v>
      </c>
      <c r="AU1643" s="226" t="s">
        <v>82</v>
      </c>
      <c r="AY1643" s="19" t="s">
        <v>185</v>
      </c>
      <c r="BE1643" s="227">
        <f>IF(N1643="základní",J1643,0)</f>
        <v>0</v>
      </c>
      <c r="BF1643" s="227">
        <f>IF(N1643="snížená",J1643,0)</f>
        <v>0</v>
      </c>
      <c r="BG1643" s="227">
        <f>IF(N1643="zákl. přenesená",J1643,0)</f>
        <v>0</v>
      </c>
      <c r="BH1643" s="227">
        <f>IF(N1643="sníž. přenesená",J1643,0)</f>
        <v>0</v>
      </c>
      <c r="BI1643" s="227">
        <f>IF(N1643="nulová",J1643,0)</f>
        <v>0</v>
      </c>
      <c r="BJ1643" s="19" t="s">
        <v>80</v>
      </c>
      <c r="BK1643" s="227">
        <f>ROUND(I1643*H1643,2)</f>
        <v>0</v>
      </c>
      <c r="BL1643" s="19" t="s">
        <v>1307</v>
      </c>
      <c r="BM1643" s="226" t="s">
        <v>7437</v>
      </c>
    </row>
    <row r="1644" s="14" customFormat="1">
      <c r="A1644" s="14"/>
      <c r="B1644" s="244"/>
      <c r="C1644" s="245"/>
      <c r="D1644" s="235" t="s">
        <v>195</v>
      </c>
      <c r="E1644" s="246" t="s">
        <v>19</v>
      </c>
      <c r="F1644" s="247" t="s">
        <v>80</v>
      </c>
      <c r="G1644" s="245"/>
      <c r="H1644" s="248">
        <v>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195</v>
      </c>
      <c r="AU1644" s="254" t="s">
        <v>82</v>
      </c>
      <c r="AV1644" s="14" t="s">
        <v>82</v>
      </c>
      <c r="AW1644" s="14" t="s">
        <v>35</v>
      </c>
      <c r="AX1644" s="14" t="s">
        <v>73</v>
      </c>
      <c r="AY1644" s="254" t="s">
        <v>185</v>
      </c>
    </row>
    <row r="1645" s="15" customFormat="1">
      <c r="A1645" s="15"/>
      <c r="B1645" s="255"/>
      <c r="C1645" s="256"/>
      <c r="D1645" s="235" t="s">
        <v>195</v>
      </c>
      <c r="E1645" s="257" t="s">
        <v>19</v>
      </c>
      <c r="F1645" s="258" t="s">
        <v>226</v>
      </c>
      <c r="G1645" s="256"/>
      <c r="H1645" s="259">
        <v>1</v>
      </c>
      <c r="I1645" s="260"/>
      <c r="J1645" s="256"/>
      <c r="K1645" s="256"/>
      <c r="L1645" s="261"/>
      <c r="M1645" s="262"/>
      <c r="N1645" s="263"/>
      <c r="O1645" s="263"/>
      <c r="P1645" s="263"/>
      <c r="Q1645" s="263"/>
      <c r="R1645" s="263"/>
      <c r="S1645" s="263"/>
      <c r="T1645" s="264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65" t="s">
        <v>195</v>
      </c>
      <c r="AU1645" s="265" t="s">
        <v>82</v>
      </c>
      <c r="AV1645" s="15" t="s">
        <v>135</v>
      </c>
      <c r="AW1645" s="15" t="s">
        <v>35</v>
      </c>
      <c r="AX1645" s="15" t="s">
        <v>80</v>
      </c>
      <c r="AY1645" s="265" t="s">
        <v>185</v>
      </c>
    </row>
    <row r="1646" s="12" customFormat="1" ht="25.92" customHeight="1">
      <c r="A1646" s="12"/>
      <c r="B1646" s="199"/>
      <c r="C1646" s="200"/>
      <c r="D1646" s="201" t="s">
        <v>72</v>
      </c>
      <c r="E1646" s="202" t="s">
        <v>452</v>
      </c>
      <c r="F1646" s="202" t="s">
        <v>453</v>
      </c>
      <c r="G1646" s="200"/>
      <c r="H1646" s="200"/>
      <c r="I1646" s="203"/>
      <c r="J1646" s="204">
        <f>BK1646</f>
        <v>0</v>
      </c>
      <c r="K1646" s="200"/>
      <c r="L1646" s="205"/>
      <c r="M1646" s="206"/>
      <c r="N1646" s="207"/>
      <c r="O1646" s="207"/>
      <c r="P1646" s="208">
        <f>P1647</f>
        <v>0</v>
      </c>
      <c r="Q1646" s="207"/>
      <c r="R1646" s="208">
        <f>R1647</f>
        <v>0</v>
      </c>
      <c r="S1646" s="207"/>
      <c r="T1646" s="209">
        <f>T1647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10" t="s">
        <v>250</v>
      </c>
      <c r="AT1646" s="211" t="s">
        <v>72</v>
      </c>
      <c r="AU1646" s="211" t="s">
        <v>73</v>
      </c>
      <c r="AY1646" s="210" t="s">
        <v>185</v>
      </c>
      <c r="BK1646" s="212">
        <f>BK1647</f>
        <v>0</v>
      </c>
    </row>
    <row r="1647" s="2" customFormat="1" ht="16.5" customHeight="1">
      <c r="A1647" s="40"/>
      <c r="B1647" s="41"/>
      <c r="C1647" s="215" t="s">
        <v>2260</v>
      </c>
      <c r="D1647" s="215" t="s">
        <v>187</v>
      </c>
      <c r="E1647" s="216" t="s">
        <v>455</v>
      </c>
      <c r="F1647" s="217" t="s">
        <v>456</v>
      </c>
      <c r="G1647" s="218" t="s">
        <v>457</v>
      </c>
      <c r="H1647" s="266"/>
      <c r="I1647" s="220"/>
      <c r="J1647" s="221">
        <f>ROUND(I1647*H1647,2)</f>
        <v>0</v>
      </c>
      <c r="K1647" s="217" t="s">
        <v>19</v>
      </c>
      <c r="L1647" s="46"/>
      <c r="M1647" s="267" t="s">
        <v>19</v>
      </c>
      <c r="N1647" s="268" t="s">
        <v>44</v>
      </c>
      <c r="O1647" s="269"/>
      <c r="P1647" s="270">
        <f>O1647*H1647</f>
        <v>0</v>
      </c>
      <c r="Q1647" s="270">
        <v>0</v>
      </c>
      <c r="R1647" s="270">
        <f>Q1647*H1647</f>
        <v>0</v>
      </c>
      <c r="S1647" s="270">
        <v>0</v>
      </c>
      <c r="T1647" s="271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26" t="s">
        <v>135</v>
      </c>
      <c r="AT1647" s="226" t="s">
        <v>187</v>
      </c>
      <c r="AU1647" s="226" t="s">
        <v>80</v>
      </c>
      <c r="AY1647" s="19" t="s">
        <v>185</v>
      </c>
      <c r="BE1647" s="227">
        <f>IF(N1647="základní",J1647,0)</f>
        <v>0</v>
      </c>
      <c r="BF1647" s="227">
        <f>IF(N1647="snížená",J1647,0)</f>
        <v>0</v>
      </c>
      <c r="BG1647" s="227">
        <f>IF(N1647="zákl. přenesená",J1647,0)</f>
        <v>0</v>
      </c>
      <c r="BH1647" s="227">
        <f>IF(N1647="sníž. přenesená",J1647,0)</f>
        <v>0</v>
      </c>
      <c r="BI1647" s="227">
        <f>IF(N1647="nulová",J1647,0)</f>
        <v>0</v>
      </c>
      <c r="BJ1647" s="19" t="s">
        <v>80</v>
      </c>
      <c r="BK1647" s="227">
        <f>ROUND(I1647*H1647,2)</f>
        <v>0</v>
      </c>
      <c r="BL1647" s="19" t="s">
        <v>135</v>
      </c>
      <c r="BM1647" s="226" t="s">
        <v>1033</v>
      </c>
    </row>
    <row r="1648" s="2" customFormat="1" ht="6.96" customHeight="1">
      <c r="A1648" s="40"/>
      <c r="B1648" s="61"/>
      <c r="C1648" s="62"/>
      <c r="D1648" s="62"/>
      <c r="E1648" s="62"/>
      <c r="F1648" s="62"/>
      <c r="G1648" s="62"/>
      <c r="H1648" s="62"/>
      <c r="I1648" s="62"/>
      <c r="J1648" s="62"/>
      <c r="K1648" s="62"/>
      <c r="L1648" s="46"/>
      <c r="M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</row>
  </sheetData>
  <sheetProtection sheet="1" autoFilter="0" formatColumns="0" formatRows="0" objects="1" scenarios="1" spinCount="100000" saltValue="hDIUs+9AazODvbwI7NuvVnmaaIL/fNos+gW0SWGr7KUS1ZEhGQ6S/lkXsu6SZhL7j0FIQxcxqMKZPdVfLtI0sg==" hashValue="BHqVsyy/+z45YZykLhPzP6aApkbp92Fv7+ULhnp3NsAs1Z+H8i5J9XWo33Pi1xFL1kdq+oAy8viFg0dDc510kg==" algorithmName="SHA-512" password="CC35"/>
  <autoFilter ref="C105:K16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611131121"/>
    <hyperlink ref="F126" r:id="rId2" display="https://podminky.urs.cz/item/CS_URS_2021_02/611131125"/>
    <hyperlink ref="F138" r:id="rId3" display="https://podminky.urs.cz/item/CS_URS_2021_02/611142001"/>
    <hyperlink ref="F158" r:id="rId4" display="https://podminky.urs.cz/item/CS_URS_2021_02/611311131"/>
    <hyperlink ref="F174" r:id="rId5" display="https://podminky.urs.cz/item/CS_URS_2021_02/611311135"/>
    <hyperlink ref="F186" r:id="rId6" display="https://podminky.urs.cz/item/CS_URS_2021_02/612131121"/>
    <hyperlink ref="F274" r:id="rId7" display="https://podminky.urs.cz/item/CS_URS_2021_02/612142001"/>
    <hyperlink ref="F371" r:id="rId8" display="https://podminky.urs.cz/item/CS_URS_2021_02/612311131"/>
    <hyperlink ref="F465" r:id="rId9" display="https://podminky.urs.cz/item/CS_URS_2021_02/632441225"/>
    <hyperlink ref="F470" r:id="rId10" display="https://podminky.urs.cz/item/CS_URS_2021_02/632481213"/>
    <hyperlink ref="F475" r:id="rId11" display="https://podminky.urs.cz/item/CS_URS_2021_02/634112126"/>
    <hyperlink ref="F516" r:id="rId12" display="https://podminky.urs.cz/item/CS_URS_2021_02/642942951"/>
    <hyperlink ref="F572" r:id="rId13" display="https://podminky.urs.cz/item/CS_URS_2021_02/949101112"/>
    <hyperlink ref="F578" r:id="rId14" display="https://podminky.urs.cz/item/CS_URS_2021_02/998012103"/>
    <hyperlink ref="F582" r:id="rId15" display="https://podminky.urs.cz/item/CS_URS_2021_02/711493112"/>
    <hyperlink ref="F587" r:id="rId16" display="https://podminky.urs.cz/item/CS_URS_2021_02/711493122"/>
    <hyperlink ref="F618" r:id="rId17" display="https://podminky.urs.cz/item/CS_URS_2021_02/998711203"/>
    <hyperlink ref="F621" r:id="rId18" display="https://podminky.urs.cz/item/CS_URS_2021_02/713121111"/>
    <hyperlink ref="F631" r:id="rId19" display="https://podminky.urs.cz/item/CS_URS_2021_02/998713203"/>
    <hyperlink ref="F642" r:id="rId20" display="https://podminky.urs.cz/item/CS_URS_2021_02/725291511"/>
    <hyperlink ref="F647" r:id="rId21" display="https://podminky.urs.cz/item/CS_URS_2021_02/725291621"/>
    <hyperlink ref="F652" r:id="rId22" display="https://podminky.urs.cz/item/CS_URS_2021_02/725291631"/>
    <hyperlink ref="F669" r:id="rId23" display="https://podminky.urs.cz/item/CS_URS_2021_02/998725203"/>
    <hyperlink ref="F672" r:id="rId24" display="https://podminky.urs.cz/item/CS_URS_2021_02/763111326"/>
    <hyperlink ref="F684" r:id="rId25" display="https://podminky.urs.cz/item/CS_URS_2021_02/763111336"/>
    <hyperlink ref="F714" r:id="rId26" display="https://podminky.urs.cz/item/CS_URS_2021_02/763111362"/>
    <hyperlink ref="F721" r:id="rId27" display="https://podminky.urs.cz/item/CS_URS_2021_02/763111717"/>
    <hyperlink ref="F728" r:id="rId28" display="https://podminky.urs.cz/item/CS_URS_2021_02/763111771"/>
    <hyperlink ref="F735" r:id="rId29" display="https://podminky.urs.cz/item/CS_URS_2021_02/763164533"/>
    <hyperlink ref="F740" r:id="rId30" display="https://podminky.urs.cz/item/CS_URS_2021_02/763164553"/>
    <hyperlink ref="F746" r:id="rId31" display="https://podminky.urs.cz/item/CS_URS_2021_02/763173111"/>
    <hyperlink ref="F755" r:id="rId32" display="https://podminky.urs.cz/item/CS_URS_2021_02/763173121"/>
    <hyperlink ref="F764" r:id="rId33" display="https://podminky.urs.cz/item/CS_URS_2021_02/763411116"/>
    <hyperlink ref="F776" r:id="rId34" display="https://podminky.urs.cz/item/CS_URS_2021_02/763411126"/>
    <hyperlink ref="F797" r:id="rId35" display="https://podminky.urs.cz/item/CS_URS_2021_02/763431031"/>
    <hyperlink ref="F807" r:id="rId36" display="https://podminky.urs.cz/item/CS_URS_2021_02/998763403"/>
    <hyperlink ref="F810" r:id="rId37" display="https://podminky.urs.cz/item/CS_URS_2021_02/764111641"/>
    <hyperlink ref="F821" r:id="rId38" display="https://podminky.urs.cz/item/CS_URS_2021_02/998764203"/>
    <hyperlink ref="F833" r:id="rId39" display="https://podminky.urs.cz/item/CS_URS_2021_02/766211100"/>
    <hyperlink ref="F849" r:id="rId40" display="https://podminky.urs.cz/item/CS_URS_2021_02/766660171"/>
    <hyperlink ref="F867" r:id="rId41" display="https://podminky.urs.cz/item/CS_URS_2021_02/766660181"/>
    <hyperlink ref="F885" r:id="rId42" display="https://podminky.urs.cz/item/CS_URS_2021_02/766660182"/>
    <hyperlink ref="F896" r:id="rId43" display="https://podminky.urs.cz/item/CS_URS_2021_02/766660183"/>
    <hyperlink ref="F914" r:id="rId44" display="https://podminky.urs.cz/item/CS_URS_2021_02/766660356"/>
    <hyperlink ref="F930" r:id="rId45" display="https://podminky.urs.cz/item/CS_URS_2021_02/766693315"/>
    <hyperlink ref="F946" r:id="rId46" display="https://podminky.urs.cz/item/CS_URS_2021_02/766694121"/>
    <hyperlink ref="F957" r:id="rId47" display="https://podminky.urs.cz/item/CS_URS_2021_02/766694123"/>
    <hyperlink ref="F968" r:id="rId48" display="https://podminky.urs.cz/item/CS_URS_2021_02/766694124"/>
    <hyperlink ref="F977" r:id="rId49" display="https://podminky.urs.cz/item/CS_URS_2021_02/766699211"/>
    <hyperlink ref="F1004" r:id="rId50" display="https://podminky.urs.cz/item/CS_URS_2021_02/998766203"/>
    <hyperlink ref="F1060" r:id="rId51" display="https://podminky.urs.cz/item/CS_URS_2021_02/767163221"/>
    <hyperlink ref="F1075" r:id="rId52" display="https://podminky.urs.cz/item/CS_URS_2021_02/767211312"/>
    <hyperlink ref="F1086" r:id="rId53" display="https://podminky.urs.cz/item/CS_URS_2021_02/767220510"/>
    <hyperlink ref="F1105" r:id="rId54" display="https://podminky.urs.cz/item/CS_URS_2021_02/767250113"/>
    <hyperlink ref="F1114" r:id="rId55" display="https://podminky.urs.cz/item/CS_URS_2021_02/767995113"/>
    <hyperlink ref="F1127" r:id="rId56" display="https://podminky.urs.cz/item/CS_URS_2021_02/767995111"/>
    <hyperlink ref="F1157" r:id="rId57" display="https://podminky.urs.cz/item/CS_URS_2021_02/953965132"/>
    <hyperlink ref="F1173" r:id="rId58" display="https://podminky.urs.cz/item/CS_URS_2021_02/998767203"/>
    <hyperlink ref="F1176" r:id="rId59" display="https://podminky.urs.cz/item/CS_URS_2021_02/771151022"/>
    <hyperlink ref="F1181" r:id="rId60" display="https://podminky.urs.cz/item/CS_URS_2021_02/771574263"/>
    <hyperlink ref="F1191" r:id="rId61" display="https://podminky.urs.cz/item/CS_URS_2021_02/771577111"/>
    <hyperlink ref="F1196" r:id="rId62" display="https://podminky.urs.cz/item/CS_URS_2021_02/998771203"/>
    <hyperlink ref="F1199" r:id="rId63" display="https://podminky.urs.cz/item/CS_URS_2021_02/776111111"/>
    <hyperlink ref="F1204" r:id="rId64" display="https://podminky.urs.cz/item/CS_URS_2021_02/776211131"/>
    <hyperlink ref="F1214" r:id="rId65" display="https://podminky.urs.cz/item/CS_URS_2021_02/776251311"/>
    <hyperlink ref="F1224" r:id="rId66" display="https://podminky.urs.cz/item/CS_URS_2021_02/776411112"/>
    <hyperlink ref="F1294" r:id="rId67" display="https://podminky.urs.cz/item/CS_URS_2021_02/776991141"/>
    <hyperlink ref="F1299" r:id="rId68" display="https://podminky.urs.cz/item/CS_URS_2021_02/998776203"/>
    <hyperlink ref="F1302" r:id="rId69" display="https://podminky.urs.cz/item/CS_URS_2021_02/777111123"/>
    <hyperlink ref="F1316" r:id="rId70" display="https://podminky.urs.cz/item/CS_URS_2021_02/777131105"/>
    <hyperlink ref="F1324" r:id="rId71" display="https://podminky.urs.cz/item/CS_URS_2021_02/777131211"/>
    <hyperlink ref="F1336" r:id="rId72" display="https://podminky.urs.cz/item/CS_URS_2021_02/777611101"/>
    <hyperlink ref="F1344" r:id="rId73" display="https://podminky.urs.cz/item/CS_URS_2021_02/777611201"/>
    <hyperlink ref="F1356" r:id="rId74" display="https://podminky.urs.cz/item/CS_URS_2021_02/998777203"/>
    <hyperlink ref="F1359" r:id="rId75" display="https://podminky.urs.cz/item/CS_URS_2021_02/781474114"/>
    <hyperlink ref="F1421" r:id="rId76" display="https://podminky.urs.cz/item/CS_URS_2021_02/781491021"/>
    <hyperlink ref="F1431" r:id="rId77" display="https://podminky.urs.cz/item/CS_URS_2021_02/781494111"/>
    <hyperlink ref="F1437" r:id="rId78" display="https://podminky.urs.cz/item/CS_URS_2021_02/781494511"/>
    <hyperlink ref="F1468" r:id="rId79" display="https://podminky.urs.cz/item/CS_URS_2021_02/998781203"/>
    <hyperlink ref="F1471" r:id="rId80" display="https://podminky.urs.cz/item/CS_URS_2021_02/784211101"/>
    <hyperlink ref="F1528" r:id="rId81" display="https://podminky.urs.cz/item/CS_URS_2021_02/784211105"/>
    <hyperlink ref="F1582" r:id="rId82" display="https://podminky.urs.cz/item/CS_URS_2021_02/784211109"/>
    <hyperlink ref="F1604" r:id="rId83" display="https://podminky.urs.cz/item/CS_URS_2022_01/786623021"/>
    <hyperlink ref="F1622" r:id="rId84" display="https://podminky.urs.cz/item/CS_URS_2021_02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6854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6855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7438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7439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ROUND((SUM(BE96:BE148)),  2)</f>
        <v>0</v>
      </c>
      <c r="G37" s="40"/>
      <c r="H37" s="40"/>
      <c r="I37" s="160">
        <v>0.20999999999999999</v>
      </c>
      <c r="J37" s="159">
        <f>ROUND(((SUM(BE96:BE148))*I37),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ROUND((SUM(BF96:BF148)),  2)</f>
        <v>0</v>
      </c>
      <c r="G38" s="40"/>
      <c r="H38" s="40"/>
      <c r="I38" s="160">
        <v>0.14999999999999999</v>
      </c>
      <c r="J38" s="159">
        <f>ROUND(((SUM(BF96:BF148))*I38),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ROUND((SUM(BG96:BG148)),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ROUND((SUM(BH96:BH148)),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ROUND((SUM(BI96:BI148)),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6854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6855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7438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0101 - Elektrická požární signalizace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7440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7441</v>
      </c>
      <c r="E69" s="180"/>
      <c r="F69" s="180"/>
      <c r="G69" s="180"/>
      <c r="H69" s="180"/>
      <c r="I69" s="180"/>
      <c r="J69" s="181">
        <f>J128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7442</v>
      </c>
      <c r="E70" s="180"/>
      <c r="F70" s="180"/>
      <c r="G70" s="180"/>
      <c r="H70" s="180"/>
      <c r="I70" s="180"/>
      <c r="J70" s="181">
        <f>J133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7443</v>
      </c>
      <c r="E71" s="180"/>
      <c r="F71" s="180"/>
      <c r="G71" s="180"/>
      <c r="H71" s="180"/>
      <c r="I71" s="180"/>
      <c r="J71" s="181">
        <f>J135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7444</v>
      </c>
      <c r="E72" s="180"/>
      <c r="F72" s="180"/>
      <c r="G72" s="180"/>
      <c r="H72" s="180"/>
      <c r="I72" s="180"/>
      <c r="J72" s="181">
        <f>J143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OU - stavební úpravy objektu ZW - děkanát Lékařské fakulty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6854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6855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7438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0101 - Elektrická požární signalizace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E19</f>
        <v>Ostravská univerzita, Dvořákova 138/7, Ostrava</v>
      </c>
      <c r="G92" s="42"/>
      <c r="H92" s="42"/>
      <c r="I92" s="34" t="s">
        <v>32</v>
      </c>
      <c r="J92" s="38" t="str">
        <f>E25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P97+P128+P133+P135+P143</f>
        <v>0</v>
      </c>
      <c r="Q96" s="98"/>
      <c r="R96" s="196">
        <f>R97+R128+R133+R135+R143</f>
        <v>0</v>
      </c>
      <c r="S96" s="98"/>
      <c r="T96" s="197">
        <f>T97+T128+T133+T135+T143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BK97+BK128+BK133+BK135+BK143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5182</v>
      </c>
      <c r="F97" s="202" t="s">
        <v>7445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SUM(P98:P127)</f>
        <v>0</v>
      </c>
      <c r="Q97" s="207"/>
      <c r="R97" s="208">
        <f>SUM(R98:R127)</f>
        <v>0</v>
      </c>
      <c r="S97" s="207"/>
      <c r="T97" s="209">
        <f>SUM(T98:T127)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SUM(BK98:BK127)</f>
        <v>0</v>
      </c>
    </row>
    <row r="98" s="2" customFormat="1" ht="16.5" customHeight="1">
      <c r="A98" s="40"/>
      <c r="B98" s="41"/>
      <c r="C98" s="215" t="s">
        <v>73</v>
      </c>
      <c r="D98" s="215" t="s">
        <v>187</v>
      </c>
      <c r="E98" s="216" t="s">
        <v>7446</v>
      </c>
      <c r="F98" s="217" t="s">
        <v>7447</v>
      </c>
      <c r="G98" s="218" t="s">
        <v>1314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82</v>
      </c>
    </row>
    <row r="99" s="2" customFormat="1" ht="16.5" customHeight="1">
      <c r="A99" s="40"/>
      <c r="B99" s="41"/>
      <c r="C99" s="215" t="s">
        <v>73</v>
      </c>
      <c r="D99" s="215" t="s">
        <v>187</v>
      </c>
      <c r="E99" s="216" t="s">
        <v>7448</v>
      </c>
      <c r="F99" s="217" t="s">
        <v>7449</v>
      </c>
      <c r="G99" s="218" t="s">
        <v>1314</v>
      </c>
      <c r="H99" s="219">
        <v>2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135</v>
      </c>
    </row>
    <row r="100" s="2" customFormat="1" ht="16.5" customHeight="1">
      <c r="A100" s="40"/>
      <c r="B100" s="41"/>
      <c r="C100" s="215" t="s">
        <v>73</v>
      </c>
      <c r="D100" s="215" t="s">
        <v>187</v>
      </c>
      <c r="E100" s="216" t="s">
        <v>7450</v>
      </c>
      <c r="F100" s="217" t="s">
        <v>7451</v>
      </c>
      <c r="G100" s="218" t="s">
        <v>1314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255</v>
      </c>
    </row>
    <row r="101" s="2" customFormat="1" ht="16.5" customHeight="1">
      <c r="A101" s="40"/>
      <c r="B101" s="41"/>
      <c r="C101" s="215" t="s">
        <v>73</v>
      </c>
      <c r="D101" s="215" t="s">
        <v>187</v>
      </c>
      <c r="E101" s="216" t="s">
        <v>7452</v>
      </c>
      <c r="F101" s="217" t="s">
        <v>7453</v>
      </c>
      <c r="G101" s="218" t="s">
        <v>1314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265</v>
      </c>
    </row>
    <row r="102" s="2" customFormat="1" ht="16.5" customHeight="1">
      <c r="A102" s="40"/>
      <c r="B102" s="41"/>
      <c r="C102" s="215" t="s">
        <v>73</v>
      </c>
      <c r="D102" s="215" t="s">
        <v>187</v>
      </c>
      <c r="E102" s="216" t="s">
        <v>7454</v>
      </c>
      <c r="F102" s="217" t="s">
        <v>7455</v>
      </c>
      <c r="G102" s="218" t="s">
        <v>1314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283</v>
      </c>
    </row>
    <row r="103" s="2" customFormat="1" ht="16.5" customHeight="1">
      <c r="A103" s="40"/>
      <c r="B103" s="41"/>
      <c r="C103" s="215" t="s">
        <v>73</v>
      </c>
      <c r="D103" s="215" t="s">
        <v>187</v>
      </c>
      <c r="E103" s="216" t="s">
        <v>7456</v>
      </c>
      <c r="F103" s="217" t="s">
        <v>7457</v>
      </c>
      <c r="G103" s="218" t="s">
        <v>1314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302</v>
      </c>
    </row>
    <row r="104" s="2" customFormat="1" ht="16.5" customHeight="1">
      <c r="A104" s="40"/>
      <c r="B104" s="41"/>
      <c r="C104" s="215" t="s">
        <v>73</v>
      </c>
      <c r="D104" s="215" t="s">
        <v>187</v>
      </c>
      <c r="E104" s="216" t="s">
        <v>7458</v>
      </c>
      <c r="F104" s="217" t="s">
        <v>7459</v>
      </c>
      <c r="G104" s="218" t="s">
        <v>1314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318</v>
      </c>
    </row>
    <row r="105" s="2" customFormat="1" ht="16.5" customHeight="1">
      <c r="A105" s="40"/>
      <c r="B105" s="41"/>
      <c r="C105" s="215" t="s">
        <v>73</v>
      </c>
      <c r="D105" s="215" t="s">
        <v>187</v>
      </c>
      <c r="E105" s="216" t="s">
        <v>7460</v>
      </c>
      <c r="F105" s="217" t="s">
        <v>7461</v>
      </c>
      <c r="G105" s="218" t="s">
        <v>1314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339</v>
      </c>
    </row>
    <row r="106" s="2" customFormat="1" ht="16.5" customHeight="1">
      <c r="A106" s="40"/>
      <c r="B106" s="41"/>
      <c r="C106" s="215" t="s">
        <v>73</v>
      </c>
      <c r="D106" s="215" t="s">
        <v>187</v>
      </c>
      <c r="E106" s="216" t="s">
        <v>7462</v>
      </c>
      <c r="F106" s="217" t="s">
        <v>7463</v>
      </c>
      <c r="G106" s="218" t="s">
        <v>1314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352</v>
      </c>
    </row>
    <row r="107" s="2" customFormat="1" ht="16.5" customHeight="1">
      <c r="A107" s="40"/>
      <c r="B107" s="41"/>
      <c r="C107" s="215" t="s">
        <v>73</v>
      </c>
      <c r="D107" s="215" t="s">
        <v>187</v>
      </c>
      <c r="E107" s="216" t="s">
        <v>7464</v>
      </c>
      <c r="F107" s="217" t="s">
        <v>7465</v>
      </c>
      <c r="G107" s="218" t="s">
        <v>1314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372</v>
      </c>
    </row>
    <row r="108" s="2" customFormat="1" ht="16.5" customHeight="1">
      <c r="A108" s="40"/>
      <c r="B108" s="41"/>
      <c r="C108" s="215" t="s">
        <v>73</v>
      </c>
      <c r="D108" s="215" t="s">
        <v>187</v>
      </c>
      <c r="E108" s="216" t="s">
        <v>7466</v>
      </c>
      <c r="F108" s="217" t="s">
        <v>7467</v>
      </c>
      <c r="G108" s="218" t="s">
        <v>1314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386</v>
      </c>
    </row>
    <row r="109" s="2" customFormat="1" ht="16.5" customHeight="1">
      <c r="A109" s="40"/>
      <c r="B109" s="41"/>
      <c r="C109" s="215" t="s">
        <v>73</v>
      </c>
      <c r="D109" s="215" t="s">
        <v>187</v>
      </c>
      <c r="E109" s="216" t="s">
        <v>7468</v>
      </c>
      <c r="F109" s="217" t="s">
        <v>7469</v>
      </c>
      <c r="G109" s="218" t="s">
        <v>1314</v>
      </c>
      <c r="H109" s="219">
        <v>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400</v>
      </c>
    </row>
    <row r="110" s="2" customFormat="1" ht="16.5" customHeight="1">
      <c r="A110" s="40"/>
      <c r="B110" s="41"/>
      <c r="C110" s="215" t="s">
        <v>73</v>
      </c>
      <c r="D110" s="215" t="s">
        <v>187</v>
      </c>
      <c r="E110" s="216" t="s">
        <v>7470</v>
      </c>
      <c r="F110" s="217" t="s">
        <v>7451</v>
      </c>
      <c r="G110" s="218" t="s">
        <v>1314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417</v>
      </c>
    </row>
    <row r="111" s="2" customFormat="1" ht="16.5" customHeight="1">
      <c r="A111" s="40"/>
      <c r="B111" s="41"/>
      <c r="C111" s="215" t="s">
        <v>73</v>
      </c>
      <c r="D111" s="215" t="s">
        <v>187</v>
      </c>
      <c r="E111" s="216" t="s">
        <v>7471</v>
      </c>
      <c r="F111" s="217" t="s">
        <v>7459</v>
      </c>
      <c r="G111" s="218" t="s">
        <v>1314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445</v>
      </c>
    </row>
    <row r="112" s="2" customFormat="1" ht="16.5" customHeight="1">
      <c r="A112" s="40"/>
      <c r="B112" s="41"/>
      <c r="C112" s="215" t="s">
        <v>73</v>
      </c>
      <c r="D112" s="215" t="s">
        <v>187</v>
      </c>
      <c r="E112" s="216" t="s">
        <v>7472</v>
      </c>
      <c r="F112" s="217" t="s">
        <v>7473</v>
      </c>
      <c r="G112" s="218" t="s">
        <v>1314</v>
      </c>
      <c r="H112" s="219">
        <v>58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630</v>
      </c>
    </row>
    <row r="113" s="2" customFormat="1" ht="16.5" customHeight="1">
      <c r="A113" s="40"/>
      <c r="B113" s="41"/>
      <c r="C113" s="215" t="s">
        <v>73</v>
      </c>
      <c r="D113" s="215" t="s">
        <v>187</v>
      </c>
      <c r="E113" s="216" t="s">
        <v>7474</v>
      </c>
      <c r="F113" s="217" t="s">
        <v>7475</v>
      </c>
      <c r="G113" s="218" t="s">
        <v>1314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627</v>
      </c>
    </row>
    <row r="114" s="2" customFormat="1" ht="16.5" customHeight="1">
      <c r="A114" s="40"/>
      <c r="B114" s="41"/>
      <c r="C114" s="215" t="s">
        <v>73</v>
      </c>
      <c r="D114" s="215" t="s">
        <v>187</v>
      </c>
      <c r="E114" s="216" t="s">
        <v>7476</v>
      </c>
      <c r="F114" s="217" t="s">
        <v>7477</v>
      </c>
      <c r="G114" s="218" t="s">
        <v>1314</v>
      </c>
      <c r="H114" s="219">
        <v>64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888</v>
      </c>
    </row>
    <row r="115" s="2" customFormat="1" ht="16.5" customHeight="1">
      <c r="A115" s="40"/>
      <c r="B115" s="41"/>
      <c r="C115" s="215" t="s">
        <v>73</v>
      </c>
      <c r="D115" s="215" t="s">
        <v>187</v>
      </c>
      <c r="E115" s="216" t="s">
        <v>7478</v>
      </c>
      <c r="F115" s="217" t="s">
        <v>7479</v>
      </c>
      <c r="G115" s="218" t="s">
        <v>1314</v>
      </c>
      <c r="H115" s="219">
        <v>9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898</v>
      </c>
    </row>
    <row r="116" s="2" customFormat="1" ht="16.5" customHeight="1">
      <c r="A116" s="40"/>
      <c r="B116" s="41"/>
      <c r="C116" s="215" t="s">
        <v>73</v>
      </c>
      <c r="D116" s="215" t="s">
        <v>187</v>
      </c>
      <c r="E116" s="216" t="s">
        <v>7480</v>
      </c>
      <c r="F116" s="217" t="s">
        <v>7481</v>
      </c>
      <c r="G116" s="218" t="s">
        <v>1314</v>
      </c>
      <c r="H116" s="219">
        <v>9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913</v>
      </c>
    </row>
    <row r="117" s="2" customFormat="1" ht="16.5" customHeight="1">
      <c r="A117" s="40"/>
      <c r="B117" s="41"/>
      <c r="C117" s="215" t="s">
        <v>73</v>
      </c>
      <c r="D117" s="215" t="s">
        <v>187</v>
      </c>
      <c r="E117" s="216" t="s">
        <v>7482</v>
      </c>
      <c r="F117" s="217" t="s">
        <v>7483</v>
      </c>
      <c r="G117" s="218" t="s">
        <v>1314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935</v>
      </c>
    </row>
    <row r="118" s="2" customFormat="1" ht="16.5" customHeight="1">
      <c r="A118" s="40"/>
      <c r="B118" s="41"/>
      <c r="C118" s="215" t="s">
        <v>73</v>
      </c>
      <c r="D118" s="215" t="s">
        <v>187</v>
      </c>
      <c r="E118" s="216" t="s">
        <v>7484</v>
      </c>
      <c r="F118" s="217" t="s">
        <v>7485</v>
      </c>
      <c r="G118" s="218" t="s">
        <v>1314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949</v>
      </c>
    </row>
    <row r="119" s="2" customFormat="1" ht="16.5" customHeight="1">
      <c r="A119" s="40"/>
      <c r="B119" s="41"/>
      <c r="C119" s="215" t="s">
        <v>73</v>
      </c>
      <c r="D119" s="215" t="s">
        <v>187</v>
      </c>
      <c r="E119" s="216" t="s">
        <v>7486</v>
      </c>
      <c r="F119" s="217" t="s">
        <v>7487</v>
      </c>
      <c r="G119" s="218" t="s">
        <v>1314</v>
      </c>
      <c r="H119" s="219">
        <v>3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968</v>
      </c>
    </row>
    <row r="120" s="2" customFormat="1" ht="16.5" customHeight="1">
      <c r="A120" s="40"/>
      <c r="B120" s="41"/>
      <c r="C120" s="215" t="s">
        <v>73</v>
      </c>
      <c r="D120" s="215" t="s">
        <v>187</v>
      </c>
      <c r="E120" s="216" t="s">
        <v>7488</v>
      </c>
      <c r="F120" s="217" t="s">
        <v>7489</v>
      </c>
      <c r="G120" s="218" t="s">
        <v>1314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980</v>
      </c>
    </row>
    <row r="121" s="2" customFormat="1" ht="16.5" customHeight="1">
      <c r="A121" s="40"/>
      <c r="B121" s="41"/>
      <c r="C121" s="215" t="s">
        <v>73</v>
      </c>
      <c r="D121" s="215" t="s">
        <v>187</v>
      </c>
      <c r="E121" s="216" t="s">
        <v>7490</v>
      </c>
      <c r="F121" s="217" t="s">
        <v>7491</v>
      </c>
      <c r="G121" s="218" t="s">
        <v>1314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987</v>
      </c>
    </row>
    <row r="122" s="2" customFormat="1" ht="16.5" customHeight="1">
      <c r="A122" s="40"/>
      <c r="B122" s="41"/>
      <c r="C122" s="215" t="s">
        <v>73</v>
      </c>
      <c r="D122" s="215" t="s">
        <v>187</v>
      </c>
      <c r="E122" s="216" t="s">
        <v>7492</v>
      </c>
      <c r="F122" s="217" t="s">
        <v>7493</v>
      </c>
      <c r="G122" s="218" t="s">
        <v>1314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996</v>
      </c>
    </row>
    <row r="123" s="2" customFormat="1" ht="16.5" customHeight="1">
      <c r="A123" s="40"/>
      <c r="B123" s="41"/>
      <c r="C123" s="215" t="s">
        <v>73</v>
      </c>
      <c r="D123" s="215" t="s">
        <v>187</v>
      </c>
      <c r="E123" s="216" t="s">
        <v>7494</v>
      </c>
      <c r="F123" s="217" t="s">
        <v>7495</v>
      </c>
      <c r="G123" s="218" t="s">
        <v>1314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1007</v>
      </c>
    </row>
    <row r="124" s="2" customFormat="1" ht="16.5" customHeight="1">
      <c r="A124" s="40"/>
      <c r="B124" s="41"/>
      <c r="C124" s="215" t="s">
        <v>73</v>
      </c>
      <c r="D124" s="215" t="s">
        <v>187</v>
      </c>
      <c r="E124" s="216" t="s">
        <v>7496</v>
      </c>
      <c r="F124" s="217" t="s">
        <v>7497</v>
      </c>
      <c r="G124" s="218" t="s">
        <v>1314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1012</v>
      </c>
    </row>
    <row r="125" s="2" customFormat="1" ht="16.5" customHeight="1">
      <c r="A125" s="40"/>
      <c r="B125" s="41"/>
      <c r="C125" s="215" t="s">
        <v>73</v>
      </c>
      <c r="D125" s="215" t="s">
        <v>187</v>
      </c>
      <c r="E125" s="216" t="s">
        <v>7498</v>
      </c>
      <c r="F125" s="217" t="s">
        <v>7499</v>
      </c>
      <c r="G125" s="218" t="s">
        <v>1314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1020</v>
      </c>
    </row>
    <row r="126" s="2" customFormat="1" ht="24.15" customHeight="1">
      <c r="A126" s="40"/>
      <c r="B126" s="41"/>
      <c r="C126" s="215" t="s">
        <v>73</v>
      </c>
      <c r="D126" s="215" t="s">
        <v>187</v>
      </c>
      <c r="E126" s="216" t="s">
        <v>7500</v>
      </c>
      <c r="F126" s="217" t="s">
        <v>7501</v>
      </c>
      <c r="G126" s="218" t="s">
        <v>7502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1030</v>
      </c>
    </row>
    <row r="127" s="2" customFormat="1" ht="16.5" customHeight="1">
      <c r="A127" s="40"/>
      <c r="B127" s="41"/>
      <c r="C127" s="215" t="s">
        <v>73</v>
      </c>
      <c r="D127" s="215" t="s">
        <v>187</v>
      </c>
      <c r="E127" s="216" t="s">
        <v>7503</v>
      </c>
      <c r="F127" s="217" t="s">
        <v>7504</v>
      </c>
      <c r="G127" s="218" t="s">
        <v>7502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1279</v>
      </c>
    </row>
    <row r="128" s="12" customFormat="1" ht="25.92" customHeight="1">
      <c r="A128" s="12"/>
      <c r="B128" s="199"/>
      <c r="C128" s="200"/>
      <c r="D128" s="201" t="s">
        <v>72</v>
      </c>
      <c r="E128" s="202" t="s">
        <v>7505</v>
      </c>
      <c r="F128" s="202" t="s">
        <v>7506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SUM(P129:P132)</f>
        <v>0</v>
      </c>
      <c r="Q128" s="207"/>
      <c r="R128" s="208">
        <f>SUM(R129:R132)</f>
        <v>0</v>
      </c>
      <c r="S128" s="207"/>
      <c r="T128" s="209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80</v>
      </c>
      <c r="AT128" s="211" t="s">
        <v>72</v>
      </c>
      <c r="AU128" s="211" t="s">
        <v>73</v>
      </c>
      <c r="AY128" s="210" t="s">
        <v>185</v>
      </c>
      <c r="BK128" s="212">
        <f>SUM(BK129:BK132)</f>
        <v>0</v>
      </c>
    </row>
    <row r="129" s="2" customFormat="1" ht="16.5" customHeight="1">
      <c r="A129" s="40"/>
      <c r="B129" s="41"/>
      <c r="C129" s="215" t="s">
        <v>73</v>
      </c>
      <c r="D129" s="215" t="s">
        <v>187</v>
      </c>
      <c r="E129" s="216" t="s">
        <v>7507</v>
      </c>
      <c r="F129" s="217" t="s">
        <v>7508</v>
      </c>
      <c r="G129" s="218" t="s">
        <v>1314</v>
      </c>
      <c r="H129" s="219">
        <v>4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1294</v>
      </c>
    </row>
    <row r="130" s="2" customFormat="1" ht="16.5" customHeight="1">
      <c r="A130" s="40"/>
      <c r="B130" s="41"/>
      <c r="C130" s="215" t="s">
        <v>73</v>
      </c>
      <c r="D130" s="215" t="s">
        <v>187</v>
      </c>
      <c r="E130" s="216" t="s">
        <v>7509</v>
      </c>
      <c r="F130" s="217" t="s">
        <v>7510</v>
      </c>
      <c r="G130" s="218" t="s">
        <v>1314</v>
      </c>
      <c r="H130" s="219">
        <v>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1307</v>
      </c>
    </row>
    <row r="131" s="2" customFormat="1" ht="16.5" customHeight="1">
      <c r="A131" s="40"/>
      <c r="B131" s="41"/>
      <c r="C131" s="215" t="s">
        <v>73</v>
      </c>
      <c r="D131" s="215" t="s">
        <v>187</v>
      </c>
      <c r="E131" s="216" t="s">
        <v>7511</v>
      </c>
      <c r="F131" s="217" t="s">
        <v>7512</v>
      </c>
      <c r="G131" s="218" t="s">
        <v>1314</v>
      </c>
      <c r="H131" s="219">
        <v>100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1317</v>
      </c>
    </row>
    <row r="132" s="2" customFormat="1" ht="16.5" customHeight="1">
      <c r="A132" s="40"/>
      <c r="B132" s="41"/>
      <c r="C132" s="215" t="s">
        <v>73</v>
      </c>
      <c r="D132" s="215" t="s">
        <v>187</v>
      </c>
      <c r="E132" s="216" t="s">
        <v>7513</v>
      </c>
      <c r="F132" s="217" t="s">
        <v>7514</v>
      </c>
      <c r="G132" s="218" t="s">
        <v>1314</v>
      </c>
      <c r="H132" s="219">
        <v>100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1326</v>
      </c>
    </row>
    <row r="133" s="12" customFormat="1" ht="25.92" customHeight="1">
      <c r="A133" s="12"/>
      <c r="B133" s="199"/>
      <c r="C133" s="200"/>
      <c r="D133" s="201" t="s">
        <v>72</v>
      </c>
      <c r="E133" s="202" t="s">
        <v>7515</v>
      </c>
      <c r="F133" s="202" t="s">
        <v>7516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P134</f>
        <v>0</v>
      </c>
      <c r="Q133" s="207"/>
      <c r="R133" s="208">
        <f>R134</f>
        <v>0</v>
      </c>
      <c r="S133" s="207"/>
      <c r="T133" s="20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73</v>
      </c>
      <c r="AY133" s="210" t="s">
        <v>185</v>
      </c>
      <c r="BK133" s="212">
        <f>BK134</f>
        <v>0</v>
      </c>
    </row>
    <row r="134" s="2" customFormat="1" ht="16.5" customHeight="1">
      <c r="A134" s="40"/>
      <c r="B134" s="41"/>
      <c r="C134" s="215" t="s">
        <v>73</v>
      </c>
      <c r="D134" s="215" t="s">
        <v>187</v>
      </c>
      <c r="E134" s="216" t="s">
        <v>7517</v>
      </c>
      <c r="F134" s="217" t="s">
        <v>7518</v>
      </c>
      <c r="G134" s="218" t="s">
        <v>499</v>
      </c>
      <c r="H134" s="219">
        <v>1240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1335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7519</v>
      </c>
      <c r="F135" s="202" t="s">
        <v>7520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SUM(P136:P142)</f>
        <v>0</v>
      </c>
      <c r="Q135" s="207"/>
      <c r="R135" s="208">
        <f>SUM(R136:R142)</f>
        <v>0</v>
      </c>
      <c r="S135" s="207"/>
      <c r="T135" s="209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185</v>
      </c>
      <c r="BK135" s="212">
        <f>SUM(BK136:BK142)</f>
        <v>0</v>
      </c>
    </row>
    <row r="136" s="2" customFormat="1" ht="24.15" customHeight="1">
      <c r="A136" s="40"/>
      <c r="B136" s="41"/>
      <c r="C136" s="215" t="s">
        <v>73</v>
      </c>
      <c r="D136" s="215" t="s">
        <v>187</v>
      </c>
      <c r="E136" s="216" t="s">
        <v>7521</v>
      </c>
      <c r="F136" s="217" t="s">
        <v>7522</v>
      </c>
      <c r="G136" s="218" t="s">
        <v>499</v>
      </c>
      <c r="H136" s="219">
        <v>320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1351</v>
      </c>
    </row>
    <row r="137" s="2" customFormat="1" ht="24.15" customHeight="1">
      <c r="A137" s="40"/>
      <c r="B137" s="41"/>
      <c r="C137" s="215" t="s">
        <v>73</v>
      </c>
      <c r="D137" s="215" t="s">
        <v>187</v>
      </c>
      <c r="E137" s="216" t="s">
        <v>7523</v>
      </c>
      <c r="F137" s="217" t="s">
        <v>7524</v>
      </c>
      <c r="G137" s="218" t="s">
        <v>499</v>
      </c>
      <c r="H137" s="219">
        <v>210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1369</v>
      </c>
    </row>
    <row r="138" s="2" customFormat="1" ht="24.15" customHeight="1">
      <c r="A138" s="40"/>
      <c r="B138" s="41"/>
      <c r="C138" s="215" t="s">
        <v>73</v>
      </c>
      <c r="D138" s="215" t="s">
        <v>187</v>
      </c>
      <c r="E138" s="216" t="s">
        <v>7525</v>
      </c>
      <c r="F138" s="217" t="s">
        <v>7526</v>
      </c>
      <c r="G138" s="218" t="s">
        <v>499</v>
      </c>
      <c r="H138" s="219">
        <v>40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1379</v>
      </c>
    </row>
    <row r="139" s="2" customFormat="1" ht="24.15" customHeight="1">
      <c r="A139" s="40"/>
      <c r="B139" s="41"/>
      <c r="C139" s="215" t="s">
        <v>73</v>
      </c>
      <c r="D139" s="215" t="s">
        <v>187</v>
      </c>
      <c r="E139" s="216" t="s">
        <v>7527</v>
      </c>
      <c r="F139" s="217" t="s">
        <v>7528</v>
      </c>
      <c r="G139" s="218" t="s">
        <v>499</v>
      </c>
      <c r="H139" s="219">
        <v>60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1391</v>
      </c>
    </row>
    <row r="140" s="2" customFormat="1" ht="24.15" customHeight="1">
      <c r="A140" s="40"/>
      <c r="B140" s="41"/>
      <c r="C140" s="215" t="s">
        <v>73</v>
      </c>
      <c r="D140" s="215" t="s">
        <v>187</v>
      </c>
      <c r="E140" s="216" t="s">
        <v>7529</v>
      </c>
      <c r="F140" s="217" t="s">
        <v>7530</v>
      </c>
      <c r="G140" s="218" t="s">
        <v>499</v>
      </c>
      <c r="H140" s="219">
        <v>40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1403</v>
      </c>
    </row>
    <row r="141" s="2" customFormat="1" ht="21.75" customHeight="1">
      <c r="A141" s="40"/>
      <c r="B141" s="41"/>
      <c r="C141" s="215" t="s">
        <v>73</v>
      </c>
      <c r="D141" s="215" t="s">
        <v>187</v>
      </c>
      <c r="E141" s="216" t="s">
        <v>7531</v>
      </c>
      <c r="F141" s="217" t="s">
        <v>7532</v>
      </c>
      <c r="G141" s="218" t="s">
        <v>1314</v>
      </c>
      <c r="H141" s="219">
        <v>250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1419</v>
      </c>
    </row>
    <row r="142" s="2" customFormat="1" ht="16.5" customHeight="1">
      <c r="A142" s="40"/>
      <c r="B142" s="41"/>
      <c r="C142" s="215" t="s">
        <v>73</v>
      </c>
      <c r="D142" s="215" t="s">
        <v>187</v>
      </c>
      <c r="E142" s="216" t="s">
        <v>7533</v>
      </c>
      <c r="F142" s="217" t="s">
        <v>7534</v>
      </c>
      <c r="G142" s="218" t="s">
        <v>499</v>
      </c>
      <c r="H142" s="219">
        <v>120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1429</v>
      </c>
    </row>
    <row r="143" s="12" customFormat="1" ht="25.92" customHeight="1">
      <c r="A143" s="12"/>
      <c r="B143" s="199"/>
      <c r="C143" s="200"/>
      <c r="D143" s="201" t="s">
        <v>72</v>
      </c>
      <c r="E143" s="202" t="s">
        <v>7535</v>
      </c>
      <c r="F143" s="202" t="s">
        <v>7536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SUM(P144:P148)</f>
        <v>0</v>
      </c>
      <c r="Q143" s="207"/>
      <c r="R143" s="208">
        <f>SUM(R144:R148)</f>
        <v>0</v>
      </c>
      <c r="S143" s="207"/>
      <c r="T143" s="209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80</v>
      </c>
      <c r="AT143" s="211" t="s">
        <v>72</v>
      </c>
      <c r="AU143" s="211" t="s">
        <v>73</v>
      </c>
      <c r="AY143" s="210" t="s">
        <v>185</v>
      </c>
      <c r="BK143" s="212">
        <f>SUM(BK144:BK148)</f>
        <v>0</v>
      </c>
    </row>
    <row r="144" s="2" customFormat="1" ht="16.5" customHeight="1">
      <c r="A144" s="40"/>
      <c r="B144" s="41"/>
      <c r="C144" s="215" t="s">
        <v>73</v>
      </c>
      <c r="D144" s="215" t="s">
        <v>187</v>
      </c>
      <c r="E144" s="216" t="s">
        <v>7537</v>
      </c>
      <c r="F144" s="217" t="s">
        <v>5328</v>
      </c>
      <c r="G144" s="218" t="s">
        <v>448</v>
      </c>
      <c r="H144" s="219">
        <v>16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1441</v>
      </c>
    </row>
    <row r="145" s="2" customFormat="1" ht="16.5" customHeight="1">
      <c r="A145" s="40"/>
      <c r="B145" s="41"/>
      <c r="C145" s="215" t="s">
        <v>73</v>
      </c>
      <c r="D145" s="215" t="s">
        <v>187</v>
      </c>
      <c r="E145" s="216" t="s">
        <v>7538</v>
      </c>
      <c r="F145" s="217" t="s">
        <v>7539</v>
      </c>
      <c r="G145" s="218" t="s">
        <v>448</v>
      </c>
      <c r="H145" s="219">
        <v>12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1453</v>
      </c>
    </row>
    <row r="146" s="2" customFormat="1" ht="16.5" customHeight="1">
      <c r="A146" s="40"/>
      <c r="B146" s="41"/>
      <c r="C146" s="215" t="s">
        <v>73</v>
      </c>
      <c r="D146" s="215" t="s">
        <v>187</v>
      </c>
      <c r="E146" s="216" t="s">
        <v>7540</v>
      </c>
      <c r="F146" s="217" t="s">
        <v>7541</v>
      </c>
      <c r="G146" s="218" t="s">
        <v>448</v>
      </c>
      <c r="H146" s="219">
        <v>16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1473</v>
      </c>
    </row>
    <row r="147" s="2" customFormat="1" ht="16.5" customHeight="1">
      <c r="A147" s="40"/>
      <c r="B147" s="41"/>
      <c r="C147" s="215" t="s">
        <v>73</v>
      </c>
      <c r="D147" s="215" t="s">
        <v>187</v>
      </c>
      <c r="E147" s="216" t="s">
        <v>7542</v>
      </c>
      <c r="F147" s="217" t="s">
        <v>7543</v>
      </c>
      <c r="G147" s="218" t="s">
        <v>448</v>
      </c>
      <c r="H147" s="219">
        <v>16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1888</v>
      </c>
    </row>
    <row r="148" s="2" customFormat="1" ht="16.5" customHeight="1">
      <c r="A148" s="40"/>
      <c r="B148" s="41"/>
      <c r="C148" s="215" t="s">
        <v>73</v>
      </c>
      <c r="D148" s="215" t="s">
        <v>187</v>
      </c>
      <c r="E148" s="216" t="s">
        <v>7544</v>
      </c>
      <c r="F148" s="217" t="s">
        <v>7545</v>
      </c>
      <c r="G148" s="218" t="s">
        <v>448</v>
      </c>
      <c r="H148" s="219">
        <v>16</v>
      </c>
      <c r="I148" s="220"/>
      <c r="J148" s="221">
        <f>ROUND(I148*H148,2)</f>
        <v>0</v>
      </c>
      <c r="K148" s="217" t="s">
        <v>19</v>
      </c>
      <c r="L148" s="46"/>
      <c r="M148" s="267" t="s">
        <v>19</v>
      </c>
      <c r="N148" s="268" t="s">
        <v>44</v>
      </c>
      <c r="O148" s="269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1892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XHXREks0qD5Him6eZM/CzcbZPT8fOvGe3mfx3HGzKzqgCnEdhgsz4OIWI9WJVH5gGygOOBcr4srrvyttpE8MoQ==" hashValue="AZwEqpzyzNQi9h5mHYVTDjyUVGEMbxUwJx01lVYCAxiSVgiI+l7tdWU9gVZa2fG9OqbJIyrY1EFUNI4DWd2Q0Q==" algorithmName="SHA-512" password="CC35"/>
  <autoFilter ref="C95:K1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6854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6855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7438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7546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ROUND((SUM(BE92:BE124)),  2)</f>
        <v>0</v>
      </c>
      <c r="G37" s="40"/>
      <c r="H37" s="40"/>
      <c r="I37" s="160">
        <v>0.20999999999999999</v>
      </c>
      <c r="J37" s="159">
        <f>ROUND(((SUM(BE92:BE124))*I37),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ROUND((SUM(BF92:BF124)),  2)</f>
        <v>0</v>
      </c>
      <c r="G38" s="40"/>
      <c r="H38" s="40"/>
      <c r="I38" s="160">
        <v>0.14999999999999999</v>
      </c>
      <c r="J38" s="159">
        <f>ROUND(((SUM(BF92:BF124))*I38),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ROUND((SUM(BI92:BI124)),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6854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6855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7438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0102 - Kabelové trasy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7547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6854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6855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7438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0102 - Kabelové trasy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5182</v>
      </c>
      <c r="F93" s="202" t="s">
        <v>7548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SUM(P94:P124)</f>
        <v>0</v>
      </c>
      <c r="Q93" s="207"/>
      <c r="R93" s="208">
        <f>SUM(R94:R124)</f>
        <v>0</v>
      </c>
      <c r="S93" s="207"/>
      <c r="T93" s="209">
        <f>SUM(T94:T124)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185</v>
      </c>
      <c r="BK93" s="212">
        <f>SUM(BK94:BK124)</f>
        <v>0</v>
      </c>
    </row>
    <row r="94" s="2" customFormat="1" ht="16.5" customHeight="1">
      <c r="A94" s="40"/>
      <c r="B94" s="41"/>
      <c r="C94" s="215" t="s">
        <v>73</v>
      </c>
      <c r="D94" s="215" t="s">
        <v>187</v>
      </c>
      <c r="E94" s="216" t="s">
        <v>7446</v>
      </c>
      <c r="F94" s="217" t="s">
        <v>7549</v>
      </c>
      <c r="G94" s="218" t="s">
        <v>499</v>
      </c>
      <c r="H94" s="219">
        <v>250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187</v>
      </c>
      <c r="E95" s="216" t="s">
        <v>7448</v>
      </c>
      <c r="F95" s="217" t="s">
        <v>7550</v>
      </c>
      <c r="G95" s="218" t="s">
        <v>499</v>
      </c>
      <c r="H95" s="219">
        <v>140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187</v>
      </c>
      <c r="E96" s="216" t="s">
        <v>7450</v>
      </c>
      <c r="F96" s="217" t="s">
        <v>7551</v>
      </c>
      <c r="G96" s="218" t="s">
        <v>499</v>
      </c>
      <c r="H96" s="219">
        <v>35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255</v>
      </c>
    </row>
    <row r="97" s="2" customFormat="1" ht="16.5" customHeight="1">
      <c r="A97" s="40"/>
      <c r="B97" s="41"/>
      <c r="C97" s="215" t="s">
        <v>73</v>
      </c>
      <c r="D97" s="215" t="s">
        <v>187</v>
      </c>
      <c r="E97" s="216" t="s">
        <v>7452</v>
      </c>
      <c r="F97" s="217" t="s">
        <v>7552</v>
      </c>
      <c r="G97" s="218" t="s">
        <v>499</v>
      </c>
      <c r="H97" s="219">
        <v>16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265</v>
      </c>
    </row>
    <row r="98" s="2" customFormat="1" ht="16.5" customHeight="1">
      <c r="A98" s="40"/>
      <c r="B98" s="41"/>
      <c r="C98" s="215" t="s">
        <v>73</v>
      </c>
      <c r="D98" s="215" t="s">
        <v>187</v>
      </c>
      <c r="E98" s="216" t="s">
        <v>7454</v>
      </c>
      <c r="F98" s="217" t="s">
        <v>7553</v>
      </c>
      <c r="G98" s="218" t="s">
        <v>1314</v>
      </c>
      <c r="H98" s="219">
        <v>10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283</v>
      </c>
    </row>
    <row r="99" s="2" customFormat="1" ht="16.5" customHeight="1">
      <c r="A99" s="40"/>
      <c r="B99" s="41"/>
      <c r="C99" s="215" t="s">
        <v>73</v>
      </c>
      <c r="D99" s="215" t="s">
        <v>187</v>
      </c>
      <c r="E99" s="216" t="s">
        <v>7456</v>
      </c>
      <c r="F99" s="217" t="s">
        <v>7554</v>
      </c>
      <c r="G99" s="218" t="s">
        <v>1314</v>
      </c>
      <c r="H99" s="219">
        <v>10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302</v>
      </c>
    </row>
    <row r="100" s="2" customFormat="1" ht="16.5" customHeight="1">
      <c r="A100" s="40"/>
      <c r="B100" s="41"/>
      <c r="C100" s="215" t="s">
        <v>73</v>
      </c>
      <c r="D100" s="215" t="s">
        <v>187</v>
      </c>
      <c r="E100" s="216" t="s">
        <v>7458</v>
      </c>
      <c r="F100" s="217" t="s">
        <v>7555</v>
      </c>
      <c r="G100" s="218" t="s">
        <v>1314</v>
      </c>
      <c r="H100" s="219">
        <v>12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318</v>
      </c>
    </row>
    <row r="101" s="2" customFormat="1" ht="16.5" customHeight="1">
      <c r="A101" s="40"/>
      <c r="B101" s="41"/>
      <c r="C101" s="215" t="s">
        <v>73</v>
      </c>
      <c r="D101" s="215" t="s">
        <v>187</v>
      </c>
      <c r="E101" s="216" t="s">
        <v>7460</v>
      </c>
      <c r="F101" s="217" t="s">
        <v>7556</v>
      </c>
      <c r="G101" s="218" t="s">
        <v>1314</v>
      </c>
      <c r="H101" s="219">
        <v>100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339</v>
      </c>
    </row>
    <row r="102" s="2" customFormat="1" ht="16.5" customHeight="1">
      <c r="A102" s="40"/>
      <c r="B102" s="41"/>
      <c r="C102" s="215" t="s">
        <v>73</v>
      </c>
      <c r="D102" s="215" t="s">
        <v>187</v>
      </c>
      <c r="E102" s="216" t="s">
        <v>7462</v>
      </c>
      <c r="F102" s="217" t="s">
        <v>7557</v>
      </c>
      <c r="G102" s="218" t="s">
        <v>1314</v>
      </c>
      <c r="H102" s="219">
        <v>450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352</v>
      </c>
    </row>
    <row r="103" s="2" customFormat="1" ht="16.5" customHeight="1">
      <c r="A103" s="40"/>
      <c r="B103" s="41"/>
      <c r="C103" s="215" t="s">
        <v>73</v>
      </c>
      <c r="D103" s="215" t="s">
        <v>187</v>
      </c>
      <c r="E103" s="216" t="s">
        <v>7464</v>
      </c>
      <c r="F103" s="217" t="s">
        <v>7558</v>
      </c>
      <c r="G103" s="218" t="s">
        <v>1314</v>
      </c>
      <c r="H103" s="219">
        <v>320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372</v>
      </c>
    </row>
    <row r="104" s="2" customFormat="1" ht="16.5" customHeight="1">
      <c r="A104" s="40"/>
      <c r="B104" s="41"/>
      <c r="C104" s="215" t="s">
        <v>73</v>
      </c>
      <c r="D104" s="215" t="s">
        <v>187</v>
      </c>
      <c r="E104" s="216" t="s">
        <v>7466</v>
      </c>
      <c r="F104" s="217" t="s">
        <v>7559</v>
      </c>
      <c r="G104" s="218" t="s">
        <v>1314</v>
      </c>
      <c r="H104" s="219">
        <v>60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386</v>
      </c>
    </row>
    <row r="105" s="2" customFormat="1" ht="16.5" customHeight="1">
      <c r="A105" s="40"/>
      <c r="B105" s="41"/>
      <c r="C105" s="215" t="s">
        <v>73</v>
      </c>
      <c r="D105" s="215" t="s">
        <v>187</v>
      </c>
      <c r="E105" s="216" t="s">
        <v>7468</v>
      </c>
      <c r="F105" s="217" t="s">
        <v>7560</v>
      </c>
      <c r="G105" s="218" t="s">
        <v>1314</v>
      </c>
      <c r="H105" s="219">
        <v>25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400</v>
      </c>
    </row>
    <row r="106" s="2" customFormat="1" ht="16.5" customHeight="1">
      <c r="A106" s="40"/>
      <c r="B106" s="41"/>
      <c r="C106" s="215" t="s">
        <v>73</v>
      </c>
      <c r="D106" s="215" t="s">
        <v>187</v>
      </c>
      <c r="E106" s="216" t="s">
        <v>7470</v>
      </c>
      <c r="F106" s="217" t="s">
        <v>7561</v>
      </c>
      <c r="G106" s="218" t="s">
        <v>1314</v>
      </c>
      <c r="H106" s="219">
        <v>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417</v>
      </c>
    </row>
    <row r="107" s="2" customFormat="1" ht="16.5" customHeight="1">
      <c r="A107" s="40"/>
      <c r="B107" s="41"/>
      <c r="C107" s="215" t="s">
        <v>73</v>
      </c>
      <c r="D107" s="215" t="s">
        <v>187</v>
      </c>
      <c r="E107" s="216" t="s">
        <v>7471</v>
      </c>
      <c r="F107" s="217" t="s">
        <v>7562</v>
      </c>
      <c r="G107" s="218" t="s">
        <v>1314</v>
      </c>
      <c r="H107" s="219">
        <v>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445</v>
      </c>
    </row>
    <row r="108" s="2" customFormat="1" ht="16.5" customHeight="1">
      <c r="A108" s="40"/>
      <c r="B108" s="41"/>
      <c r="C108" s="215" t="s">
        <v>73</v>
      </c>
      <c r="D108" s="215" t="s">
        <v>187</v>
      </c>
      <c r="E108" s="216" t="s">
        <v>7472</v>
      </c>
      <c r="F108" s="217" t="s">
        <v>7563</v>
      </c>
      <c r="G108" s="218" t="s">
        <v>1314</v>
      </c>
      <c r="H108" s="219">
        <v>31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630</v>
      </c>
    </row>
    <row r="109" s="2" customFormat="1" ht="16.5" customHeight="1">
      <c r="A109" s="40"/>
      <c r="B109" s="41"/>
      <c r="C109" s="215" t="s">
        <v>73</v>
      </c>
      <c r="D109" s="215" t="s">
        <v>187</v>
      </c>
      <c r="E109" s="216" t="s">
        <v>7474</v>
      </c>
      <c r="F109" s="217" t="s">
        <v>7564</v>
      </c>
      <c r="G109" s="218" t="s">
        <v>499</v>
      </c>
      <c r="H109" s="219">
        <v>441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627</v>
      </c>
    </row>
    <row r="110" s="2" customFormat="1" ht="16.5" customHeight="1">
      <c r="A110" s="40"/>
      <c r="B110" s="41"/>
      <c r="C110" s="215" t="s">
        <v>73</v>
      </c>
      <c r="D110" s="215" t="s">
        <v>187</v>
      </c>
      <c r="E110" s="216" t="s">
        <v>7476</v>
      </c>
      <c r="F110" s="217" t="s">
        <v>7565</v>
      </c>
      <c r="G110" s="218" t="s">
        <v>1314</v>
      </c>
      <c r="H110" s="219">
        <v>20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888</v>
      </c>
    </row>
    <row r="111" s="2" customFormat="1" ht="16.5" customHeight="1">
      <c r="A111" s="40"/>
      <c r="B111" s="41"/>
      <c r="C111" s="215" t="s">
        <v>73</v>
      </c>
      <c r="D111" s="215" t="s">
        <v>187</v>
      </c>
      <c r="E111" s="216" t="s">
        <v>7478</v>
      </c>
      <c r="F111" s="217" t="s">
        <v>7566</v>
      </c>
      <c r="G111" s="218" t="s">
        <v>1314</v>
      </c>
      <c r="H111" s="219">
        <v>12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898</v>
      </c>
    </row>
    <row r="112" s="2" customFormat="1" ht="16.5" customHeight="1">
      <c r="A112" s="40"/>
      <c r="B112" s="41"/>
      <c r="C112" s="215" t="s">
        <v>73</v>
      </c>
      <c r="D112" s="215" t="s">
        <v>187</v>
      </c>
      <c r="E112" s="216" t="s">
        <v>7480</v>
      </c>
      <c r="F112" s="217" t="s">
        <v>7567</v>
      </c>
      <c r="G112" s="218" t="s">
        <v>499</v>
      </c>
      <c r="H112" s="219">
        <v>125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913</v>
      </c>
    </row>
    <row r="113" s="2" customFormat="1" ht="16.5" customHeight="1">
      <c r="A113" s="40"/>
      <c r="B113" s="41"/>
      <c r="C113" s="215" t="s">
        <v>73</v>
      </c>
      <c r="D113" s="215" t="s">
        <v>187</v>
      </c>
      <c r="E113" s="216" t="s">
        <v>7482</v>
      </c>
      <c r="F113" s="217" t="s">
        <v>7568</v>
      </c>
      <c r="G113" s="218" t="s">
        <v>499</v>
      </c>
      <c r="H113" s="219">
        <v>120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935</v>
      </c>
    </row>
    <row r="114" s="2" customFormat="1" ht="16.5" customHeight="1">
      <c r="A114" s="40"/>
      <c r="B114" s="41"/>
      <c r="C114" s="215" t="s">
        <v>73</v>
      </c>
      <c r="D114" s="215" t="s">
        <v>187</v>
      </c>
      <c r="E114" s="216" t="s">
        <v>7484</v>
      </c>
      <c r="F114" s="217" t="s">
        <v>7569</v>
      </c>
      <c r="G114" s="218" t="s">
        <v>1314</v>
      </c>
      <c r="H114" s="219">
        <v>20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949</v>
      </c>
    </row>
    <row r="115" s="2" customFormat="1" ht="16.5" customHeight="1">
      <c r="A115" s="40"/>
      <c r="B115" s="41"/>
      <c r="C115" s="215" t="s">
        <v>73</v>
      </c>
      <c r="D115" s="215" t="s">
        <v>187</v>
      </c>
      <c r="E115" s="216" t="s">
        <v>7486</v>
      </c>
      <c r="F115" s="217" t="s">
        <v>7570</v>
      </c>
      <c r="G115" s="218" t="s">
        <v>499</v>
      </c>
      <c r="H115" s="219">
        <v>245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968</v>
      </c>
    </row>
    <row r="116" s="2" customFormat="1" ht="16.5" customHeight="1">
      <c r="A116" s="40"/>
      <c r="B116" s="41"/>
      <c r="C116" s="215" t="s">
        <v>73</v>
      </c>
      <c r="D116" s="215" t="s">
        <v>187</v>
      </c>
      <c r="E116" s="216" t="s">
        <v>7488</v>
      </c>
      <c r="F116" s="217" t="s">
        <v>7571</v>
      </c>
      <c r="G116" s="218" t="s">
        <v>499</v>
      </c>
      <c r="H116" s="219">
        <v>20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980</v>
      </c>
    </row>
    <row r="117" s="2" customFormat="1" ht="16.5" customHeight="1">
      <c r="A117" s="40"/>
      <c r="B117" s="41"/>
      <c r="C117" s="215" t="s">
        <v>73</v>
      </c>
      <c r="D117" s="215" t="s">
        <v>187</v>
      </c>
      <c r="E117" s="216" t="s">
        <v>7490</v>
      </c>
      <c r="F117" s="217" t="s">
        <v>7572</v>
      </c>
      <c r="G117" s="218" t="s">
        <v>448</v>
      </c>
      <c r="H117" s="219">
        <v>16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987</v>
      </c>
    </row>
    <row r="118" s="2" customFormat="1" ht="16.5" customHeight="1">
      <c r="A118" s="40"/>
      <c r="B118" s="41"/>
      <c r="C118" s="215" t="s">
        <v>73</v>
      </c>
      <c r="D118" s="215" t="s">
        <v>187</v>
      </c>
      <c r="E118" s="216" t="s">
        <v>7492</v>
      </c>
      <c r="F118" s="217" t="s">
        <v>5328</v>
      </c>
      <c r="G118" s="218" t="s">
        <v>448</v>
      </c>
      <c r="H118" s="219">
        <v>40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996</v>
      </c>
    </row>
    <row r="119" s="2" customFormat="1" ht="16.5" customHeight="1">
      <c r="A119" s="40"/>
      <c r="B119" s="41"/>
      <c r="C119" s="215" t="s">
        <v>73</v>
      </c>
      <c r="D119" s="215" t="s">
        <v>187</v>
      </c>
      <c r="E119" s="216" t="s">
        <v>7494</v>
      </c>
      <c r="F119" s="217" t="s">
        <v>7573</v>
      </c>
      <c r="G119" s="218" t="s">
        <v>1314</v>
      </c>
      <c r="H119" s="219">
        <v>12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1007</v>
      </c>
    </row>
    <row r="120" s="2" customFormat="1" ht="16.5" customHeight="1">
      <c r="A120" s="40"/>
      <c r="B120" s="41"/>
      <c r="C120" s="215" t="s">
        <v>73</v>
      </c>
      <c r="D120" s="215" t="s">
        <v>187</v>
      </c>
      <c r="E120" s="216" t="s">
        <v>7496</v>
      </c>
      <c r="F120" s="217" t="s">
        <v>7574</v>
      </c>
      <c r="G120" s="218" t="s">
        <v>448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1012</v>
      </c>
    </row>
    <row r="121" s="2" customFormat="1" ht="16.5" customHeight="1">
      <c r="A121" s="40"/>
      <c r="B121" s="41"/>
      <c r="C121" s="215" t="s">
        <v>73</v>
      </c>
      <c r="D121" s="215" t="s">
        <v>187</v>
      </c>
      <c r="E121" s="216" t="s">
        <v>7498</v>
      </c>
      <c r="F121" s="217" t="s">
        <v>7575</v>
      </c>
      <c r="G121" s="218" t="s">
        <v>342</v>
      </c>
      <c r="H121" s="219">
        <v>3.2000000000000002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1020</v>
      </c>
    </row>
    <row r="122" s="2" customFormat="1" ht="16.5" customHeight="1">
      <c r="A122" s="40"/>
      <c r="B122" s="41"/>
      <c r="C122" s="215" t="s">
        <v>73</v>
      </c>
      <c r="D122" s="215" t="s">
        <v>187</v>
      </c>
      <c r="E122" s="216" t="s">
        <v>7500</v>
      </c>
      <c r="F122" s="217" t="s">
        <v>7576</v>
      </c>
      <c r="G122" s="218" t="s">
        <v>342</v>
      </c>
      <c r="H122" s="219">
        <v>3.2000000000000002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1030</v>
      </c>
    </row>
    <row r="123" s="2" customFormat="1" ht="16.5" customHeight="1">
      <c r="A123" s="40"/>
      <c r="B123" s="41"/>
      <c r="C123" s="215" t="s">
        <v>73</v>
      </c>
      <c r="D123" s="215" t="s">
        <v>187</v>
      </c>
      <c r="E123" s="216" t="s">
        <v>7503</v>
      </c>
      <c r="F123" s="217" t="s">
        <v>7577</v>
      </c>
      <c r="G123" s="218" t="s">
        <v>342</v>
      </c>
      <c r="H123" s="219">
        <v>3.2000000000000002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1279</v>
      </c>
    </row>
    <row r="124" s="2" customFormat="1" ht="16.5" customHeight="1">
      <c r="A124" s="40"/>
      <c r="B124" s="41"/>
      <c r="C124" s="215" t="s">
        <v>73</v>
      </c>
      <c r="D124" s="215" t="s">
        <v>187</v>
      </c>
      <c r="E124" s="216" t="s">
        <v>7578</v>
      </c>
      <c r="F124" s="217" t="s">
        <v>7579</v>
      </c>
      <c r="G124" s="218" t="s">
        <v>7580</v>
      </c>
      <c r="H124" s="219">
        <v>40</v>
      </c>
      <c r="I124" s="220"/>
      <c r="J124" s="221">
        <f>ROUND(I124*H124,2)</f>
        <v>0</v>
      </c>
      <c r="K124" s="217" t="s">
        <v>19</v>
      </c>
      <c r="L124" s="46"/>
      <c r="M124" s="267" t="s">
        <v>19</v>
      </c>
      <c r="N124" s="268" t="s">
        <v>44</v>
      </c>
      <c r="O124" s="269"/>
      <c r="P124" s="270">
        <f>O124*H124</f>
        <v>0</v>
      </c>
      <c r="Q124" s="270">
        <v>0</v>
      </c>
      <c r="R124" s="270">
        <f>Q124*H124</f>
        <v>0</v>
      </c>
      <c r="S124" s="270">
        <v>0</v>
      </c>
      <c r="T124" s="27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1294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bk8pmbOzvqGOE4qoNCirAtHu4ZwVUfGuaY3/g0/7QCJg/NL1RB82TnCSM/1+8C5lJ535kL+wGfxytBndgfI8cA==" hashValue="ExcGfLqUyEZV5YTvgYEImdWEKd4ZucWg2O8WYoGnY1BnNcUAV8HBSHF18T2gQoqHUJuhbdIeo5CXmllSvi38HA==" algorithmName="SHA-512" password="CC35"/>
  <autoFilter ref="C91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6854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6855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7438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7581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33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34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ROUND((SUM(BE92:BE97)),  2)</f>
        <v>0</v>
      </c>
      <c r="G37" s="40"/>
      <c r="H37" s="40"/>
      <c r="I37" s="160">
        <v>0.20999999999999999</v>
      </c>
      <c r="J37" s="159">
        <f>ROUND(((SUM(BE92:BE97))*I37),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ROUND((SUM(BF92:BF97)),  2)</f>
        <v>0</v>
      </c>
      <c r="G38" s="40"/>
      <c r="H38" s="40"/>
      <c r="I38" s="160">
        <v>0.14999999999999999</v>
      </c>
      <c r="J38" s="159">
        <f>ROUND(((SUM(BF92:BF97))*I38),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ROUND((SUM(BG92:BG97)),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ROUND((SUM(BH92:BH97)),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ROUND((SUM(BI92:BI97)),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6854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6855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7438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0103 - EPS - ostatní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7582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6854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6855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7438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0103 - EPS - ostatní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443</v>
      </c>
      <c r="F93" s="202" t="s">
        <v>7583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SUM(P94:P97)</f>
        <v>0</v>
      </c>
      <c r="Q93" s="207"/>
      <c r="R93" s="208">
        <f>SUM(R94:R97)</f>
        <v>0</v>
      </c>
      <c r="S93" s="207"/>
      <c r="T93" s="209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135</v>
      </c>
      <c r="AT93" s="211" t="s">
        <v>72</v>
      </c>
      <c r="AU93" s="211" t="s">
        <v>73</v>
      </c>
      <c r="AY93" s="210" t="s">
        <v>185</v>
      </c>
      <c r="BK93" s="212">
        <f>SUM(BK94:BK97)</f>
        <v>0</v>
      </c>
    </row>
    <row r="94" s="2" customFormat="1" ht="16.5" customHeight="1">
      <c r="A94" s="40"/>
      <c r="B94" s="41"/>
      <c r="C94" s="215" t="s">
        <v>80</v>
      </c>
      <c r="D94" s="215" t="s">
        <v>187</v>
      </c>
      <c r="E94" s="216" t="s">
        <v>7584</v>
      </c>
      <c r="F94" s="217" t="s">
        <v>7585</v>
      </c>
      <c r="G94" s="218" t="s">
        <v>3739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450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450</v>
      </c>
      <c r="BM94" s="226" t="s">
        <v>7586</v>
      </c>
    </row>
    <row r="95" s="2" customFormat="1" ht="16.5" customHeight="1">
      <c r="A95" s="40"/>
      <c r="B95" s="41"/>
      <c r="C95" s="215" t="s">
        <v>82</v>
      </c>
      <c r="D95" s="215" t="s">
        <v>187</v>
      </c>
      <c r="E95" s="216" t="s">
        <v>7587</v>
      </c>
      <c r="F95" s="217" t="s">
        <v>4095</v>
      </c>
      <c r="G95" s="218" t="s">
        <v>3739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450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450</v>
      </c>
      <c r="BM95" s="226" t="s">
        <v>7588</v>
      </c>
    </row>
    <row r="96" s="2" customFormat="1" ht="16.5" customHeight="1">
      <c r="A96" s="40"/>
      <c r="B96" s="41"/>
      <c r="C96" s="215" t="s">
        <v>129</v>
      </c>
      <c r="D96" s="215" t="s">
        <v>187</v>
      </c>
      <c r="E96" s="216" t="s">
        <v>7589</v>
      </c>
      <c r="F96" s="217" t="s">
        <v>7590</v>
      </c>
      <c r="G96" s="218" t="s">
        <v>3739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450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450</v>
      </c>
      <c r="BM96" s="226" t="s">
        <v>7591</v>
      </c>
    </row>
    <row r="97" s="2" customFormat="1" ht="16.5" customHeight="1">
      <c r="A97" s="40"/>
      <c r="B97" s="41"/>
      <c r="C97" s="215" t="s">
        <v>135</v>
      </c>
      <c r="D97" s="215" t="s">
        <v>187</v>
      </c>
      <c r="E97" s="216" t="s">
        <v>7592</v>
      </c>
      <c r="F97" s="217" t="s">
        <v>7593</v>
      </c>
      <c r="G97" s="218" t="s">
        <v>3739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67" t="s">
        <v>19</v>
      </c>
      <c r="N97" s="268" t="s">
        <v>44</v>
      </c>
      <c r="O97" s="269"/>
      <c r="P97" s="270">
        <f>O97*H97</f>
        <v>0</v>
      </c>
      <c r="Q97" s="270">
        <v>0</v>
      </c>
      <c r="R97" s="270">
        <f>Q97*H97</f>
        <v>0</v>
      </c>
      <c r="S97" s="270">
        <v>0</v>
      </c>
      <c r="T97" s="27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450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450</v>
      </c>
      <c r="BM97" s="226" t="s">
        <v>7594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1jHEguh+yPINjw1ikDmnpxGLAzOPRYjwtt6GDxibOL9G8TD3htAc+j05PoXuNXfWjvY1rtnePUrgb5vTEbjsUw==" hashValue="/wCiS354XVssa9GqEltULdYkoRaU0SBuMdmuKnh5Qk4ToO9tGTvAnlXPZtJw/JjxcnUZCySNwVm6qoz13e9uRQ==" algorithmName="SHA-512" password="CC35"/>
  <autoFilter ref="C91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6854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6855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5330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ROUND((SUM(BE94:BE290)),  2)</f>
        <v>0</v>
      </c>
      <c r="G37" s="40"/>
      <c r="H37" s="40"/>
      <c r="I37" s="160">
        <v>0.20999999999999999</v>
      </c>
      <c r="J37" s="159">
        <f>ROUND(((SUM(BE94:BE290))*I37),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ROUND((SUM(BF94:BF290)),  2)</f>
        <v>0</v>
      </c>
      <c r="G38" s="40"/>
      <c r="H38" s="40"/>
      <c r="I38" s="160">
        <v>0.14999999999999999</v>
      </c>
      <c r="J38" s="159">
        <f>ROUND(((SUM(BF94:BF290))*I38),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ROUND((SUM(BG94:BG290)),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ROUND((SUM(BH94:BH290)),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ROUND((SUM(BI94:BI290)),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6854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6855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014 - Vzduchotechnika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7596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7597</v>
      </c>
      <c r="E69" s="180"/>
      <c r="F69" s="180"/>
      <c r="G69" s="180"/>
      <c r="H69" s="180"/>
      <c r="I69" s="180"/>
      <c r="J69" s="181">
        <f>J216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5338</v>
      </c>
      <c r="E70" s="180"/>
      <c r="F70" s="180"/>
      <c r="G70" s="180"/>
      <c r="H70" s="180"/>
      <c r="I70" s="180"/>
      <c r="J70" s="181">
        <f>J281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170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6854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152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6855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7595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014 - Vzduchotechnika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16. 9. 2021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Ostravská univerzita, Dvořákova 138/7, Ostrava</v>
      </c>
      <c r="G90" s="42"/>
      <c r="H90" s="42"/>
      <c r="I90" s="34" t="s">
        <v>32</v>
      </c>
      <c r="J90" s="38" t="str">
        <f>E25</f>
        <v>Ing.arch.Martin Janda,Lomná 1895, Frenštát p.R.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171</v>
      </c>
      <c r="D93" s="191" t="s">
        <v>58</v>
      </c>
      <c r="E93" s="191" t="s">
        <v>54</v>
      </c>
      <c r="F93" s="191" t="s">
        <v>55</v>
      </c>
      <c r="G93" s="191" t="s">
        <v>172</v>
      </c>
      <c r="H93" s="191" t="s">
        <v>173</v>
      </c>
      <c r="I93" s="191" t="s">
        <v>174</v>
      </c>
      <c r="J93" s="191" t="s">
        <v>156</v>
      </c>
      <c r="K93" s="192" t="s">
        <v>175</v>
      </c>
      <c r="L93" s="193"/>
      <c r="M93" s="94" t="s">
        <v>19</v>
      </c>
      <c r="N93" s="95" t="s">
        <v>43</v>
      </c>
      <c r="O93" s="95" t="s">
        <v>176</v>
      </c>
      <c r="P93" s="95" t="s">
        <v>177</v>
      </c>
      <c r="Q93" s="95" t="s">
        <v>178</v>
      </c>
      <c r="R93" s="95" t="s">
        <v>179</v>
      </c>
      <c r="S93" s="95" t="s">
        <v>180</v>
      </c>
      <c r="T93" s="96" t="s">
        <v>181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182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P95+P216+P281</f>
        <v>0</v>
      </c>
      <c r="Q94" s="98"/>
      <c r="R94" s="196">
        <f>R95+R216+R281</f>
        <v>0</v>
      </c>
      <c r="S94" s="98"/>
      <c r="T94" s="197">
        <f>T95+T216+T281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157</v>
      </c>
      <c r="BK94" s="198">
        <f>BK95+BK216+BK281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129</v>
      </c>
      <c r="F95" s="202" t="s">
        <v>7598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SUM(P96:P215)</f>
        <v>0</v>
      </c>
      <c r="Q95" s="207"/>
      <c r="R95" s="208">
        <f>SUM(R96:R215)</f>
        <v>0</v>
      </c>
      <c r="S95" s="207"/>
      <c r="T95" s="209">
        <f>SUM(T96:T215)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73</v>
      </c>
      <c r="AY95" s="210" t="s">
        <v>185</v>
      </c>
      <c r="BK95" s="212">
        <f>SUM(BK96:BK215)</f>
        <v>0</v>
      </c>
    </row>
    <row r="96" s="2" customFormat="1" ht="66.75" customHeight="1">
      <c r="A96" s="40"/>
      <c r="B96" s="41"/>
      <c r="C96" s="215" t="s">
        <v>80</v>
      </c>
      <c r="D96" s="215" t="s">
        <v>187</v>
      </c>
      <c r="E96" s="216" t="s">
        <v>7599</v>
      </c>
      <c r="F96" s="217" t="s">
        <v>7600</v>
      </c>
      <c r="G96" s="218" t="s">
        <v>3739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6838</v>
      </c>
    </row>
    <row r="97" s="2" customFormat="1" ht="24.15" customHeight="1">
      <c r="A97" s="40"/>
      <c r="B97" s="41"/>
      <c r="C97" s="215" t="s">
        <v>82</v>
      </c>
      <c r="D97" s="215" t="s">
        <v>187</v>
      </c>
      <c r="E97" s="216" t="s">
        <v>5522</v>
      </c>
      <c r="F97" s="217" t="s">
        <v>5523</v>
      </c>
      <c r="G97" s="218" t="s">
        <v>1314</v>
      </c>
      <c r="H97" s="219">
        <v>3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6844</v>
      </c>
    </row>
    <row r="98" s="2" customFormat="1" ht="16.5" customHeight="1">
      <c r="A98" s="40"/>
      <c r="B98" s="41"/>
      <c r="C98" s="215" t="s">
        <v>129</v>
      </c>
      <c r="D98" s="215" t="s">
        <v>187</v>
      </c>
      <c r="E98" s="216" t="s">
        <v>5524</v>
      </c>
      <c r="F98" s="217" t="s">
        <v>5525</v>
      </c>
      <c r="G98" s="218" t="s">
        <v>1314</v>
      </c>
      <c r="H98" s="219">
        <v>3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6851</v>
      </c>
    </row>
    <row r="99" s="2" customFormat="1" ht="16.5" customHeight="1">
      <c r="A99" s="40"/>
      <c r="B99" s="41"/>
      <c r="C99" s="215" t="s">
        <v>135</v>
      </c>
      <c r="D99" s="215" t="s">
        <v>187</v>
      </c>
      <c r="E99" s="216" t="s">
        <v>5526</v>
      </c>
      <c r="F99" s="217" t="s">
        <v>5527</v>
      </c>
      <c r="G99" s="218" t="s">
        <v>1314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7601</v>
      </c>
    </row>
    <row r="100" s="2" customFormat="1" ht="16.5" customHeight="1">
      <c r="A100" s="40"/>
      <c r="B100" s="41"/>
      <c r="C100" s="215" t="s">
        <v>250</v>
      </c>
      <c r="D100" s="215" t="s">
        <v>187</v>
      </c>
      <c r="E100" s="216" t="s">
        <v>5528</v>
      </c>
      <c r="F100" s="217" t="s">
        <v>5529</v>
      </c>
      <c r="G100" s="218" t="s">
        <v>3739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7602</v>
      </c>
    </row>
    <row r="101" s="2" customFormat="1" ht="16.5" customHeight="1">
      <c r="A101" s="40"/>
      <c r="B101" s="41"/>
      <c r="C101" s="215" t="s">
        <v>255</v>
      </c>
      <c r="D101" s="215" t="s">
        <v>187</v>
      </c>
      <c r="E101" s="216" t="s">
        <v>5344</v>
      </c>
      <c r="F101" s="217" t="s">
        <v>5345</v>
      </c>
      <c r="G101" s="218" t="s">
        <v>448</v>
      </c>
      <c r="H101" s="219">
        <v>3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7603</v>
      </c>
    </row>
    <row r="102" s="2" customFormat="1" ht="16.5" customHeight="1">
      <c r="A102" s="40"/>
      <c r="B102" s="41"/>
      <c r="C102" s="215" t="s">
        <v>260</v>
      </c>
      <c r="D102" s="215" t="s">
        <v>187</v>
      </c>
      <c r="E102" s="216" t="s">
        <v>5346</v>
      </c>
      <c r="F102" s="217" t="s">
        <v>5347</v>
      </c>
      <c r="G102" s="218" t="s">
        <v>5348</v>
      </c>
      <c r="H102" s="219">
        <v>1.5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7604</v>
      </c>
    </row>
    <row r="103" s="2" customFormat="1" ht="66.75" customHeight="1">
      <c r="A103" s="40"/>
      <c r="B103" s="41"/>
      <c r="C103" s="215" t="s">
        <v>265</v>
      </c>
      <c r="D103" s="215" t="s">
        <v>187</v>
      </c>
      <c r="E103" s="216" t="s">
        <v>7605</v>
      </c>
      <c r="F103" s="217" t="s">
        <v>7606</v>
      </c>
      <c r="G103" s="218" t="s">
        <v>1314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7607</v>
      </c>
    </row>
    <row r="104" s="2" customFormat="1" ht="66.75" customHeight="1">
      <c r="A104" s="40"/>
      <c r="B104" s="41"/>
      <c r="C104" s="215" t="s">
        <v>236</v>
      </c>
      <c r="D104" s="215" t="s">
        <v>187</v>
      </c>
      <c r="E104" s="216" t="s">
        <v>7608</v>
      </c>
      <c r="F104" s="217" t="s">
        <v>7609</v>
      </c>
      <c r="G104" s="218" t="s">
        <v>1314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7610</v>
      </c>
    </row>
    <row r="105" s="2" customFormat="1" ht="76.35" customHeight="1">
      <c r="A105" s="40"/>
      <c r="B105" s="41"/>
      <c r="C105" s="215" t="s">
        <v>283</v>
      </c>
      <c r="D105" s="215" t="s">
        <v>187</v>
      </c>
      <c r="E105" s="216" t="s">
        <v>7611</v>
      </c>
      <c r="F105" s="217" t="s">
        <v>7612</v>
      </c>
      <c r="G105" s="218" t="s">
        <v>1314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7613</v>
      </c>
    </row>
    <row r="106" s="2" customFormat="1" ht="66.75" customHeight="1">
      <c r="A106" s="40"/>
      <c r="B106" s="41"/>
      <c r="C106" s="215" t="s">
        <v>293</v>
      </c>
      <c r="D106" s="215" t="s">
        <v>187</v>
      </c>
      <c r="E106" s="216" t="s">
        <v>7614</v>
      </c>
      <c r="F106" s="217" t="s">
        <v>7615</v>
      </c>
      <c r="G106" s="218" t="s">
        <v>1314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7616</v>
      </c>
    </row>
    <row r="107" s="2" customFormat="1" ht="66.75" customHeight="1">
      <c r="A107" s="40"/>
      <c r="B107" s="41"/>
      <c r="C107" s="215" t="s">
        <v>302</v>
      </c>
      <c r="D107" s="215" t="s">
        <v>187</v>
      </c>
      <c r="E107" s="216" t="s">
        <v>7617</v>
      </c>
      <c r="F107" s="217" t="s">
        <v>7618</v>
      </c>
      <c r="G107" s="218" t="s">
        <v>1314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7619</v>
      </c>
    </row>
    <row r="108" s="2" customFormat="1" ht="76.35" customHeight="1">
      <c r="A108" s="40"/>
      <c r="B108" s="41"/>
      <c r="C108" s="215" t="s">
        <v>309</v>
      </c>
      <c r="D108" s="215" t="s">
        <v>187</v>
      </c>
      <c r="E108" s="216" t="s">
        <v>7620</v>
      </c>
      <c r="F108" s="217" t="s">
        <v>7621</v>
      </c>
      <c r="G108" s="218" t="s">
        <v>1314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7622</v>
      </c>
    </row>
    <row r="109" s="2" customFormat="1" ht="66.75" customHeight="1">
      <c r="A109" s="40"/>
      <c r="B109" s="41"/>
      <c r="C109" s="215" t="s">
        <v>318</v>
      </c>
      <c r="D109" s="215" t="s">
        <v>187</v>
      </c>
      <c r="E109" s="216" t="s">
        <v>7623</v>
      </c>
      <c r="F109" s="217" t="s">
        <v>7624</v>
      </c>
      <c r="G109" s="218" t="s">
        <v>1314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407</v>
      </c>
    </row>
    <row r="110" s="2" customFormat="1" ht="66.75" customHeight="1">
      <c r="A110" s="40"/>
      <c r="B110" s="41"/>
      <c r="C110" s="215" t="s">
        <v>8</v>
      </c>
      <c r="D110" s="215" t="s">
        <v>187</v>
      </c>
      <c r="E110" s="216" t="s">
        <v>7605</v>
      </c>
      <c r="F110" s="217" t="s">
        <v>7606</v>
      </c>
      <c r="G110" s="218" t="s">
        <v>1314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7625</v>
      </c>
    </row>
    <row r="111" s="2" customFormat="1" ht="66.75" customHeight="1">
      <c r="A111" s="40"/>
      <c r="B111" s="41"/>
      <c r="C111" s="215" t="s">
        <v>339</v>
      </c>
      <c r="D111" s="215" t="s">
        <v>187</v>
      </c>
      <c r="E111" s="216" t="s">
        <v>7605</v>
      </c>
      <c r="F111" s="217" t="s">
        <v>7606</v>
      </c>
      <c r="G111" s="218" t="s">
        <v>1314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7626</v>
      </c>
    </row>
    <row r="112" s="2" customFormat="1" ht="16.5" customHeight="1">
      <c r="A112" s="40"/>
      <c r="B112" s="41"/>
      <c r="C112" s="215" t="s">
        <v>345</v>
      </c>
      <c r="D112" s="215" t="s">
        <v>187</v>
      </c>
      <c r="E112" s="216" t="s">
        <v>7627</v>
      </c>
      <c r="F112" s="217" t="s">
        <v>7628</v>
      </c>
      <c r="G112" s="218" t="s">
        <v>1314</v>
      </c>
      <c r="H112" s="219">
        <v>9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7629</v>
      </c>
    </row>
    <row r="113" s="2" customFormat="1" ht="24.15" customHeight="1">
      <c r="A113" s="40"/>
      <c r="B113" s="41"/>
      <c r="C113" s="215" t="s">
        <v>352</v>
      </c>
      <c r="D113" s="215" t="s">
        <v>187</v>
      </c>
      <c r="E113" s="216" t="s">
        <v>7630</v>
      </c>
      <c r="F113" s="217" t="s">
        <v>7631</v>
      </c>
      <c r="G113" s="218" t="s">
        <v>1314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7632</v>
      </c>
    </row>
    <row r="114" s="2" customFormat="1" ht="16.5" customHeight="1">
      <c r="A114" s="40"/>
      <c r="B114" s="41"/>
      <c r="C114" s="215" t="s">
        <v>358</v>
      </c>
      <c r="D114" s="215" t="s">
        <v>187</v>
      </c>
      <c r="E114" s="216" t="s">
        <v>7633</v>
      </c>
      <c r="F114" s="217" t="s">
        <v>7634</v>
      </c>
      <c r="G114" s="218" t="s">
        <v>1314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4186</v>
      </c>
    </row>
    <row r="115" s="2" customFormat="1" ht="24.15" customHeight="1">
      <c r="A115" s="40"/>
      <c r="B115" s="41"/>
      <c r="C115" s="215" t="s">
        <v>372</v>
      </c>
      <c r="D115" s="215" t="s">
        <v>187</v>
      </c>
      <c r="E115" s="216" t="s">
        <v>7635</v>
      </c>
      <c r="F115" s="217" t="s">
        <v>7636</v>
      </c>
      <c r="G115" s="218" t="s">
        <v>3688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7637</v>
      </c>
    </row>
    <row r="116" s="2" customFormat="1" ht="16.5" customHeight="1">
      <c r="A116" s="40"/>
      <c r="B116" s="41"/>
      <c r="C116" s="215" t="s">
        <v>7</v>
      </c>
      <c r="D116" s="215" t="s">
        <v>187</v>
      </c>
      <c r="E116" s="216" t="s">
        <v>5577</v>
      </c>
      <c r="F116" s="217" t="s">
        <v>5578</v>
      </c>
      <c r="G116" s="218" t="s">
        <v>1773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7638</v>
      </c>
    </row>
    <row r="117" s="2" customFormat="1" ht="16.5" customHeight="1">
      <c r="A117" s="40"/>
      <c r="B117" s="41"/>
      <c r="C117" s="215" t="s">
        <v>386</v>
      </c>
      <c r="D117" s="215" t="s">
        <v>187</v>
      </c>
      <c r="E117" s="216" t="s">
        <v>5579</v>
      </c>
      <c r="F117" s="217" t="s">
        <v>5580</v>
      </c>
      <c r="G117" s="218" t="s">
        <v>1773</v>
      </c>
      <c r="H117" s="219">
        <v>2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7639</v>
      </c>
    </row>
    <row r="118" s="2" customFormat="1" ht="16.5" customHeight="1">
      <c r="A118" s="40"/>
      <c r="B118" s="41"/>
      <c r="C118" s="215" t="s">
        <v>393</v>
      </c>
      <c r="D118" s="215" t="s">
        <v>187</v>
      </c>
      <c r="E118" s="216" t="s">
        <v>7640</v>
      </c>
      <c r="F118" s="217" t="s">
        <v>7641</v>
      </c>
      <c r="G118" s="218" t="s">
        <v>1314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7642</v>
      </c>
    </row>
    <row r="119" s="2" customFormat="1" ht="24.15" customHeight="1">
      <c r="A119" s="40"/>
      <c r="B119" s="41"/>
      <c r="C119" s="215" t="s">
        <v>400</v>
      </c>
      <c r="D119" s="215" t="s">
        <v>187</v>
      </c>
      <c r="E119" s="216" t="s">
        <v>7643</v>
      </c>
      <c r="F119" s="217" t="s">
        <v>7644</v>
      </c>
      <c r="G119" s="218" t="s">
        <v>1314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7645</v>
      </c>
    </row>
    <row r="120" s="2" customFormat="1" ht="16.5" customHeight="1">
      <c r="A120" s="40"/>
      <c r="B120" s="41"/>
      <c r="C120" s="215" t="s">
        <v>409</v>
      </c>
      <c r="D120" s="215" t="s">
        <v>187</v>
      </c>
      <c r="E120" s="216" t="s">
        <v>7646</v>
      </c>
      <c r="F120" s="217" t="s">
        <v>7647</v>
      </c>
      <c r="G120" s="218" t="s">
        <v>1314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7648</v>
      </c>
    </row>
    <row r="121" s="2" customFormat="1" ht="24.15" customHeight="1">
      <c r="A121" s="40"/>
      <c r="B121" s="41"/>
      <c r="C121" s="215" t="s">
        <v>417</v>
      </c>
      <c r="D121" s="215" t="s">
        <v>187</v>
      </c>
      <c r="E121" s="216" t="s">
        <v>7649</v>
      </c>
      <c r="F121" s="217" t="s">
        <v>7636</v>
      </c>
      <c r="G121" s="218" t="s">
        <v>3688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7650</v>
      </c>
    </row>
    <row r="122" s="2" customFormat="1" ht="16.5" customHeight="1">
      <c r="A122" s="40"/>
      <c r="B122" s="41"/>
      <c r="C122" s="215" t="s">
        <v>436</v>
      </c>
      <c r="D122" s="215" t="s">
        <v>187</v>
      </c>
      <c r="E122" s="216" t="s">
        <v>5577</v>
      </c>
      <c r="F122" s="217" t="s">
        <v>5578</v>
      </c>
      <c r="G122" s="218" t="s">
        <v>1773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7651</v>
      </c>
    </row>
    <row r="123" s="2" customFormat="1" ht="16.5" customHeight="1">
      <c r="A123" s="40"/>
      <c r="B123" s="41"/>
      <c r="C123" s="215" t="s">
        <v>445</v>
      </c>
      <c r="D123" s="215" t="s">
        <v>187</v>
      </c>
      <c r="E123" s="216" t="s">
        <v>5579</v>
      </c>
      <c r="F123" s="217" t="s">
        <v>5580</v>
      </c>
      <c r="G123" s="218" t="s">
        <v>1773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7652</v>
      </c>
    </row>
    <row r="124" s="2" customFormat="1" ht="21.75" customHeight="1">
      <c r="A124" s="40"/>
      <c r="B124" s="41"/>
      <c r="C124" s="215" t="s">
        <v>454</v>
      </c>
      <c r="D124" s="215" t="s">
        <v>187</v>
      </c>
      <c r="E124" s="216" t="s">
        <v>7653</v>
      </c>
      <c r="F124" s="217" t="s">
        <v>7654</v>
      </c>
      <c r="G124" s="218" t="s">
        <v>1314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7655</v>
      </c>
    </row>
    <row r="125" s="2" customFormat="1" ht="24.15" customHeight="1">
      <c r="A125" s="40"/>
      <c r="B125" s="41"/>
      <c r="C125" s="215" t="s">
        <v>630</v>
      </c>
      <c r="D125" s="215" t="s">
        <v>187</v>
      </c>
      <c r="E125" s="216" t="s">
        <v>7656</v>
      </c>
      <c r="F125" s="217" t="s">
        <v>7657</v>
      </c>
      <c r="G125" s="218" t="s">
        <v>1314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7658</v>
      </c>
    </row>
    <row r="126" s="2" customFormat="1" ht="16.5" customHeight="1">
      <c r="A126" s="40"/>
      <c r="B126" s="41"/>
      <c r="C126" s="215" t="s">
        <v>635</v>
      </c>
      <c r="D126" s="215" t="s">
        <v>187</v>
      </c>
      <c r="E126" s="216" t="s">
        <v>7646</v>
      </c>
      <c r="F126" s="217" t="s">
        <v>7647</v>
      </c>
      <c r="G126" s="218" t="s">
        <v>1314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7659</v>
      </c>
    </row>
    <row r="127" s="2" customFormat="1" ht="24.15" customHeight="1">
      <c r="A127" s="40"/>
      <c r="B127" s="41"/>
      <c r="C127" s="215" t="s">
        <v>627</v>
      </c>
      <c r="D127" s="215" t="s">
        <v>187</v>
      </c>
      <c r="E127" s="216" t="s">
        <v>7649</v>
      </c>
      <c r="F127" s="217" t="s">
        <v>7636</v>
      </c>
      <c r="G127" s="218" t="s">
        <v>3688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7660</v>
      </c>
    </row>
    <row r="128" s="2" customFormat="1" ht="16.5" customHeight="1">
      <c r="A128" s="40"/>
      <c r="B128" s="41"/>
      <c r="C128" s="215" t="s">
        <v>644</v>
      </c>
      <c r="D128" s="215" t="s">
        <v>187</v>
      </c>
      <c r="E128" s="216" t="s">
        <v>5577</v>
      </c>
      <c r="F128" s="217" t="s">
        <v>5578</v>
      </c>
      <c r="G128" s="218" t="s">
        <v>1773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7661</v>
      </c>
    </row>
    <row r="129" s="2" customFormat="1" ht="16.5" customHeight="1">
      <c r="A129" s="40"/>
      <c r="B129" s="41"/>
      <c r="C129" s="215" t="s">
        <v>888</v>
      </c>
      <c r="D129" s="215" t="s">
        <v>187</v>
      </c>
      <c r="E129" s="216" t="s">
        <v>5579</v>
      </c>
      <c r="F129" s="217" t="s">
        <v>5580</v>
      </c>
      <c r="G129" s="218" t="s">
        <v>1773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7662</v>
      </c>
    </row>
    <row r="130" s="2" customFormat="1" ht="21.75" customHeight="1">
      <c r="A130" s="40"/>
      <c r="B130" s="41"/>
      <c r="C130" s="215" t="s">
        <v>893</v>
      </c>
      <c r="D130" s="215" t="s">
        <v>187</v>
      </c>
      <c r="E130" s="216" t="s">
        <v>7653</v>
      </c>
      <c r="F130" s="217" t="s">
        <v>7654</v>
      </c>
      <c r="G130" s="218" t="s">
        <v>1314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7663</v>
      </c>
    </row>
    <row r="131" s="2" customFormat="1" ht="153.45" customHeight="1">
      <c r="A131" s="40"/>
      <c r="B131" s="41"/>
      <c r="C131" s="215" t="s">
        <v>898</v>
      </c>
      <c r="D131" s="215" t="s">
        <v>187</v>
      </c>
      <c r="E131" s="216" t="s">
        <v>7664</v>
      </c>
      <c r="F131" s="217" t="s">
        <v>7665</v>
      </c>
      <c r="G131" s="218" t="s">
        <v>1314</v>
      </c>
      <c r="H131" s="219">
        <v>2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7666</v>
      </c>
    </row>
    <row r="132" s="2" customFormat="1" ht="16.5" customHeight="1">
      <c r="A132" s="40"/>
      <c r="B132" s="41"/>
      <c r="C132" s="215" t="s">
        <v>904</v>
      </c>
      <c r="D132" s="215" t="s">
        <v>187</v>
      </c>
      <c r="E132" s="216" t="s">
        <v>7667</v>
      </c>
      <c r="F132" s="217" t="s">
        <v>7668</v>
      </c>
      <c r="G132" s="218" t="s">
        <v>499</v>
      </c>
      <c r="H132" s="219">
        <v>19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7669</v>
      </c>
    </row>
    <row r="133" s="2" customFormat="1" ht="21.75" customHeight="1">
      <c r="A133" s="40"/>
      <c r="B133" s="41"/>
      <c r="C133" s="215" t="s">
        <v>913</v>
      </c>
      <c r="D133" s="215" t="s">
        <v>187</v>
      </c>
      <c r="E133" s="216" t="s">
        <v>7670</v>
      </c>
      <c r="F133" s="217" t="s">
        <v>7671</v>
      </c>
      <c r="G133" s="218" t="s">
        <v>1314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7672</v>
      </c>
    </row>
    <row r="134" s="2" customFormat="1" ht="21.75" customHeight="1">
      <c r="A134" s="40"/>
      <c r="B134" s="41"/>
      <c r="C134" s="215" t="s">
        <v>929</v>
      </c>
      <c r="D134" s="215" t="s">
        <v>187</v>
      </c>
      <c r="E134" s="216" t="s">
        <v>7673</v>
      </c>
      <c r="F134" s="217" t="s">
        <v>7674</v>
      </c>
      <c r="G134" s="218" t="s">
        <v>1314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2629</v>
      </c>
    </row>
    <row r="135" s="2" customFormat="1" ht="16.5" customHeight="1">
      <c r="A135" s="40"/>
      <c r="B135" s="41"/>
      <c r="C135" s="215" t="s">
        <v>935</v>
      </c>
      <c r="D135" s="215" t="s">
        <v>187</v>
      </c>
      <c r="E135" s="216" t="s">
        <v>7675</v>
      </c>
      <c r="F135" s="217" t="s">
        <v>7676</v>
      </c>
      <c r="G135" s="218" t="s">
        <v>1314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1260</v>
      </c>
    </row>
    <row r="136" s="2" customFormat="1" ht="16.5" customHeight="1">
      <c r="A136" s="40"/>
      <c r="B136" s="41"/>
      <c r="C136" s="215" t="s">
        <v>944</v>
      </c>
      <c r="D136" s="215" t="s">
        <v>187</v>
      </c>
      <c r="E136" s="216" t="s">
        <v>7677</v>
      </c>
      <c r="F136" s="217" t="s">
        <v>7678</v>
      </c>
      <c r="G136" s="218" t="s">
        <v>1314</v>
      </c>
      <c r="H136" s="219">
        <v>4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434</v>
      </c>
    </row>
    <row r="137" s="2" customFormat="1" ht="16.5" customHeight="1">
      <c r="A137" s="40"/>
      <c r="B137" s="41"/>
      <c r="C137" s="215" t="s">
        <v>949</v>
      </c>
      <c r="D137" s="215" t="s">
        <v>187</v>
      </c>
      <c r="E137" s="216" t="s">
        <v>7679</v>
      </c>
      <c r="F137" s="217" t="s">
        <v>7680</v>
      </c>
      <c r="G137" s="218" t="s">
        <v>1314</v>
      </c>
      <c r="H137" s="219">
        <v>4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7681</v>
      </c>
    </row>
    <row r="138" s="2" customFormat="1" ht="37.8" customHeight="1">
      <c r="A138" s="40"/>
      <c r="B138" s="41"/>
      <c r="C138" s="215" t="s">
        <v>963</v>
      </c>
      <c r="D138" s="215" t="s">
        <v>187</v>
      </c>
      <c r="E138" s="216" t="s">
        <v>7682</v>
      </c>
      <c r="F138" s="217" t="s">
        <v>7683</v>
      </c>
      <c r="G138" s="218" t="s">
        <v>1314</v>
      </c>
      <c r="H138" s="219">
        <v>4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7684</v>
      </c>
    </row>
    <row r="139" s="2" customFormat="1" ht="16.5" customHeight="1">
      <c r="A139" s="40"/>
      <c r="B139" s="41"/>
      <c r="C139" s="215" t="s">
        <v>968</v>
      </c>
      <c r="D139" s="215" t="s">
        <v>187</v>
      </c>
      <c r="E139" s="216" t="s">
        <v>7685</v>
      </c>
      <c r="F139" s="217" t="s">
        <v>7686</v>
      </c>
      <c r="G139" s="218" t="s">
        <v>1314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7687</v>
      </c>
    </row>
    <row r="140" s="2" customFormat="1" ht="16.5" customHeight="1">
      <c r="A140" s="40"/>
      <c r="B140" s="41"/>
      <c r="C140" s="215" t="s">
        <v>975</v>
      </c>
      <c r="D140" s="215" t="s">
        <v>187</v>
      </c>
      <c r="E140" s="216" t="s">
        <v>7688</v>
      </c>
      <c r="F140" s="217" t="s">
        <v>7689</v>
      </c>
      <c r="G140" s="218" t="s">
        <v>1314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7690</v>
      </c>
    </row>
    <row r="141" s="2" customFormat="1" ht="16.5" customHeight="1">
      <c r="A141" s="40"/>
      <c r="B141" s="41"/>
      <c r="C141" s="215" t="s">
        <v>980</v>
      </c>
      <c r="D141" s="215" t="s">
        <v>187</v>
      </c>
      <c r="E141" s="216" t="s">
        <v>7691</v>
      </c>
      <c r="F141" s="217" t="s">
        <v>7692</v>
      </c>
      <c r="G141" s="218" t="s">
        <v>1314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2054</v>
      </c>
    </row>
    <row r="142" s="2" customFormat="1" ht="16.5" customHeight="1">
      <c r="A142" s="40"/>
      <c r="B142" s="41"/>
      <c r="C142" s="215" t="s">
        <v>984</v>
      </c>
      <c r="D142" s="215" t="s">
        <v>187</v>
      </c>
      <c r="E142" s="216" t="s">
        <v>7693</v>
      </c>
      <c r="F142" s="217" t="s">
        <v>7694</v>
      </c>
      <c r="G142" s="218" t="s">
        <v>1314</v>
      </c>
      <c r="H142" s="219">
        <v>3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7695</v>
      </c>
    </row>
    <row r="143" s="2" customFormat="1" ht="16.5" customHeight="1">
      <c r="A143" s="40"/>
      <c r="B143" s="41"/>
      <c r="C143" s="215" t="s">
        <v>987</v>
      </c>
      <c r="D143" s="215" t="s">
        <v>187</v>
      </c>
      <c r="E143" s="216" t="s">
        <v>7696</v>
      </c>
      <c r="F143" s="217" t="s">
        <v>7697</v>
      </c>
      <c r="G143" s="218" t="s">
        <v>1314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7698</v>
      </c>
    </row>
    <row r="144" s="2" customFormat="1" ht="16.5" customHeight="1">
      <c r="A144" s="40"/>
      <c r="B144" s="41"/>
      <c r="C144" s="215" t="s">
        <v>989</v>
      </c>
      <c r="D144" s="215" t="s">
        <v>187</v>
      </c>
      <c r="E144" s="216" t="s">
        <v>7699</v>
      </c>
      <c r="F144" s="217" t="s">
        <v>7700</v>
      </c>
      <c r="G144" s="218" t="s">
        <v>1314</v>
      </c>
      <c r="H144" s="219">
        <v>3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7701</v>
      </c>
    </row>
    <row r="145" s="2" customFormat="1" ht="16.5" customHeight="1">
      <c r="A145" s="40"/>
      <c r="B145" s="41"/>
      <c r="C145" s="215" t="s">
        <v>996</v>
      </c>
      <c r="D145" s="215" t="s">
        <v>187</v>
      </c>
      <c r="E145" s="216" t="s">
        <v>7702</v>
      </c>
      <c r="F145" s="217" t="s">
        <v>7703</v>
      </c>
      <c r="G145" s="218" t="s">
        <v>1314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1451</v>
      </c>
    </row>
    <row r="146" s="2" customFormat="1" ht="16.5" customHeight="1">
      <c r="A146" s="40"/>
      <c r="B146" s="41"/>
      <c r="C146" s="215" t="s">
        <v>1002</v>
      </c>
      <c r="D146" s="215" t="s">
        <v>187</v>
      </c>
      <c r="E146" s="216" t="s">
        <v>7704</v>
      </c>
      <c r="F146" s="217" t="s">
        <v>7705</v>
      </c>
      <c r="G146" s="218" t="s">
        <v>1314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2219</v>
      </c>
    </row>
    <row r="147" s="2" customFormat="1" ht="16.5" customHeight="1">
      <c r="A147" s="40"/>
      <c r="B147" s="41"/>
      <c r="C147" s="215" t="s">
        <v>1007</v>
      </c>
      <c r="D147" s="215" t="s">
        <v>187</v>
      </c>
      <c r="E147" s="216" t="s">
        <v>7706</v>
      </c>
      <c r="F147" s="217" t="s">
        <v>7707</v>
      </c>
      <c r="G147" s="218" t="s">
        <v>1314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7708</v>
      </c>
    </row>
    <row r="148" s="2" customFormat="1" ht="16.5" customHeight="1">
      <c r="A148" s="40"/>
      <c r="B148" s="41"/>
      <c r="C148" s="215" t="s">
        <v>1009</v>
      </c>
      <c r="D148" s="215" t="s">
        <v>187</v>
      </c>
      <c r="E148" s="216" t="s">
        <v>7709</v>
      </c>
      <c r="F148" s="217" t="s">
        <v>7710</v>
      </c>
      <c r="G148" s="218" t="s">
        <v>499</v>
      </c>
      <c r="H148" s="219">
        <v>25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7711</v>
      </c>
    </row>
    <row r="149" s="2" customFormat="1" ht="16.5" customHeight="1">
      <c r="A149" s="40"/>
      <c r="B149" s="41"/>
      <c r="C149" s="215" t="s">
        <v>1012</v>
      </c>
      <c r="D149" s="215" t="s">
        <v>187</v>
      </c>
      <c r="E149" s="216" t="s">
        <v>7712</v>
      </c>
      <c r="F149" s="217" t="s">
        <v>7713</v>
      </c>
      <c r="G149" s="218" t="s">
        <v>1314</v>
      </c>
      <c r="H149" s="219">
        <v>13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7714</v>
      </c>
    </row>
    <row r="150" s="2" customFormat="1" ht="16.5" customHeight="1">
      <c r="A150" s="40"/>
      <c r="B150" s="41"/>
      <c r="C150" s="215" t="s">
        <v>1014</v>
      </c>
      <c r="D150" s="215" t="s">
        <v>187</v>
      </c>
      <c r="E150" s="216" t="s">
        <v>7715</v>
      </c>
      <c r="F150" s="217" t="s">
        <v>7716</v>
      </c>
      <c r="G150" s="218" t="s">
        <v>1314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7717</v>
      </c>
    </row>
    <row r="151" s="2" customFormat="1" ht="16.5" customHeight="1">
      <c r="A151" s="40"/>
      <c r="B151" s="41"/>
      <c r="C151" s="215" t="s">
        <v>1020</v>
      </c>
      <c r="D151" s="215" t="s">
        <v>187</v>
      </c>
      <c r="E151" s="216" t="s">
        <v>7718</v>
      </c>
      <c r="F151" s="217" t="s">
        <v>7719</v>
      </c>
      <c r="G151" s="218" t="s">
        <v>1314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7720</v>
      </c>
    </row>
    <row r="152" s="2" customFormat="1" ht="16.5" customHeight="1">
      <c r="A152" s="40"/>
      <c r="B152" s="41"/>
      <c r="C152" s="215" t="s">
        <v>1026</v>
      </c>
      <c r="D152" s="215" t="s">
        <v>187</v>
      </c>
      <c r="E152" s="216" t="s">
        <v>7721</v>
      </c>
      <c r="F152" s="217" t="s">
        <v>7722</v>
      </c>
      <c r="G152" s="218" t="s">
        <v>1314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7723</v>
      </c>
    </row>
    <row r="153" s="2" customFormat="1" ht="16.5" customHeight="1">
      <c r="A153" s="40"/>
      <c r="B153" s="41"/>
      <c r="C153" s="215" t="s">
        <v>1030</v>
      </c>
      <c r="D153" s="215" t="s">
        <v>187</v>
      </c>
      <c r="E153" s="216" t="s">
        <v>7724</v>
      </c>
      <c r="F153" s="217" t="s">
        <v>7725</v>
      </c>
      <c r="G153" s="218" t="s">
        <v>1314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7726</v>
      </c>
    </row>
    <row r="154" s="2" customFormat="1" ht="16.5" customHeight="1">
      <c r="A154" s="40"/>
      <c r="B154" s="41"/>
      <c r="C154" s="215" t="s">
        <v>1032</v>
      </c>
      <c r="D154" s="215" t="s">
        <v>187</v>
      </c>
      <c r="E154" s="216" t="s">
        <v>7727</v>
      </c>
      <c r="F154" s="217" t="s">
        <v>7728</v>
      </c>
      <c r="G154" s="218" t="s">
        <v>1314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7729</v>
      </c>
    </row>
    <row r="155" s="2" customFormat="1" ht="16.5" customHeight="1">
      <c r="A155" s="40"/>
      <c r="B155" s="41"/>
      <c r="C155" s="215" t="s">
        <v>1279</v>
      </c>
      <c r="D155" s="215" t="s">
        <v>187</v>
      </c>
      <c r="E155" s="216" t="s">
        <v>7730</v>
      </c>
      <c r="F155" s="217" t="s">
        <v>7731</v>
      </c>
      <c r="G155" s="218" t="s">
        <v>1314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7732</v>
      </c>
    </row>
    <row r="156" s="2" customFormat="1" ht="16.5" customHeight="1">
      <c r="A156" s="40"/>
      <c r="B156" s="41"/>
      <c r="C156" s="215" t="s">
        <v>1289</v>
      </c>
      <c r="D156" s="215" t="s">
        <v>187</v>
      </c>
      <c r="E156" s="216" t="s">
        <v>7733</v>
      </c>
      <c r="F156" s="217" t="s">
        <v>7734</v>
      </c>
      <c r="G156" s="218" t="s">
        <v>1314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7735</v>
      </c>
    </row>
    <row r="157" s="2" customFormat="1" ht="16.5" customHeight="1">
      <c r="A157" s="40"/>
      <c r="B157" s="41"/>
      <c r="C157" s="215" t="s">
        <v>1294</v>
      </c>
      <c r="D157" s="215" t="s">
        <v>187</v>
      </c>
      <c r="E157" s="216" t="s">
        <v>7736</v>
      </c>
      <c r="F157" s="217" t="s">
        <v>7737</v>
      </c>
      <c r="G157" s="218" t="s">
        <v>1314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7738</v>
      </c>
    </row>
    <row r="158" s="2" customFormat="1" ht="16.5" customHeight="1">
      <c r="A158" s="40"/>
      <c r="B158" s="41"/>
      <c r="C158" s="215" t="s">
        <v>1299</v>
      </c>
      <c r="D158" s="215" t="s">
        <v>187</v>
      </c>
      <c r="E158" s="216" t="s">
        <v>7739</v>
      </c>
      <c r="F158" s="217" t="s">
        <v>7740</v>
      </c>
      <c r="G158" s="218" t="s">
        <v>1314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7741</v>
      </c>
    </row>
    <row r="159" s="2" customFormat="1" ht="16.5" customHeight="1">
      <c r="A159" s="40"/>
      <c r="B159" s="41"/>
      <c r="C159" s="215" t="s">
        <v>1307</v>
      </c>
      <c r="D159" s="215" t="s">
        <v>187</v>
      </c>
      <c r="E159" s="216" t="s">
        <v>7742</v>
      </c>
      <c r="F159" s="217" t="s">
        <v>7743</v>
      </c>
      <c r="G159" s="218" t="s">
        <v>1314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7744</v>
      </c>
    </row>
    <row r="160" s="2" customFormat="1" ht="16.5" customHeight="1">
      <c r="A160" s="40"/>
      <c r="B160" s="41"/>
      <c r="C160" s="215" t="s">
        <v>1311</v>
      </c>
      <c r="D160" s="215" t="s">
        <v>187</v>
      </c>
      <c r="E160" s="216" t="s">
        <v>7745</v>
      </c>
      <c r="F160" s="217" t="s">
        <v>7746</v>
      </c>
      <c r="G160" s="218" t="s">
        <v>1314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7747</v>
      </c>
    </row>
    <row r="161" s="2" customFormat="1" ht="16.5" customHeight="1">
      <c r="A161" s="40"/>
      <c r="B161" s="41"/>
      <c r="C161" s="215" t="s">
        <v>1317</v>
      </c>
      <c r="D161" s="215" t="s">
        <v>187</v>
      </c>
      <c r="E161" s="216" t="s">
        <v>7748</v>
      </c>
      <c r="F161" s="217" t="s">
        <v>7749</v>
      </c>
      <c r="G161" s="218" t="s">
        <v>1314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7750</v>
      </c>
    </row>
    <row r="162" s="2" customFormat="1" ht="16.5" customHeight="1">
      <c r="A162" s="40"/>
      <c r="B162" s="41"/>
      <c r="C162" s="215" t="s">
        <v>1322</v>
      </c>
      <c r="D162" s="215" t="s">
        <v>187</v>
      </c>
      <c r="E162" s="216" t="s">
        <v>7742</v>
      </c>
      <c r="F162" s="217" t="s">
        <v>7743</v>
      </c>
      <c r="G162" s="218" t="s">
        <v>1314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7751</v>
      </c>
    </row>
    <row r="163" s="2" customFormat="1" ht="16.5" customHeight="1">
      <c r="A163" s="40"/>
      <c r="B163" s="41"/>
      <c r="C163" s="215" t="s">
        <v>1326</v>
      </c>
      <c r="D163" s="215" t="s">
        <v>187</v>
      </c>
      <c r="E163" s="216" t="s">
        <v>7752</v>
      </c>
      <c r="F163" s="217" t="s">
        <v>7753</v>
      </c>
      <c r="G163" s="218" t="s">
        <v>1314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7754</v>
      </c>
    </row>
    <row r="164" s="2" customFormat="1" ht="16.5" customHeight="1">
      <c r="A164" s="40"/>
      <c r="B164" s="41"/>
      <c r="C164" s="215" t="s">
        <v>1331</v>
      </c>
      <c r="D164" s="215" t="s">
        <v>187</v>
      </c>
      <c r="E164" s="216" t="s">
        <v>7742</v>
      </c>
      <c r="F164" s="217" t="s">
        <v>7743</v>
      </c>
      <c r="G164" s="218" t="s">
        <v>1314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7755</v>
      </c>
    </row>
    <row r="165" s="2" customFormat="1" ht="16.5" customHeight="1">
      <c r="A165" s="40"/>
      <c r="B165" s="41"/>
      <c r="C165" s="215" t="s">
        <v>1335</v>
      </c>
      <c r="D165" s="215" t="s">
        <v>187</v>
      </c>
      <c r="E165" s="216" t="s">
        <v>7756</v>
      </c>
      <c r="F165" s="217" t="s">
        <v>7757</v>
      </c>
      <c r="G165" s="218" t="s">
        <v>1314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7758</v>
      </c>
    </row>
    <row r="166" s="2" customFormat="1" ht="16.5" customHeight="1">
      <c r="A166" s="40"/>
      <c r="B166" s="41"/>
      <c r="C166" s="215" t="s">
        <v>1342</v>
      </c>
      <c r="D166" s="215" t="s">
        <v>187</v>
      </c>
      <c r="E166" s="216" t="s">
        <v>7759</v>
      </c>
      <c r="F166" s="217" t="s">
        <v>7760</v>
      </c>
      <c r="G166" s="218" t="s">
        <v>1314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7761</v>
      </c>
    </row>
    <row r="167" s="2" customFormat="1" ht="16.5" customHeight="1">
      <c r="A167" s="40"/>
      <c r="B167" s="41"/>
      <c r="C167" s="215" t="s">
        <v>1351</v>
      </c>
      <c r="D167" s="215" t="s">
        <v>187</v>
      </c>
      <c r="E167" s="216" t="s">
        <v>7742</v>
      </c>
      <c r="F167" s="217" t="s">
        <v>7743</v>
      </c>
      <c r="G167" s="218" t="s">
        <v>1314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7762</v>
      </c>
    </row>
    <row r="168" s="2" customFormat="1" ht="16.5" customHeight="1">
      <c r="A168" s="40"/>
      <c r="B168" s="41"/>
      <c r="C168" s="215" t="s">
        <v>1355</v>
      </c>
      <c r="D168" s="215" t="s">
        <v>187</v>
      </c>
      <c r="E168" s="216" t="s">
        <v>7752</v>
      </c>
      <c r="F168" s="217" t="s">
        <v>7753</v>
      </c>
      <c r="G168" s="218" t="s">
        <v>1314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7763</v>
      </c>
    </row>
    <row r="169" s="2" customFormat="1" ht="16.5" customHeight="1">
      <c r="A169" s="40"/>
      <c r="B169" s="41"/>
      <c r="C169" s="215" t="s">
        <v>1369</v>
      </c>
      <c r="D169" s="215" t="s">
        <v>187</v>
      </c>
      <c r="E169" s="216" t="s">
        <v>7764</v>
      </c>
      <c r="F169" s="217" t="s">
        <v>7765</v>
      </c>
      <c r="G169" s="218" t="s">
        <v>1314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7766</v>
      </c>
    </row>
    <row r="170" s="2" customFormat="1" ht="16.5" customHeight="1">
      <c r="A170" s="40"/>
      <c r="B170" s="41"/>
      <c r="C170" s="215" t="s">
        <v>1374</v>
      </c>
      <c r="D170" s="215" t="s">
        <v>187</v>
      </c>
      <c r="E170" s="216" t="s">
        <v>7767</v>
      </c>
      <c r="F170" s="217" t="s">
        <v>7768</v>
      </c>
      <c r="G170" s="218" t="s">
        <v>1314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7769</v>
      </c>
    </row>
    <row r="171" s="2" customFormat="1" ht="16.5" customHeight="1">
      <c r="A171" s="40"/>
      <c r="B171" s="41"/>
      <c r="C171" s="215" t="s">
        <v>1379</v>
      </c>
      <c r="D171" s="215" t="s">
        <v>187</v>
      </c>
      <c r="E171" s="216" t="s">
        <v>7770</v>
      </c>
      <c r="F171" s="217" t="s">
        <v>7771</v>
      </c>
      <c r="G171" s="218" t="s">
        <v>1314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7772</v>
      </c>
    </row>
    <row r="172" s="2" customFormat="1" ht="16.5" customHeight="1">
      <c r="A172" s="40"/>
      <c r="B172" s="41"/>
      <c r="C172" s="215" t="s">
        <v>1384</v>
      </c>
      <c r="D172" s="215" t="s">
        <v>187</v>
      </c>
      <c r="E172" s="216" t="s">
        <v>7773</v>
      </c>
      <c r="F172" s="217" t="s">
        <v>7774</v>
      </c>
      <c r="G172" s="218" t="s">
        <v>1314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7775</v>
      </c>
    </row>
    <row r="173" s="2" customFormat="1" ht="16.5" customHeight="1">
      <c r="A173" s="40"/>
      <c r="B173" s="41"/>
      <c r="C173" s="215" t="s">
        <v>1391</v>
      </c>
      <c r="D173" s="215" t="s">
        <v>187</v>
      </c>
      <c r="E173" s="216" t="s">
        <v>7776</v>
      </c>
      <c r="F173" s="217" t="s">
        <v>7777</v>
      </c>
      <c r="G173" s="218" t="s">
        <v>1314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7778</v>
      </c>
    </row>
    <row r="174" s="2" customFormat="1" ht="16.5" customHeight="1">
      <c r="A174" s="40"/>
      <c r="B174" s="41"/>
      <c r="C174" s="215" t="s">
        <v>1396</v>
      </c>
      <c r="D174" s="215" t="s">
        <v>187</v>
      </c>
      <c r="E174" s="216" t="s">
        <v>7779</v>
      </c>
      <c r="F174" s="217" t="s">
        <v>7780</v>
      </c>
      <c r="G174" s="218" t="s">
        <v>1314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7781</v>
      </c>
    </row>
    <row r="175" s="2" customFormat="1" ht="16.5" customHeight="1">
      <c r="A175" s="40"/>
      <c r="B175" s="41"/>
      <c r="C175" s="215" t="s">
        <v>1403</v>
      </c>
      <c r="D175" s="215" t="s">
        <v>187</v>
      </c>
      <c r="E175" s="216" t="s">
        <v>7782</v>
      </c>
      <c r="F175" s="217" t="s">
        <v>7783</v>
      </c>
      <c r="G175" s="218" t="s">
        <v>1314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7784</v>
      </c>
    </row>
    <row r="176" s="2" customFormat="1" ht="16.5" customHeight="1">
      <c r="A176" s="40"/>
      <c r="B176" s="41"/>
      <c r="C176" s="215" t="s">
        <v>1410</v>
      </c>
      <c r="D176" s="215" t="s">
        <v>187</v>
      </c>
      <c r="E176" s="216" t="s">
        <v>7785</v>
      </c>
      <c r="F176" s="217" t="s">
        <v>7786</v>
      </c>
      <c r="G176" s="218" t="s">
        <v>1314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7787</v>
      </c>
    </row>
    <row r="177" s="2" customFormat="1" ht="16.5" customHeight="1">
      <c r="A177" s="40"/>
      <c r="B177" s="41"/>
      <c r="C177" s="215" t="s">
        <v>1419</v>
      </c>
      <c r="D177" s="215" t="s">
        <v>187</v>
      </c>
      <c r="E177" s="216" t="s">
        <v>7788</v>
      </c>
      <c r="F177" s="217" t="s">
        <v>7789</v>
      </c>
      <c r="G177" s="218" t="s">
        <v>1314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7790</v>
      </c>
    </row>
    <row r="178" s="2" customFormat="1" ht="16.5" customHeight="1">
      <c r="A178" s="40"/>
      <c r="B178" s="41"/>
      <c r="C178" s="215" t="s">
        <v>1424</v>
      </c>
      <c r="D178" s="215" t="s">
        <v>187</v>
      </c>
      <c r="E178" s="216" t="s">
        <v>7791</v>
      </c>
      <c r="F178" s="217" t="s">
        <v>7792</v>
      </c>
      <c r="G178" s="218" t="s">
        <v>1314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7793</v>
      </c>
    </row>
    <row r="179" s="2" customFormat="1" ht="16.5" customHeight="1">
      <c r="A179" s="40"/>
      <c r="B179" s="41"/>
      <c r="C179" s="215" t="s">
        <v>1429</v>
      </c>
      <c r="D179" s="215" t="s">
        <v>187</v>
      </c>
      <c r="E179" s="216" t="s">
        <v>7776</v>
      </c>
      <c r="F179" s="217" t="s">
        <v>7777</v>
      </c>
      <c r="G179" s="218" t="s">
        <v>1314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7794</v>
      </c>
    </row>
    <row r="180" s="2" customFormat="1" ht="16.5" customHeight="1">
      <c r="A180" s="40"/>
      <c r="B180" s="41"/>
      <c r="C180" s="215" t="s">
        <v>1435</v>
      </c>
      <c r="D180" s="215" t="s">
        <v>187</v>
      </c>
      <c r="E180" s="216" t="s">
        <v>7779</v>
      </c>
      <c r="F180" s="217" t="s">
        <v>7780</v>
      </c>
      <c r="G180" s="218" t="s">
        <v>1314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7795</v>
      </c>
    </row>
    <row r="181" s="2" customFormat="1" ht="16.5" customHeight="1">
      <c r="A181" s="40"/>
      <c r="B181" s="41"/>
      <c r="C181" s="215" t="s">
        <v>1441</v>
      </c>
      <c r="D181" s="215" t="s">
        <v>187</v>
      </c>
      <c r="E181" s="216" t="s">
        <v>7767</v>
      </c>
      <c r="F181" s="217" t="s">
        <v>7768</v>
      </c>
      <c r="G181" s="218" t="s">
        <v>1314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7796</v>
      </c>
    </row>
    <row r="182" s="2" customFormat="1" ht="16.5" customHeight="1">
      <c r="A182" s="40"/>
      <c r="B182" s="41"/>
      <c r="C182" s="215" t="s">
        <v>1446</v>
      </c>
      <c r="D182" s="215" t="s">
        <v>187</v>
      </c>
      <c r="E182" s="216" t="s">
        <v>7764</v>
      </c>
      <c r="F182" s="217" t="s">
        <v>7765</v>
      </c>
      <c r="G182" s="218" t="s">
        <v>1314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7797</v>
      </c>
    </row>
    <row r="183" s="2" customFormat="1" ht="16.5" customHeight="1">
      <c r="A183" s="40"/>
      <c r="B183" s="41"/>
      <c r="C183" s="215" t="s">
        <v>1453</v>
      </c>
      <c r="D183" s="215" t="s">
        <v>187</v>
      </c>
      <c r="E183" s="216" t="s">
        <v>7756</v>
      </c>
      <c r="F183" s="217" t="s">
        <v>7757</v>
      </c>
      <c r="G183" s="218" t="s">
        <v>1314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7798</v>
      </c>
    </row>
    <row r="184" s="2" customFormat="1" ht="16.5" customHeight="1">
      <c r="A184" s="40"/>
      <c r="B184" s="41"/>
      <c r="C184" s="215" t="s">
        <v>1468</v>
      </c>
      <c r="D184" s="215" t="s">
        <v>187</v>
      </c>
      <c r="E184" s="216" t="s">
        <v>7799</v>
      </c>
      <c r="F184" s="217" t="s">
        <v>7800</v>
      </c>
      <c r="G184" s="218" t="s">
        <v>1314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7801</v>
      </c>
    </row>
    <row r="185" s="2" customFormat="1" ht="16.5" customHeight="1">
      <c r="A185" s="40"/>
      <c r="B185" s="41"/>
      <c r="C185" s="215" t="s">
        <v>1473</v>
      </c>
      <c r="D185" s="215" t="s">
        <v>187</v>
      </c>
      <c r="E185" s="216" t="s">
        <v>7756</v>
      </c>
      <c r="F185" s="217" t="s">
        <v>7757</v>
      </c>
      <c r="G185" s="218" t="s">
        <v>1314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7802</v>
      </c>
    </row>
    <row r="186" s="2" customFormat="1" ht="16.5" customHeight="1">
      <c r="A186" s="40"/>
      <c r="B186" s="41"/>
      <c r="C186" s="215" t="s">
        <v>1880</v>
      </c>
      <c r="D186" s="215" t="s">
        <v>187</v>
      </c>
      <c r="E186" s="216" t="s">
        <v>7803</v>
      </c>
      <c r="F186" s="217" t="s">
        <v>7804</v>
      </c>
      <c r="G186" s="218" t="s">
        <v>1314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7805</v>
      </c>
    </row>
    <row r="187" s="2" customFormat="1" ht="16.5" customHeight="1">
      <c r="A187" s="40"/>
      <c r="B187" s="41"/>
      <c r="C187" s="215" t="s">
        <v>1888</v>
      </c>
      <c r="D187" s="215" t="s">
        <v>187</v>
      </c>
      <c r="E187" s="216" t="s">
        <v>7806</v>
      </c>
      <c r="F187" s="217" t="s">
        <v>7807</v>
      </c>
      <c r="G187" s="218" t="s">
        <v>1314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7808</v>
      </c>
    </row>
    <row r="188" s="2" customFormat="1" ht="16.5" customHeight="1">
      <c r="A188" s="40"/>
      <c r="B188" s="41"/>
      <c r="C188" s="215" t="s">
        <v>1890</v>
      </c>
      <c r="D188" s="215" t="s">
        <v>187</v>
      </c>
      <c r="E188" s="216" t="s">
        <v>7809</v>
      </c>
      <c r="F188" s="217" t="s">
        <v>7725</v>
      </c>
      <c r="G188" s="218" t="s">
        <v>1314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7810</v>
      </c>
    </row>
    <row r="189" s="2" customFormat="1" ht="16.5" customHeight="1">
      <c r="A189" s="40"/>
      <c r="B189" s="41"/>
      <c r="C189" s="215" t="s">
        <v>1892</v>
      </c>
      <c r="D189" s="215" t="s">
        <v>187</v>
      </c>
      <c r="E189" s="216" t="s">
        <v>5777</v>
      </c>
      <c r="F189" s="217" t="s">
        <v>5778</v>
      </c>
      <c r="G189" s="218" t="s">
        <v>499</v>
      </c>
      <c r="H189" s="219">
        <v>18.399999999999999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7811</v>
      </c>
    </row>
    <row r="190" s="2" customFormat="1" ht="16.5" customHeight="1">
      <c r="A190" s="40"/>
      <c r="B190" s="41"/>
      <c r="C190" s="215" t="s">
        <v>1898</v>
      </c>
      <c r="D190" s="215" t="s">
        <v>187</v>
      </c>
      <c r="E190" s="216" t="s">
        <v>5780</v>
      </c>
      <c r="F190" s="217" t="s">
        <v>5781</v>
      </c>
      <c r="G190" s="218" t="s">
        <v>1314</v>
      </c>
      <c r="H190" s="219">
        <v>23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7812</v>
      </c>
    </row>
    <row r="191" s="2" customFormat="1" ht="16.5" customHeight="1">
      <c r="A191" s="40"/>
      <c r="B191" s="41"/>
      <c r="C191" s="215" t="s">
        <v>1903</v>
      </c>
      <c r="D191" s="215" t="s">
        <v>187</v>
      </c>
      <c r="E191" s="216" t="s">
        <v>5419</v>
      </c>
      <c r="F191" s="217" t="s">
        <v>5420</v>
      </c>
      <c r="G191" s="218" t="s">
        <v>499</v>
      </c>
      <c r="H191" s="219">
        <v>5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7813</v>
      </c>
    </row>
    <row r="192" s="2" customFormat="1" ht="16.5" customHeight="1">
      <c r="A192" s="40"/>
      <c r="B192" s="41"/>
      <c r="C192" s="215" t="s">
        <v>1878</v>
      </c>
      <c r="D192" s="215" t="s">
        <v>187</v>
      </c>
      <c r="E192" s="216" t="s">
        <v>5421</v>
      </c>
      <c r="F192" s="217" t="s">
        <v>5422</v>
      </c>
      <c r="G192" s="218" t="s">
        <v>499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7814</v>
      </c>
    </row>
    <row r="193" s="2" customFormat="1" ht="16.5" customHeight="1">
      <c r="A193" s="40"/>
      <c r="B193" s="41"/>
      <c r="C193" s="215" t="s">
        <v>1907</v>
      </c>
      <c r="D193" s="215" t="s">
        <v>187</v>
      </c>
      <c r="E193" s="216" t="s">
        <v>5785</v>
      </c>
      <c r="F193" s="217" t="s">
        <v>5786</v>
      </c>
      <c r="G193" s="218" t="s">
        <v>499</v>
      </c>
      <c r="H193" s="219">
        <v>5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7815</v>
      </c>
    </row>
    <row r="194" s="2" customFormat="1" ht="16.5" customHeight="1">
      <c r="A194" s="40"/>
      <c r="B194" s="41"/>
      <c r="C194" s="215" t="s">
        <v>1909</v>
      </c>
      <c r="D194" s="215" t="s">
        <v>187</v>
      </c>
      <c r="E194" s="216" t="s">
        <v>5788</v>
      </c>
      <c r="F194" s="217" t="s">
        <v>5789</v>
      </c>
      <c r="G194" s="218" t="s">
        <v>1314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7816</v>
      </c>
    </row>
    <row r="195" s="2" customFormat="1" ht="16.5" customHeight="1">
      <c r="A195" s="40"/>
      <c r="B195" s="41"/>
      <c r="C195" s="215" t="s">
        <v>1914</v>
      </c>
      <c r="D195" s="215" t="s">
        <v>187</v>
      </c>
      <c r="E195" s="216" t="s">
        <v>3804</v>
      </c>
      <c r="F195" s="217" t="s">
        <v>5427</v>
      </c>
      <c r="G195" s="218" t="s">
        <v>499</v>
      </c>
      <c r="H195" s="219">
        <v>5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7817</v>
      </c>
    </row>
    <row r="196" s="2" customFormat="1" ht="24.15" customHeight="1">
      <c r="A196" s="40"/>
      <c r="B196" s="41"/>
      <c r="C196" s="215" t="s">
        <v>1918</v>
      </c>
      <c r="D196" s="215" t="s">
        <v>187</v>
      </c>
      <c r="E196" s="216" t="s">
        <v>5792</v>
      </c>
      <c r="F196" s="217" t="s">
        <v>5793</v>
      </c>
      <c r="G196" s="218" t="s">
        <v>5348</v>
      </c>
      <c r="H196" s="219">
        <v>44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7818</v>
      </c>
    </row>
    <row r="197" s="2" customFormat="1" ht="24.15" customHeight="1">
      <c r="A197" s="40"/>
      <c r="B197" s="41"/>
      <c r="C197" s="215" t="s">
        <v>1924</v>
      </c>
      <c r="D197" s="215" t="s">
        <v>187</v>
      </c>
      <c r="E197" s="216" t="s">
        <v>5433</v>
      </c>
      <c r="F197" s="217" t="s">
        <v>5434</v>
      </c>
      <c r="G197" s="218" t="s">
        <v>5348</v>
      </c>
      <c r="H197" s="219">
        <v>44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7819</v>
      </c>
    </row>
    <row r="198" s="2" customFormat="1" ht="24.15" customHeight="1">
      <c r="A198" s="40"/>
      <c r="B198" s="41"/>
      <c r="C198" s="215" t="s">
        <v>1928</v>
      </c>
      <c r="D198" s="215" t="s">
        <v>187</v>
      </c>
      <c r="E198" s="216" t="s">
        <v>5796</v>
      </c>
      <c r="F198" s="217" t="s">
        <v>5797</v>
      </c>
      <c r="G198" s="218" t="s">
        <v>5348</v>
      </c>
      <c r="H198" s="219">
        <v>68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7820</v>
      </c>
    </row>
    <row r="199" s="2" customFormat="1" ht="24.15" customHeight="1">
      <c r="A199" s="40"/>
      <c r="B199" s="41"/>
      <c r="C199" s="215" t="s">
        <v>1931</v>
      </c>
      <c r="D199" s="215" t="s">
        <v>187</v>
      </c>
      <c r="E199" s="216" t="s">
        <v>5433</v>
      </c>
      <c r="F199" s="217" t="s">
        <v>5434</v>
      </c>
      <c r="G199" s="218" t="s">
        <v>5348</v>
      </c>
      <c r="H199" s="219">
        <v>68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7821</v>
      </c>
    </row>
    <row r="200" s="2" customFormat="1" ht="16.5" customHeight="1">
      <c r="A200" s="40"/>
      <c r="B200" s="41"/>
      <c r="C200" s="215" t="s">
        <v>1935</v>
      </c>
      <c r="D200" s="215" t="s">
        <v>187</v>
      </c>
      <c r="E200" s="216" t="s">
        <v>5498</v>
      </c>
      <c r="F200" s="217" t="s">
        <v>5499</v>
      </c>
      <c r="G200" s="218" t="s">
        <v>1358</v>
      </c>
      <c r="H200" s="219">
        <v>120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7822</v>
      </c>
    </row>
    <row r="201" s="2" customFormat="1" ht="16.5" customHeight="1">
      <c r="A201" s="40"/>
      <c r="B201" s="41"/>
      <c r="C201" s="215" t="s">
        <v>1942</v>
      </c>
      <c r="D201" s="215" t="s">
        <v>187</v>
      </c>
      <c r="E201" s="216" t="s">
        <v>5500</v>
      </c>
      <c r="F201" s="217" t="s">
        <v>3710</v>
      </c>
      <c r="G201" s="218" t="s">
        <v>1358</v>
      </c>
      <c r="H201" s="219">
        <v>120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7823</v>
      </c>
    </row>
    <row r="202" s="2" customFormat="1" ht="16.5" customHeight="1">
      <c r="A202" s="40"/>
      <c r="B202" s="41"/>
      <c r="C202" s="215" t="s">
        <v>1947</v>
      </c>
      <c r="D202" s="215" t="s">
        <v>187</v>
      </c>
      <c r="E202" s="216" t="s">
        <v>5501</v>
      </c>
      <c r="F202" s="217" t="s">
        <v>5502</v>
      </c>
      <c r="G202" s="218" t="s">
        <v>5348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7824</v>
      </c>
    </row>
    <row r="203" s="2" customFormat="1" ht="16.5" customHeight="1">
      <c r="A203" s="40"/>
      <c r="B203" s="41"/>
      <c r="C203" s="215" t="s">
        <v>1949</v>
      </c>
      <c r="D203" s="215" t="s">
        <v>187</v>
      </c>
      <c r="E203" s="216" t="s">
        <v>6020</v>
      </c>
      <c r="F203" s="217" t="s">
        <v>6021</v>
      </c>
      <c r="G203" s="218" t="s">
        <v>1314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7825</v>
      </c>
    </row>
    <row r="204" s="2" customFormat="1" ht="16.5" customHeight="1">
      <c r="A204" s="40"/>
      <c r="B204" s="41"/>
      <c r="C204" s="215" t="s">
        <v>1955</v>
      </c>
      <c r="D204" s="215" t="s">
        <v>187</v>
      </c>
      <c r="E204" s="216" t="s">
        <v>5505</v>
      </c>
      <c r="F204" s="217" t="s">
        <v>5506</v>
      </c>
      <c r="G204" s="218" t="s">
        <v>5507</v>
      </c>
      <c r="H204" s="219">
        <v>30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7826</v>
      </c>
    </row>
    <row r="205" s="2" customFormat="1" ht="16.5" customHeight="1">
      <c r="A205" s="40"/>
      <c r="B205" s="41"/>
      <c r="C205" s="215" t="s">
        <v>1961</v>
      </c>
      <c r="D205" s="215" t="s">
        <v>187</v>
      </c>
      <c r="E205" s="216" t="s">
        <v>6024</v>
      </c>
      <c r="F205" s="217" t="s">
        <v>5509</v>
      </c>
      <c r="G205" s="218" t="s">
        <v>1314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7827</v>
      </c>
    </row>
    <row r="206" s="2" customFormat="1" ht="16.5" customHeight="1">
      <c r="A206" s="40"/>
      <c r="B206" s="41"/>
      <c r="C206" s="215" t="s">
        <v>1967</v>
      </c>
      <c r="D206" s="215" t="s">
        <v>187</v>
      </c>
      <c r="E206" s="216" t="s">
        <v>5503</v>
      </c>
      <c r="F206" s="217" t="s">
        <v>5504</v>
      </c>
      <c r="G206" s="218" t="s">
        <v>1314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7828</v>
      </c>
    </row>
    <row r="207" s="2" customFormat="1" ht="16.5" customHeight="1">
      <c r="A207" s="40"/>
      <c r="B207" s="41"/>
      <c r="C207" s="215" t="s">
        <v>1972</v>
      </c>
      <c r="D207" s="215" t="s">
        <v>187</v>
      </c>
      <c r="E207" s="216" t="s">
        <v>5505</v>
      </c>
      <c r="F207" s="217" t="s">
        <v>5506</v>
      </c>
      <c r="G207" s="218" t="s">
        <v>5507</v>
      </c>
      <c r="H207" s="219">
        <v>5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7829</v>
      </c>
    </row>
    <row r="208" s="2" customFormat="1" ht="16.5" customHeight="1">
      <c r="A208" s="40"/>
      <c r="B208" s="41"/>
      <c r="C208" s="215" t="s">
        <v>1977</v>
      </c>
      <c r="D208" s="215" t="s">
        <v>187</v>
      </c>
      <c r="E208" s="216" t="s">
        <v>5508</v>
      </c>
      <c r="F208" s="217" t="s">
        <v>5509</v>
      </c>
      <c r="G208" s="218" t="s">
        <v>1314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7830</v>
      </c>
    </row>
    <row r="209" s="2" customFormat="1" ht="16.5" customHeight="1">
      <c r="A209" s="40"/>
      <c r="B209" s="41"/>
      <c r="C209" s="215" t="s">
        <v>1982</v>
      </c>
      <c r="D209" s="215" t="s">
        <v>187</v>
      </c>
      <c r="E209" s="216" t="s">
        <v>5510</v>
      </c>
      <c r="F209" s="217" t="s">
        <v>5511</v>
      </c>
      <c r="G209" s="218" t="s">
        <v>3739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7831</v>
      </c>
    </row>
    <row r="210" s="2" customFormat="1" ht="16.5" customHeight="1">
      <c r="A210" s="40"/>
      <c r="B210" s="41"/>
      <c r="C210" s="215" t="s">
        <v>1988</v>
      </c>
      <c r="D210" s="215" t="s">
        <v>187</v>
      </c>
      <c r="E210" s="216" t="s">
        <v>5512</v>
      </c>
      <c r="F210" s="217" t="s">
        <v>4065</v>
      </c>
      <c r="G210" s="218" t="s">
        <v>448</v>
      </c>
      <c r="H210" s="219">
        <v>72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7832</v>
      </c>
    </row>
    <row r="211" s="2" customFormat="1" ht="16.5" customHeight="1">
      <c r="A211" s="40"/>
      <c r="B211" s="41"/>
      <c r="C211" s="215" t="s">
        <v>1990</v>
      </c>
      <c r="D211" s="215" t="s">
        <v>187</v>
      </c>
      <c r="E211" s="216" t="s">
        <v>3837</v>
      </c>
      <c r="F211" s="217" t="s">
        <v>5513</v>
      </c>
      <c r="G211" s="218" t="s">
        <v>342</v>
      </c>
      <c r="H211" s="219">
        <v>0.20000000000000001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7833</v>
      </c>
    </row>
    <row r="212" s="2" customFormat="1" ht="16.5" customHeight="1">
      <c r="A212" s="40"/>
      <c r="B212" s="41"/>
      <c r="C212" s="215" t="s">
        <v>1994</v>
      </c>
      <c r="D212" s="215" t="s">
        <v>187</v>
      </c>
      <c r="E212" s="216" t="s">
        <v>3839</v>
      </c>
      <c r="F212" s="217" t="s">
        <v>3679</v>
      </c>
      <c r="G212" s="218" t="s">
        <v>342</v>
      </c>
      <c r="H212" s="219">
        <v>0.20000000000000001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7834</v>
      </c>
    </row>
    <row r="213" s="2" customFormat="1" ht="16.5" customHeight="1">
      <c r="A213" s="40"/>
      <c r="B213" s="41"/>
      <c r="C213" s="215" t="s">
        <v>1999</v>
      </c>
      <c r="D213" s="215" t="s">
        <v>187</v>
      </c>
      <c r="E213" s="216" t="s">
        <v>5514</v>
      </c>
      <c r="F213" s="217" t="s">
        <v>5515</v>
      </c>
      <c r="G213" s="218" t="s">
        <v>342</v>
      </c>
      <c r="H213" s="219">
        <v>1.5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7835</v>
      </c>
    </row>
    <row r="214" s="2" customFormat="1" ht="16.5" customHeight="1">
      <c r="A214" s="40"/>
      <c r="B214" s="41"/>
      <c r="C214" s="215" t="s">
        <v>2001</v>
      </c>
      <c r="D214" s="215" t="s">
        <v>187</v>
      </c>
      <c r="E214" s="216" t="s">
        <v>5516</v>
      </c>
      <c r="F214" s="217" t="s">
        <v>3679</v>
      </c>
      <c r="G214" s="218" t="s">
        <v>342</v>
      </c>
      <c r="H214" s="219">
        <v>1.5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7836</v>
      </c>
    </row>
    <row r="215" s="2" customFormat="1" ht="16.5" customHeight="1">
      <c r="A215" s="40"/>
      <c r="B215" s="41"/>
      <c r="C215" s="215" t="s">
        <v>2003</v>
      </c>
      <c r="D215" s="215" t="s">
        <v>187</v>
      </c>
      <c r="E215" s="216" t="s">
        <v>5517</v>
      </c>
      <c r="F215" s="217" t="s">
        <v>5518</v>
      </c>
      <c r="G215" s="218" t="s">
        <v>1314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7837</v>
      </c>
    </row>
    <row r="216" s="12" customFormat="1" ht="25.92" customHeight="1">
      <c r="A216" s="12"/>
      <c r="B216" s="199"/>
      <c r="C216" s="200"/>
      <c r="D216" s="201" t="s">
        <v>72</v>
      </c>
      <c r="E216" s="202" t="s">
        <v>265</v>
      </c>
      <c r="F216" s="202" t="s">
        <v>7838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SUM(P217:P280)</f>
        <v>0</v>
      </c>
      <c r="Q216" s="207"/>
      <c r="R216" s="208">
        <f>SUM(R217:R280)</f>
        <v>0</v>
      </c>
      <c r="S216" s="207"/>
      <c r="T216" s="209">
        <f>SUM(T217:T280)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72</v>
      </c>
      <c r="AU216" s="211" t="s">
        <v>73</v>
      </c>
      <c r="AY216" s="210" t="s">
        <v>185</v>
      </c>
      <c r="BK216" s="212">
        <f>SUM(BK217:BK280)</f>
        <v>0</v>
      </c>
    </row>
    <row r="217" s="2" customFormat="1" ht="24.15" customHeight="1">
      <c r="A217" s="40"/>
      <c r="B217" s="41"/>
      <c r="C217" s="215" t="s">
        <v>2005</v>
      </c>
      <c r="D217" s="215" t="s">
        <v>187</v>
      </c>
      <c r="E217" s="216" t="s">
        <v>7839</v>
      </c>
      <c r="F217" s="217" t="s">
        <v>7840</v>
      </c>
      <c r="G217" s="218" t="s">
        <v>1314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7841</v>
      </c>
    </row>
    <row r="218" s="2" customFormat="1" ht="24.15" customHeight="1">
      <c r="A218" s="40"/>
      <c r="B218" s="41"/>
      <c r="C218" s="215" t="s">
        <v>2007</v>
      </c>
      <c r="D218" s="215" t="s">
        <v>187</v>
      </c>
      <c r="E218" s="216" t="s">
        <v>7842</v>
      </c>
      <c r="F218" s="217" t="s">
        <v>7843</v>
      </c>
      <c r="G218" s="218" t="s">
        <v>1314</v>
      </c>
      <c r="H218" s="219">
        <v>2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7844</v>
      </c>
    </row>
    <row r="219" s="2" customFormat="1" ht="16.5" customHeight="1">
      <c r="A219" s="40"/>
      <c r="B219" s="41"/>
      <c r="C219" s="215" t="s">
        <v>2009</v>
      </c>
      <c r="D219" s="215" t="s">
        <v>187</v>
      </c>
      <c r="E219" s="216" t="s">
        <v>7845</v>
      </c>
      <c r="F219" s="217" t="s">
        <v>6590</v>
      </c>
      <c r="G219" s="218" t="s">
        <v>1314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7846</v>
      </c>
    </row>
    <row r="220" s="2" customFormat="1" ht="16.5" customHeight="1">
      <c r="A220" s="40"/>
      <c r="B220" s="41"/>
      <c r="C220" s="215" t="s">
        <v>2013</v>
      </c>
      <c r="D220" s="215" t="s">
        <v>187</v>
      </c>
      <c r="E220" s="216" t="s">
        <v>7847</v>
      </c>
      <c r="F220" s="217" t="s">
        <v>7848</v>
      </c>
      <c r="G220" s="218" t="s">
        <v>1314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7849</v>
      </c>
    </row>
    <row r="221" s="2" customFormat="1" ht="16.5" customHeight="1">
      <c r="A221" s="40"/>
      <c r="B221" s="41"/>
      <c r="C221" s="215" t="s">
        <v>2017</v>
      </c>
      <c r="D221" s="215" t="s">
        <v>187</v>
      </c>
      <c r="E221" s="216" t="s">
        <v>6756</v>
      </c>
      <c r="F221" s="217" t="s">
        <v>6757</v>
      </c>
      <c r="G221" s="218" t="s">
        <v>3739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7850</v>
      </c>
    </row>
    <row r="222" s="2" customFormat="1" ht="24.15" customHeight="1">
      <c r="A222" s="40"/>
      <c r="B222" s="41"/>
      <c r="C222" s="215" t="s">
        <v>2022</v>
      </c>
      <c r="D222" s="215" t="s">
        <v>187</v>
      </c>
      <c r="E222" s="216" t="s">
        <v>7851</v>
      </c>
      <c r="F222" s="217" t="s">
        <v>7852</v>
      </c>
      <c r="G222" s="218" t="s">
        <v>499</v>
      </c>
      <c r="H222" s="219">
        <v>30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7853</v>
      </c>
    </row>
    <row r="223" s="2" customFormat="1" ht="16.5" customHeight="1">
      <c r="A223" s="40"/>
      <c r="B223" s="41"/>
      <c r="C223" s="215" t="s">
        <v>2029</v>
      </c>
      <c r="D223" s="215" t="s">
        <v>187</v>
      </c>
      <c r="E223" s="216" t="s">
        <v>6421</v>
      </c>
      <c r="F223" s="217" t="s">
        <v>6422</v>
      </c>
      <c r="G223" s="218" t="s">
        <v>1314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7854</v>
      </c>
    </row>
    <row r="224" s="2" customFormat="1" ht="16.5" customHeight="1">
      <c r="A224" s="40"/>
      <c r="B224" s="41"/>
      <c r="C224" s="215" t="s">
        <v>2034</v>
      </c>
      <c r="D224" s="215" t="s">
        <v>187</v>
      </c>
      <c r="E224" s="216" t="s">
        <v>7855</v>
      </c>
      <c r="F224" s="217" t="s">
        <v>7856</v>
      </c>
      <c r="G224" s="218" t="s">
        <v>1314</v>
      </c>
      <c r="H224" s="219">
        <v>2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7857</v>
      </c>
    </row>
    <row r="225" s="2" customFormat="1" ht="16.5" customHeight="1">
      <c r="A225" s="40"/>
      <c r="B225" s="41"/>
      <c r="C225" s="215" t="s">
        <v>2039</v>
      </c>
      <c r="D225" s="215" t="s">
        <v>187</v>
      </c>
      <c r="E225" s="216" t="s">
        <v>6708</v>
      </c>
      <c r="F225" s="217" t="s">
        <v>6709</v>
      </c>
      <c r="G225" s="218" t="s">
        <v>1314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7858</v>
      </c>
    </row>
    <row r="226" s="2" customFormat="1" ht="16.5" customHeight="1">
      <c r="A226" s="40"/>
      <c r="B226" s="41"/>
      <c r="C226" s="215" t="s">
        <v>2044</v>
      </c>
      <c r="D226" s="215" t="s">
        <v>187</v>
      </c>
      <c r="E226" s="216" t="s">
        <v>5344</v>
      </c>
      <c r="F226" s="217" t="s">
        <v>5345</v>
      </c>
      <c r="G226" s="218" t="s">
        <v>448</v>
      </c>
      <c r="H226" s="219">
        <v>2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7859</v>
      </c>
    </row>
    <row r="227" s="2" customFormat="1" ht="24.15" customHeight="1">
      <c r="A227" s="40"/>
      <c r="B227" s="41"/>
      <c r="C227" s="215" t="s">
        <v>2049</v>
      </c>
      <c r="D227" s="215" t="s">
        <v>187</v>
      </c>
      <c r="E227" s="216" t="s">
        <v>7860</v>
      </c>
      <c r="F227" s="217" t="s">
        <v>7861</v>
      </c>
      <c r="G227" s="218" t="s">
        <v>3739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7862</v>
      </c>
    </row>
    <row r="228" s="2" customFormat="1" ht="16.5" customHeight="1">
      <c r="A228" s="40"/>
      <c r="B228" s="41"/>
      <c r="C228" s="215" t="s">
        <v>2056</v>
      </c>
      <c r="D228" s="215" t="s">
        <v>187</v>
      </c>
      <c r="E228" s="216" t="s">
        <v>7863</v>
      </c>
      <c r="F228" s="217" t="s">
        <v>7864</v>
      </c>
      <c r="G228" s="218" t="s">
        <v>5348</v>
      </c>
      <c r="H228" s="219">
        <v>0.5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7865</v>
      </c>
    </row>
    <row r="229" s="2" customFormat="1" ht="16.5" customHeight="1">
      <c r="A229" s="40"/>
      <c r="B229" s="41"/>
      <c r="C229" s="215" t="s">
        <v>2062</v>
      </c>
      <c r="D229" s="215" t="s">
        <v>187</v>
      </c>
      <c r="E229" s="216" t="s">
        <v>6713</v>
      </c>
      <c r="F229" s="217" t="s">
        <v>6714</v>
      </c>
      <c r="G229" s="218" t="s">
        <v>3688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7866</v>
      </c>
    </row>
    <row r="230" s="2" customFormat="1" ht="16.5" customHeight="1">
      <c r="A230" s="40"/>
      <c r="B230" s="41"/>
      <c r="C230" s="215" t="s">
        <v>2068</v>
      </c>
      <c r="D230" s="215" t="s">
        <v>187</v>
      </c>
      <c r="E230" s="216" t="s">
        <v>3828</v>
      </c>
      <c r="F230" s="217" t="s">
        <v>3829</v>
      </c>
      <c r="G230" s="218" t="s">
        <v>499</v>
      </c>
      <c r="H230" s="219">
        <v>30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7867</v>
      </c>
    </row>
    <row r="231" s="2" customFormat="1" ht="16.5" customHeight="1">
      <c r="A231" s="40"/>
      <c r="B231" s="41"/>
      <c r="C231" s="215" t="s">
        <v>2073</v>
      </c>
      <c r="D231" s="215" t="s">
        <v>187</v>
      </c>
      <c r="E231" s="216" t="s">
        <v>3824</v>
      </c>
      <c r="F231" s="217" t="s">
        <v>6438</v>
      </c>
      <c r="G231" s="218" t="s">
        <v>3688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7868</v>
      </c>
    </row>
    <row r="232" s="2" customFormat="1" ht="16.5" customHeight="1">
      <c r="A232" s="40"/>
      <c r="B232" s="41"/>
      <c r="C232" s="215" t="s">
        <v>2079</v>
      </c>
      <c r="D232" s="215" t="s">
        <v>187</v>
      </c>
      <c r="E232" s="216" t="s">
        <v>6440</v>
      </c>
      <c r="F232" s="217" t="s">
        <v>6441</v>
      </c>
      <c r="G232" s="218" t="s">
        <v>448</v>
      </c>
      <c r="H232" s="219">
        <v>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7869</v>
      </c>
    </row>
    <row r="233" s="2" customFormat="1" ht="16.5" customHeight="1">
      <c r="A233" s="40"/>
      <c r="B233" s="41"/>
      <c r="C233" s="215" t="s">
        <v>2084</v>
      </c>
      <c r="D233" s="215" t="s">
        <v>187</v>
      </c>
      <c r="E233" s="216" t="s">
        <v>3816</v>
      </c>
      <c r="F233" s="217" t="s">
        <v>6444</v>
      </c>
      <c r="G233" s="218" t="s">
        <v>499</v>
      </c>
      <c r="H233" s="219">
        <v>60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7870</v>
      </c>
    </row>
    <row r="234" s="2" customFormat="1" ht="16.5" customHeight="1">
      <c r="A234" s="40"/>
      <c r="B234" s="41"/>
      <c r="C234" s="215" t="s">
        <v>2098</v>
      </c>
      <c r="D234" s="215" t="s">
        <v>187</v>
      </c>
      <c r="E234" s="216" t="s">
        <v>6795</v>
      </c>
      <c r="F234" s="217" t="s">
        <v>6796</v>
      </c>
      <c r="G234" s="218" t="s">
        <v>1358</v>
      </c>
      <c r="H234" s="219">
        <v>20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7871</v>
      </c>
    </row>
    <row r="235" s="2" customFormat="1" ht="16.5" customHeight="1">
      <c r="A235" s="40"/>
      <c r="B235" s="41"/>
      <c r="C235" s="215" t="s">
        <v>2103</v>
      </c>
      <c r="D235" s="215" t="s">
        <v>187</v>
      </c>
      <c r="E235" s="216" t="s">
        <v>6453</v>
      </c>
      <c r="F235" s="217" t="s">
        <v>3710</v>
      </c>
      <c r="G235" s="218" t="s">
        <v>1358</v>
      </c>
      <c r="H235" s="219">
        <v>20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7872</v>
      </c>
    </row>
    <row r="236" s="2" customFormat="1" ht="16.5" customHeight="1">
      <c r="A236" s="40"/>
      <c r="B236" s="41"/>
      <c r="C236" s="215" t="s">
        <v>2108</v>
      </c>
      <c r="D236" s="215" t="s">
        <v>187</v>
      </c>
      <c r="E236" s="216" t="s">
        <v>6469</v>
      </c>
      <c r="F236" s="217" t="s">
        <v>6470</v>
      </c>
      <c r="G236" s="218" t="s">
        <v>3739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7873</v>
      </c>
    </row>
    <row r="237" s="2" customFormat="1" ht="16.5" customHeight="1">
      <c r="A237" s="40"/>
      <c r="B237" s="41"/>
      <c r="C237" s="215" t="s">
        <v>2113</v>
      </c>
      <c r="D237" s="215" t="s">
        <v>187</v>
      </c>
      <c r="E237" s="216" t="s">
        <v>6811</v>
      </c>
      <c r="F237" s="217" t="s">
        <v>6812</v>
      </c>
      <c r="G237" s="218" t="s">
        <v>499</v>
      </c>
      <c r="H237" s="219">
        <v>15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7874</v>
      </c>
    </row>
    <row r="238" s="2" customFormat="1" ht="16.5" customHeight="1">
      <c r="A238" s="40"/>
      <c r="B238" s="41"/>
      <c r="C238" s="215" t="s">
        <v>2118</v>
      </c>
      <c r="D238" s="215" t="s">
        <v>187</v>
      </c>
      <c r="E238" s="216" t="s">
        <v>6815</v>
      </c>
      <c r="F238" s="217" t="s">
        <v>6816</v>
      </c>
      <c r="G238" s="218" t="s">
        <v>499</v>
      </c>
      <c r="H238" s="219">
        <v>15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7875</v>
      </c>
    </row>
    <row r="239" s="2" customFormat="1" ht="16.5" customHeight="1">
      <c r="A239" s="40"/>
      <c r="B239" s="41"/>
      <c r="C239" s="215" t="s">
        <v>2125</v>
      </c>
      <c r="D239" s="215" t="s">
        <v>187</v>
      </c>
      <c r="E239" s="216" t="s">
        <v>3830</v>
      </c>
      <c r="F239" s="217" t="s">
        <v>6456</v>
      </c>
      <c r="G239" s="218" t="s">
        <v>1314</v>
      </c>
      <c r="H239" s="219">
        <v>3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7876</v>
      </c>
    </row>
    <row r="240" s="2" customFormat="1" ht="16.5" customHeight="1">
      <c r="A240" s="40"/>
      <c r="B240" s="41"/>
      <c r="C240" s="215" t="s">
        <v>2127</v>
      </c>
      <c r="D240" s="215" t="s">
        <v>187</v>
      </c>
      <c r="E240" s="216" t="s">
        <v>5512</v>
      </c>
      <c r="F240" s="217" t="s">
        <v>4065</v>
      </c>
      <c r="G240" s="218" t="s">
        <v>448</v>
      </c>
      <c r="H240" s="219">
        <v>8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7877</v>
      </c>
    </row>
    <row r="241" s="2" customFormat="1" ht="16.5" customHeight="1">
      <c r="A241" s="40"/>
      <c r="B241" s="41"/>
      <c r="C241" s="215" t="s">
        <v>2129</v>
      </c>
      <c r="D241" s="215" t="s">
        <v>187</v>
      </c>
      <c r="E241" s="216" t="s">
        <v>6020</v>
      </c>
      <c r="F241" s="217" t="s">
        <v>6021</v>
      </c>
      <c r="G241" s="218" t="s">
        <v>1314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7878</v>
      </c>
    </row>
    <row r="242" s="2" customFormat="1" ht="16.5" customHeight="1">
      <c r="A242" s="40"/>
      <c r="B242" s="41"/>
      <c r="C242" s="215" t="s">
        <v>2131</v>
      </c>
      <c r="D242" s="215" t="s">
        <v>187</v>
      </c>
      <c r="E242" s="216" t="s">
        <v>5505</v>
      </c>
      <c r="F242" s="217" t="s">
        <v>5506</v>
      </c>
      <c r="G242" s="218" t="s">
        <v>5507</v>
      </c>
      <c r="H242" s="219">
        <v>3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7879</v>
      </c>
    </row>
    <row r="243" s="2" customFormat="1" ht="16.5" customHeight="1">
      <c r="A243" s="40"/>
      <c r="B243" s="41"/>
      <c r="C243" s="215" t="s">
        <v>2133</v>
      </c>
      <c r="D243" s="215" t="s">
        <v>187</v>
      </c>
      <c r="E243" s="216" t="s">
        <v>6024</v>
      </c>
      <c r="F243" s="217" t="s">
        <v>5509</v>
      </c>
      <c r="G243" s="218" t="s">
        <v>1314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7880</v>
      </c>
    </row>
    <row r="244" s="2" customFormat="1" ht="16.5" customHeight="1">
      <c r="A244" s="40"/>
      <c r="B244" s="41"/>
      <c r="C244" s="215" t="s">
        <v>2137</v>
      </c>
      <c r="D244" s="215" t="s">
        <v>187</v>
      </c>
      <c r="E244" s="216" t="s">
        <v>3834</v>
      </c>
      <c r="F244" s="217" t="s">
        <v>6492</v>
      </c>
      <c r="G244" s="218" t="s">
        <v>342</v>
      </c>
      <c r="H244" s="219">
        <v>0.050000000000000003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7881</v>
      </c>
    </row>
    <row r="245" s="2" customFormat="1" ht="16.5" customHeight="1">
      <c r="A245" s="40"/>
      <c r="B245" s="41"/>
      <c r="C245" s="215" t="s">
        <v>2142</v>
      </c>
      <c r="D245" s="215" t="s">
        <v>187</v>
      </c>
      <c r="E245" s="216" t="s">
        <v>3836</v>
      </c>
      <c r="F245" s="217" t="s">
        <v>3679</v>
      </c>
      <c r="G245" s="218" t="s">
        <v>342</v>
      </c>
      <c r="H245" s="219">
        <v>0.050000000000000003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7882</v>
      </c>
    </row>
    <row r="246" s="2" customFormat="1" ht="16.5" customHeight="1">
      <c r="A246" s="40"/>
      <c r="B246" s="41"/>
      <c r="C246" s="215" t="s">
        <v>2147</v>
      </c>
      <c r="D246" s="215" t="s">
        <v>187</v>
      </c>
      <c r="E246" s="216" t="s">
        <v>5514</v>
      </c>
      <c r="F246" s="217" t="s">
        <v>5515</v>
      </c>
      <c r="G246" s="218" t="s">
        <v>342</v>
      </c>
      <c r="H246" s="219">
        <v>0.20000000000000001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7883</v>
      </c>
    </row>
    <row r="247" s="2" customFormat="1" ht="16.5" customHeight="1">
      <c r="A247" s="40"/>
      <c r="B247" s="41"/>
      <c r="C247" s="215" t="s">
        <v>2153</v>
      </c>
      <c r="D247" s="215" t="s">
        <v>187</v>
      </c>
      <c r="E247" s="216" t="s">
        <v>5516</v>
      </c>
      <c r="F247" s="217" t="s">
        <v>3679</v>
      </c>
      <c r="G247" s="218" t="s">
        <v>342</v>
      </c>
      <c r="H247" s="219">
        <v>0.20000000000000001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7884</v>
      </c>
    </row>
    <row r="248" s="2" customFormat="1" ht="16.5" customHeight="1">
      <c r="A248" s="40"/>
      <c r="B248" s="41"/>
      <c r="C248" s="215" t="s">
        <v>2158</v>
      </c>
      <c r="D248" s="215" t="s">
        <v>187</v>
      </c>
      <c r="E248" s="216" t="s">
        <v>5517</v>
      </c>
      <c r="F248" s="217" t="s">
        <v>5518</v>
      </c>
      <c r="G248" s="218" t="s">
        <v>1314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7885</v>
      </c>
    </row>
    <row r="249" s="2" customFormat="1" ht="24.15" customHeight="1">
      <c r="A249" s="40"/>
      <c r="B249" s="41"/>
      <c r="C249" s="215" t="s">
        <v>2168</v>
      </c>
      <c r="D249" s="215" t="s">
        <v>187</v>
      </c>
      <c r="E249" s="216" t="s">
        <v>7839</v>
      </c>
      <c r="F249" s="217" t="s">
        <v>7840</v>
      </c>
      <c r="G249" s="218" t="s">
        <v>1314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7886</v>
      </c>
    </row>
    <row r="250" s="2" customFormat="1" ht="24.15" customHeight="1">
      <c r="A250" s="40"/>
      <c r="B250" s="41"/>
      <c r="C250" s="215" t="s">
        <v>2173</v>
      </c>
      <c r="D250" s="215" t="s">
        <v>187</v>
      </c>
      <c r="E250" s="216" t="s">
        <v>7842</v>
      </c>
      <c r="F250" s="217" t="s">
        <v>7843</v>
      </c>
      <c r="G250" s="218" t="s">
        <v>1314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7887</v>
      </c>
    </row>
    <row r="251" s="2" customFormat="1" ht="16.5" customHeight="1">
      <c r="A251" s="40"/>
      <c r="B251" s="41"/>
      <c r="C251" s="215" t="s">
        <v>2213</v>
      </c>
      <c r="D251" s="215" t="s">
        <v>187</v>
      </c>
      <c r="E251" s="216" t="s">
        <v>7845</v>
      </c>
      <c r="F251" s="217" t="s">
        <v>6590</v>
      </c>
      <c r="G251" s="218" t="s">
        <v>1314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7888</v>
      </c>
    </row>
    <row r="252" s="2" customFormat="1" ht="16.5" customHeight="1">
      <c r="A252" s="40"/>
      <c r="B252" s="41"/>
      <c r="C252" s="215" t="s">
        <v>2221</v>
      </c>
      <c r="D252" s="215" t="s">
        <v>187</v>
      </c>
      <c r="E252" s="216" t="s">
        <v>7847</v>
      </c>
      <c r="F252" s="217" t="s">
        <v>7848</v>
      </c>
      <c r="G252" s="218" t="s">
        <v>1314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7889</v>
      </c>
    </row>
    <row r="253" s="2" customFormat="1" ht="16.5" customHeight="1">
      <c r="A253" s="40"/>
      <c r="B253" s="41"/>
      <c r="C253" s="215" t="s">
        <v>2229</v>
      </c>
      <c r="D253" s="215" t="s">
        <v>187</v>
      </c>
      <c r="E253" s="216" t="s">
        <v>6756</v>
      </c>
      <c r="F253" s="217" t="s">
        <v>6757</v>
      </c>
      <c r="G253" s="218" t="s">
        <v>3739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7890</v>
      </c>
    </row>
    <row r="254" s="2" customFormat="1" ht="24.15" customHeight="1">
      <c r="A254" s="40"/>
      <c r="B254" s="41"/>
      <c r="C254" s="215" t="s">
        <v>2234</v>
      </c>
      <c r="D254" s="215" t="s">
        <v>187</v>
      </c>
      <c r="E254" s="216" t="s">
        <v>7851</v>
      </c>
      <c r="F254" s="217" t="s">
        <v>7852</v>
      </c>
      <c r="G254" s="218" t="s">
        <v>499</v>
      </c>
      <c r="H254" s="219">
        <v>29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7891</v>
      </c>
    </row>
    <row r="255" s="2" customFormat="1" ht="16.5" customHeight="1">
      <c r="A255" s="40"/>
      <c r="B255" s="41"/>
      <c r="C255" s="215" t="s">
        <v>2240</v>
      </c>
      <c r="D255" s="215" t="s">
        <v>187</v>
      </c>
      <c r="E255" s="216" t="s">
        <v>6421</v>
      </c>
      <c r="F255" s="217" t="s">
        <v>6422</v>
      </c>
      <c r="G255" s="218" t="s">
        <v>1314</v>
      </c>
      <c r="H255" s="219">
        <v>1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7892</v>
      </c>
    </row>
    <row r="256" s="2" customFormat="1" ht="16.5" customHeight="1">
      <c r="A256" s="40"/>
      <c r="B256" s="41"/>
      <c r="C256" s="215" t="s">
        <v>2244</v>
      </c>
      <c r="D256" s="215" t="s">
        <v>187</v>
      </c>
      <c r="E256" s="216" t="s">
        <v>7855</v>
      </c>
      <c r="F256" s="217" t="s">
        <v>7856</v>
      </c>
      <c r="G256" s="218" t="s">
        <v>1314</v>
      </c>
      <c r="H256" s="219">
        <v>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7893</v>
      </c>
    </row>
    <row r="257" s="2" customFormat="1" ht="16.5" customHeight="1">
      <c r="A257" s="40"/>
      <c r="B257" s="41"/>
      <c r="C257" s="215" t="s">
        <v>2250</v>
      </c>
      <c r="D257" s="215" t="s">
        <v>187</v>
      </c>
      <c r="E257" s="216" t="s">
        <v>6708</v>
      </c>
      <c r="F257" s="217" t="s">
        <v>6709</v>
      </c>
      <c r="G257" s="218" t="s">
        <v>1314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7894</v>
      </c>
    </row>
    <row r="258" s="2" customFormat="1" ht="16.5" customHeight="1">
      <c r="A258" s="40"/>
      <c r="B258" s="41"/>
      <c r="C258" s="215" t="s">
        <v>2255</v>
      </c>
      <c r="D258" s="215" t="s">
        <v>187</v>
      </c>
      <c r="E258" s="216" t="s">
        <v>5344</v>
      </c>
      <c r="F258" s="217" t="s">
        <v>5345</v>
      </c>
      <c r="G258" s="218" t="s">
        <v>448</v>
      </c>
      <c r="H258" s="219">
        <v>2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7895</v>
      </c>
    </row>
    <row r="259" s="2" customFormat="1" ht="24.15" customHeight="1">
      <c r="A259" s="40"/>
      <c r="B259" s="41"/>
      <c r="C259" s="215" t="s">
        <v>2260</v>
      </c>
      <c r="D259" s="215" t="s">
        <v>187</v>
      </c>
      <c r="E259" s="216" t="s">
        <v>7860</v>
      </c>
      <c r="F259" s="217" t="s">
        <v>7861</v>
      </c>
      <c r="G259" s="218" t="s">
        <v>3739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7896</v>
      </c>
    </row>
    <row r="260" s="2" customFormat="1" ht="16.5" customHeight="1">
      <c r="A260" s="40"/>
      <c r="B260" s="41"/>
      <c r="C260" s="215" t="s">
        <v>2796</v>
      </c>
      <c r="D260" s="215" t="s">
        <v>187</v>
      </c>
      <c r="E260" s="216" t="s">
        <v>7863</v>
      </c>
      <c r="F260" s="217" t="s">
        <v>7864</v>
      </c>
      <c r="G260" s="218" t="s">
        <v>5348</v>
      </c>
      <c r="H260" s="219">
        <v>0.5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7897</v>
      </c>
    </row>
    <row r="261" s="2" customFormat="1" ht="16.5" customHeight="1">
      <c r="A261" s="40"/>
      <c r="B261" s="41"/>
      <c r="C261" s="215" t="s">
        <v>2801</v>
      </c>
      <c r="D261" s="215" t="s">
        <v>187</v>
      </c>
      <c r="E261" s="216" t="s">
        <v>6713</v>
      </c>
      <c r="F261" s="217" t="s">
        <v>6714</v>
      </c>
      <c r="G261" s="218" t="s">
        <v>3688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7898</v>
      </c>
    </row>
    <row r="262" s="2" customFormat="1" ht="16.5" customHeight="1">
      <c r="A262" s="40"/>
      <c r="B262" s="41"/>
      <c r="C262" s="215" t="s">
        <v>2806</v>
      </c>
      <c r="D262" s="215" t="s">
        <v>187</v>
      </c>
      <c r="E262" s="216" t="s">
        <v>3828</v>
      </c>
      <c r="F262" s="217" t="s">
        <v>3829</v>
      </c>
      <c r="G262" s="218" t="s">
        <v>499</v>
      </c>
      <c r="H262" s="219">
        <v>29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7899</v>
      </c>
    </row>
    <row r="263" s="2" customFormat="1" ht="16.5" customHeight="1">
      <c r="A263" s="40"/>
      <c r="B263" s="41"/>
      <c r="C263" s="215" t="s">
        <v>2815</v>
      </c>
      <c r="D263" s="215" t="s">
        <v>187</v>
      </c>
      <c r="E263" s="216" t="s">
        <v>3824</v>
      </c>
      <c r="F263" s="217" t="s">
        <v>6438</v>
      </c>
      <c r="G263" s="218" t="s">
        <v>3688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7900</v>
      </c>
    </row>
    <row r="264" s="2" customFormat="1" ht="16.5" customHeight="1">
      <c r="A264" s="40"/>
      <c r="B264" s="41"/>
      <c r="C264" s="215" t="s">
        <v>2819</v>
      </c>
      <c r="D264" s="215" t="s">
        <v>187</v>
      </c>
      <c r="E264" s="216" t="s">
        <v>6440</v>
      </c>
      <c r="F264" s="217" t="s">
        <v>6441</v>
      </c>
      <c r="G264" s="218" t="s">
        <v>448</v>
      </c>
      <c r="H264" s="219">
        <v>2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7901</v>
      </c>
    </row>
    <row r="265" s="2" customFormat="1" ht="16.5" customHeight="1">
      <c r="A265" s="40"/>
      <c r="B265" s="41"/>
      <c r="C265" s="215" t="s">
        <v>2825</v>
      </c>
      <c r="D265" s="215" t="s">
        <v>187</v>
      </c>
      <c r="E265" s="216" t="s">
        <v>3816</v>
      </c>
      <c r="F265" s="217" t="s">
        <v>6444</v>
      </c>
      <c r="G265" s="218" t="s">
        <v>499</v>
      </c>
      <c r="H265" s="219">
        <v>58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7902</v>
      </c>
    </row>
    <row r="266" s="2" customFormat="1" ht="16.5" customHeight="1">
      <c r="A266" s="40"/>
      <c r="B266" s="41"/>
      <c r="C266" s="215" t="s">
        <v>2827</v>
      </c>
      <c r="D266" s="215" t="s">
        <v>187</v>
      </c>
      <c r="E266" s="216" t="s">
        <v>6795</v>
      </c>
      <c r="F266" s="217" t="s">
        <v>6796</v>
      </c>
      <c r="G266" s="218" t="s">
        <v>1358</v>
      </c>
      <c r="H266" s="219">
        <v>20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7903</v>
      </c>
    </row>
    <row r="267" s="2" customFormat="1" ht="16.5" customHeight="1">
      <c r="A267" s="40"/>
      <c r="B267" s="41"/>
      <c r="C267" s="215" t="s">
        <v>2832</v>
      </c>
      <c r="D267" s="215" t="s">
        <v>187</v>
      </c>
      <c r="E267" s="216" t="s">
        <v>6453</v>
      </c>
      <c r="F267" s="217" t="s">
        <v>3710</v>
      </c>
      <c r="G267" s="218" t="s">
        <v>1358</v>
      </c>
      <c r="H267" s="219">
        <v>20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7904</v>
      </c>
    </row>
    <row r="268" s="2" customFormat="1" ht="16.5" customHeight="1">
      <c r="A268" s="40"/>
      <c r="B268" s="41"/>
      <c r="C268" s="215" t="s">
        <v>2835</v>
      </c>
      <c r="D268" s="215" t="s">
        <v>187</v>
      </c>
      <c r="E268" s="216" t="s">
        <v>6469</v>
      </c>
      <c r="F268" s="217" t="s">
        <v>6470</v>
      </c>
      <c r="G268" s="218" t="s">
        <v>3739</v>
      </c>
      <c r="H268" s="219">
        <v>1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7905</v>
      </c>
    </row>
    <row r="269" s="2" customFormat="1" ht="16.5" customHeight="1">
      <c r="A269" s="40"/>
      <c r="B269" s="41"/>
      <c r="C269" s="215" t="s">
        <v>2838</v>
      </c>
      <c r="D269" s="215" t="s">
        <v>187</v>
      </c>
      <c r="E269" s="216" t="s">
        <v>6811</v>
      </c>
      <c r="F269" s="217" t="s">
        <v>6812</v>
      </c>
      <c r="G269" s="218" t="s">
        <v>499</v>
      </c>
      <c r="H269" s="219">
        <v>15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7906</v>
      </c>
    </row>
    <row r="270" s="2" customFormat="1" ht="16.5" customHeight="1">
      <c r="A270" s="40"/>
      <c r="B270" s="41"/>
      <c r="C270" s="215" t="s">
        <v>2841</v>
      </c>
      <c r="D270" s="215" t="s">
        <v>187</v>
      </c>
      <c r="E270" s="216" t="s">
        <v>6815</v>
      </c>
      <c r="F270" s="217" t="s">
        <v>6816</v>
      </c>
      <c r="G270" s="218" t="s">
        <v>499</v>
      </c>
      <c r="H270" s="219">
        <v>15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7907</v>
      </c>
    </row>
    <row r="271" s="2" customFormat="1" ht="16.5" customHeight="1">
      <c r="A271" s="40"/>
      <c r="B271" s="41"/>
      <c r="C271" s="215" t="s">
        <v>2844</v>
      </c>
      <c r="D271" s="215" t="s">
        <v>187</v>
      </c>
      <c r="E271" s="216" t="s">
        <v>3830</v>
      </c>
      <c r="F271" s="217" t="s">
        <v>6456</v>
      </c>
      <c r="G271" s="218" t="s">
        <v>1314</v>
      </c>
      <c r="H271" s="219">
        <v>3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7908</v>
      </c>
    </row>
    <row r="272" s="2" customFormat="1" ht="16.5" customHeight="1">
      <c r="A272" s="40"/>
      <c r="B272" s="41"/>
      <c r="C272" s="215" t="s">
        <v>2847</v>
      </c>
      <c r="D272" s="215" t="s">
        <v>187</v>
      </c>
      <c r="E272" s="216" t="s">
        <v>5512</v>
      </c>
      <c r="F272" s="217" t="s">
        <v>4065</v>
      </c>
      <c r="G272" s="218" t="s">
        <v>448</v>
      </c>
      <c r="H272" s="219">
        <v>8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7909</v>
      </c>
    </row>
    <row r="273" s="2" customFormat="1" ht="16.5" customHeight="1">
      <c r="A273" s="40"/>
      <c r="B273" s="41"/>
      <c r="C273" s="215" t="s">
        <v>2851</v>
      </c>
      <c r="D273" s="215" t="s">
        <v>187</v>
      </c>
      <c r="E273" s="216" t="s">
        <v>6020</v>
      </c>
      <c r="F273" s="217" t="s">
        <v>6021</v>
      </c>
      <c r="G273" s="218" t="s">
        <v>1314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7910</v>
      </c>
    </row>
    <row r="274" s="2" customFormat="1" ht="16.5" customHeight="1">
      <c r="A274" s="40"/>
      <c r="B274" s="41"/>
      <c r="C274" s="215" t="s">
        <v>2853</v>
      </c>
      <c r="D274" s="215" t="s">
        <v>187</v>
      </c>
      <c r="E274" s="216" t="s">
        <v>5505</v>
      </c>
      <c r="F274" s="217" t="s">
        <v>5506</v>
      </c>
      <c r="G274" s="218" t="s">
        <v>5507</v>
      </c>
      <c r="H274" s="219">
        <v>3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7911</v>
      </c>
    </row>
    <row r="275" s="2" customFormat="1" ht="16.5" customHeight="1">
      <c r="A275" s="40"/>
      <c r="B275" s="41"/>
      <c r="C275" s="215" t="s">
        <v>2855</v>
      </c>
      <c r="D275" s="215" t="s">
        <v>187</v>
      </c>
      <c r="E275" s="216" t="s">
        <v>6024</v>
      </c>
      <c r="F275" s="217" t="s">
        <v>5509</v>
      </c>
      <c r="G275" s="218" t="s">
        <v>1314</v>
      </c>
      <c r="H275" s="219">
        <v>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7912</v>
      </c>
    </row>
    <row r="276" s="2" customFormat="1" ht="16.5" customHeight="1">
      <c r="A276" s="40"/>
      <c r="B276" s="41"/>
      <c r="C276" s="215" t="s">
        <v>2858</v>
      </c>
      <c r="D276" s="215" t="s">
        <v>187</v>
      </c>
      <c r="E276" s="216" t="s">
        <v>3834</v>
      </c>
      <c r="F276" s="217" t="s">
        <v>6492</v>
      </c>
      <c r="G276" s="218" t="s">
        <v>342</v>
      </c>
      <c r="H276" s="219">
        <v>0.050000000000000003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7913</v>
      </c>
    </row>
    <row r="277" s="2" customFormat="1" ht="16.5" customHeight="1">
      <c r="A277" s="40"/>
      <c r="B277" s="41"/>
      <c r="C277" s="215" t="s">
        <v>2861</v>
      </c>
      <c r="D277" s="215" t="s">
        <v>187</v>
      </c>
      <c r="E277" s="216" t="s">
        <v>3836</v>
      </c>
      <c r="F277" s="217" t="s">
        <v>3679</v>
      </c>
      <c r="G277" s="218" t="s">
        <v>342</v>
      </c>
      <c r="H277" s="219">
        <v>0.050000000000000003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7914</v>
      </c>
    </row>
    <row r="278" s="2" customFormat="1" ht="16.5" customHeight="1">
      <c r="A278" s="40"/>
      <c r="B278" s="41"/>
      <c r="C278" s="215" t="s">
        <v>2863</v>
      </c>
      <c r="D278" s="215" t="s">
        <v>187</v>
      </c>
      <c r="E278" s="216" t="s">
        <v>5514</v>
      </c>
      <c r="F278" s="217" t="s">
        <v>5515</v>
      </c>
      <c r="G278" s="218" t="s">
        <v>342</v>
      </c>
      <c r="H278" s="219">
        <v>0.20000000000000001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7915</v>
      </c>
    </row>
    <row r="279" s="2" customFormat="1" ht="16.5" customHeight="1">
      <c r="A279" s="40"/>
      <c r="B279" s="41"/>
      <c r="C279" s="215" t="s">
        <v>2865</v>
      </c>
      <c r="D279" s="215" t="s">
        <v>187</v>
      </c>
      <c r="E279" s="216" t="s">
        <v>5516</v>
      </c>
      <c r="F279" s="217" t="s">
        <v>3679</v>
      </c>
      <c r="G279" s="218" t="s">
        <v>342</v>
      </c>
      <c r="H279" s="219">
        <v>0.20000000000000001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7916</v>
      </c>
    </row>
    <row r="280" s="2" customFormat="1" ht="16.5" customHeight="1">
      <c r="A280" s="40"/>
      <c r="B280" s="41"/>
      <c r="C280" s="215" t="s">
        <v>2867</v>
      </c>
      <c r="D280" s="215" t="s">
        <v>187</v>
      </c>
      <c r="E280" s="216" t="s">
        <v>5517</v>
      </c>
      <c r="F280" s="217" t="s">
        <v>5518</v>
      </c>
      <c r="G280" s="218" t="s">
        <v>1314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7917</v>
      </c>
    </row>
    <row r="281" s="12" customFormat="1" ht="25.92" customHeight="1">
      <c r="A281" s="12"/>
      <c r="B281" s="199"/>
      <c r="C281" s="200"/>
      <c r="D281" s="201" t="s">
        <v>72</v>
      </c>
      <c r="E281" s="202" t="s">
        <v>283</v>
      </c>
      <c r="F281" s="202" t="s">
        <v>6827</v>
      </c>
      <c r="G281" s="200"/>
      <c r="H281" s="200"/>
      <c r="I281" s="203"/>
      <c r="J281" s="204">
        <f>BK281</f>
        <v>0</v>
      </c>
      <c r="K281" s="200"/>
      <c r="L281" s="205"/>
      <c r="M281" s="206"/>
      <c r="N281" s="207"/>
      <c r="O281" s="207"/>
      <c r="P281" s="208">
        <f>SUM(P282:P290)</f>
        <v>0</v>
      </c>
      <c r="Q281" s="207"/>
      <c r="R281" s="208">
        <f>SUM(R282:R290)</f>
        <v>0</v>
      </c>
      <c r="S281" s="207"/>
      <c r="T281" s="209">
        <f>SUM(T282:T290)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80</v>
      </c>
      <c r="AT281" s="211" t="s">
        <v>72</v>
      </c>
      <c r="AU281" s="211" t="s">
        <v>73</v>
      </c>
      <c r="AY281" s="210" t="s">
        <v>185</v>
      </c>
      <c r="BK281" s="212">
        <f>SUM(BK282:BK290)</f>
        <v>0</v>
      </c>
    </row>
    <row r="282" s="2" customFormat="1" ht="21.75" customHeight="1">
      <c r="A282" s="40"/>
      <c r="B282" s="41"/>
      <c r="C282" s="215" t="s">
        <v>2869</v>
      </c>
      <c r="D282" s="215" t="s">
        <v>187</v>
      </c>
      <c r="E282" s="216" t="s">
        <v>6828</v>
      </c>
      <c r="F282" s="217" t="s">
        <v>4069</v>
      </c>
      <c r="G282" s="218" t="s">
        <v>1773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6829</v>
      </c>
    </row>
    <row r="283" s="2" customFormat="1" ht="16.5" customHeight="1">
      <c r="A283" s="40"/>
      <c r="B283" s="41"/>
      <c r="C283" s="215" t="s">
        <v>2871</v>
      </c>
      <c r="D283" s="215" t="s">
        <v>187</v>
      </c>
      <c r="E283" s="216" t="s">
        <v>6831</v>
      </c>
      <c r="F283" s="217" t="s">
        <v>4072</v>
      </c>
      <c r="G283" s="218" t="s">
        <v>1773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6832</v>
      </c>
    </row>
    <row r="284" s="2" customFormat="1" ht="16.5" customHeight="1">
      <c r="A284" s="40"/>
      <c r="B284" s="41"/>
      <c r="C284" s="215" t="s">
        <v>2874</v>
      </c>
      <c r="D284" s="215" t="s">
        <v>187</v>
      </c>
      <c r="E284" s="216" t="s">
        <v>6833</v>
      </c>
      <c r="F284" s="217" t="s">
        <v>4075</v>
      </c>
      <c r="G284" s="218" t="s">
        <v>448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6834</v>
      </c>
    </row>
    <row r="285" s="2" customFormat="1" ht="24.15" customHeight="1">
      <c r="A285" s="40"/>
      <c r="B285" s="41"/>
      <c r="C285" s="215" t="s">
        <v>2877</v>
      </c>
      <c r="D285" s="215" t="s">
        <v>187</v>
      </c>
      <c r="E285" s="216" t="s">
        <v>6836</v>
      </c>
      <c r="F285" s="217" t="s">
        <v>4078</v>
      </c>
      <c r="G285" s="218" t="s">
        <v>1773</v>
      </c>
      <c r="H285" s="219">
        <v>1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6837</v>
      </c>
    </row>
    <row r="286" s="2" customFormat="1" ht="16.5" customHeight="1">
      <c r="A286" s="40"/>
      <c r="B286" s="41"/>
      <c r="C286" s="215" t="s">
        <v>2883</v>
      </c>
      <c r="D286" s="215" t="s">
        <v>187</v>
      </c>
      <c r="E286" s="216" t="s">
        <v>6839</v>
      </c>
      <c r="F286" s="217" t="s">
        <v>4081</v>
      </c>
      <c r="G286" s="218" t="s">
        <v>1773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6840</v>
      </c>
    </row>
    <row r="287" s="2" customFormat="1" ht="16.5" customHeight="1">
      <c r="A287" s="40"/>
      <c r="B287" s="41"/>
      <c r="C287" s="215" t="s">
        <v>2886</v>
      </c>
      <c r="D287" s="215" t="s">
        <v>187</v>
      </c>
      <c r="E287" s="216" t="s">
        <v>6842</v>
      </c>
      <c r="F287" s="217" t="s">
        <v>4084</v>
      </c>
      <c r="G287" s="218" t="s">
        <v>1773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6843</v>
      </c>
    </row>
    <row r="288" s="2" customFormat="1" ht="62.7" customHeight="1">
      <c r="A288" s="40"/>
      <c r="B288" s="41"/>
      <c r="C288" s="215" t="s">
        <v>2898</v>
      </c>
      <c r="D288" s="215" t="s">
        <v>187</v>
      </c>
      <c r="E288" s="216" t="s">
        <v>6845</v>
      </c>
      <c r="F288" s="217" t="s">
        <v>6846</v>
      </c>
      <c r="G288" s="218" t="s">
        <v>1773</v>
      </c>
      <c r="H288" s="219">
        <v>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6847</v>
      </c>
    </row>
    <row r="289" s="2" customFormat="1" ht="37.8" customHeight="1">
      <c r="A289" s="40"/>
      <c r="B289" s="41"/>
      <c r="C289" s="215" t="s">
        <v>2901</v>
      </c>
      <c r="D289" s="215" t="s">
        <v>187</v>
      </c>
      <c r="E289" s="216" t="s">
        <v>6849</v>
      </c>
      <c r="F289" s="217" t="s">
        <v>4090</v>
      </c>
      <c r="G289" s="218" t="s">
        <v>1773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6850</v>
      </c>
    </row>
    <row r="290" s="2" customFormat="1" ht="16.5" customHeight="1">
      <c r="A290" s="40"/>
      <c r="B290" s="41"/>
      <c r="C290" s="215" t="s">
        <v>2904</v>
      </c>
      <c r="D290" s="215" t="s">
        <v>187</v>
      </c>
      <c r="E290" s="216" t="s">
        <v>6852</v>
      </c>
      <c r="F290" s="217" t="s">
        <v>4095</v>
      </c>
      <c r="G290" s="218" t="s">
        <v>3739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67" t="s">
        <v>19</v>
      </c>
      <c r="N290" s="268" t="s">
        <v>44</v>
      </c>
      <c r="O290" s="269"/>
      <c r="P290" s="270">
        <f>O290*H290</f>
        <v>0</v>
      </c>
      <c r="Q290" s="270">
        <v>0</v>
      </c>
      <c r="R290" s="270">
        <f>Q290*H290</f>
        <v>0</v>
      </c>
      <c r="S290" s="270">
        <v>0</v>
      </c>
      <c r="T290" s="271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6853</v>
      </c>
    </row>
    <row r="291" s="2" customFormat="1" ht="6.96" customHeight="1">
      <c r="A291" s="40"/>
      <c r="B291" s="61"/>
      <c r="C291" s="62"/>
      <c r="D291" s="62"/>
      <c r="E291" s="62"/>
      <c r="F291" s="62"/>
      <c r="G291" s="62"/>
      <c r="H291" s="62"/>
      <c r="I291" s="62"/>
      <c r="J291" s="62"/>
      <c r="K291" s="62"/>
      <c r="L291" s="46"/>
      <c r="M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x23Vd2V64rOePQZUQGKflWY2djt260zgXj4eI4OwBgmAmYSrHJgkkOVQiGWdRrwOLwcnT8RLTtOXJG9QcZGhlA==" hashValue="gUDkAOT8/AZBekBaT+WDWj6sm4OGLDlWtGcM9EisFyGtCQMbVLDjwqTyqP6EiIqwY6k0yQ9DpV4RJoHXtsyPkQ==" algorithmName="SHA-512" password="CC35"/>
  <autoFilter ref="C93:K2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6854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6855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7918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ROUND(J102,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ROUND((SUM(BE102:BE203)),  2)</f>
        <v>0</v>
      </c>
      <c r="G37" s="40"/>
      <c r="H37" s="40"/>
      <c r="I37" s="160">
        <v>0.20999999999999999</v>
      </c>
      <c r="J37" s="159">
        <f>ROUND(((SUM(BE102:BE203))*I37),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ROUND((SUM(BF102:BF203)),  2)</f>
        <v>0</v>
      </c>
      <c r="G38" s="40"/>
      <c r="H38" s="40"/>
      <c r="I38" s="160">
        <v>0.14999999999999999</v>
      </c>
      <c r="J38" s="159">
        <f>ROUND(((SUM(BF102:BF203))*I38),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ROUND((SUM(BG102:BG203)),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ROUND((SUM(BH102:BH203)),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ROUND((SUM(BI102:BI203)),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6854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6855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015 - Aula audiovizuální 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7919</v>
      </c>
      <c r="E68" s="180"/>
      <c r="F68" s="180"/>
      <c r="G68" s="180"/>
      <c r="H68" s="180"/>
      <c r="I68" s="180"/>
      <c r="J68" s="181">
        <f>J103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7920</v>
      </c>
      <c r="E69" s="185"/>
      <c r="F69" s="185"/>
      <c r="G69" s="185"/>
      <c r="H69" s="185"/>
      <c r="I69" s="185"/>
      <c r="J69" s="186">
        <f>J104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7921</v>
      </c>
      <c r="E70" s="185"/>
      <c r="F70" s="185"/>
      <c r="G70" s="185"/>
      <c r="H70" s="185"/>
      <c r="I70" s="185"/>
      <c r="J70" s="186">
        <f>J108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7922</v>
      </c>
      <c r="E71" s="185"/>
      <c r="F71" s="185"/>
      <c r="G71" s="185"/>
      <c r="H71" s="185"/>
      <c r="I71" s="185"/>
      <c r="J71" s="186">
        <f>J113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7923</v>
      </c>
      <c r="E72" s="185"/>
      <c r="F72" s="185"/>
      <c r="G72" s="185"/>
      <c r="H72" s="185"/>
      <c r="I72" s="185"/>
      <c r="J72" s="186">
        <f>J134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7924</v>
      </c>
      <c r="E73" s="185"/>
      <c r="F73" s="185"/>
      <c r="G73" s="185"/>
      <c r="H73" s="185"/>
      <c r="I73" s="185"/>
      <c r="J73" s="186">
        <f>J144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7925</v>
      </c>
      <c r="E74" s="185"/>
      <c r="F74" s="185"/>
      <c r="G74" s="185"/>
      <c r="H74" s="185"/>
      <c r="I74" s="185"/>
      <c r="J74" s="186">
        <f>J155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7926</v>
      </c>
      <c r="E75" s="185"/>
      <c r="F75" s="185"/>
      <c r="G75" s="185"/>
      <c r="H75" s="185"/>
      <c r="I75" s="185"/>
      <c r="J75" s="186">
        <f>J160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7927</v>
      </c>
      <c r="E76" s="185"/>
      <c r="F76" s="185"/>
      <c r="G76" s="185"/>
      <c r="H76" s="185"/>
      <c r="I76" s="185"/>
      <c r="J76" s="186">
        <f>J166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7928</v>
      </c>
      <c r="E77" s="185"/>
      <c r="F77" s="185"/>
      <c r="G77" s="185"/>
      <c r="H77" s="185"/>
      <c r="I77" s="185"/>
      <c r="J77" s="186">
        <f>J174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7929</v>
      </c>
      <c r="E78" s="185"/>
      <c r="F78" s="185"/>
      <c r="G78" s="185"/>
      <c r="H78" s="185"/>
      <c r="I78" s="185"/>
      <c r="J78" s="186">
        <f>J189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OU - stavební úpravy objektu ZW - děkanát Lékařské fakulty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6854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152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294" t="s">
        <v>6855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7595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015 - Aula audiovizuální technika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16. 9. 2021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2"/>
      <c r="E98" s="42"/>
      <c r="F98" s="29" t="str">
        <f>E19</f>
        <v>Ostravská univerzita, Dvořákova 138/7, Ostrava</v>
      </c>
      <c r="G98" s="42"/>
      <c r="H98" s="42"/>
      <c r="I98" s="34" t="s">
        <v>32</v>
      </c>
      <c r="J98" s="38" t="str">
        <f>E25</f>
        <v>Ing.arch.Martin Janda,Lomná 1895, Frenštát p.R.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30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 xml:space="preserve"> 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8"/>
      <c r="B101" s="189"/>
      <c r="C101" s="190" t="s">
        <v>171</v>
      </c>
      <c r="D101" s="191" t="s">
        <v>58</v>
      </c>
      <c r="E101" s="191" t="s">
        <v>54</v>
      </c>
      <c r="F101" s="191" t="s">
        <v>55</v>
      </c>
      <c r="G101" s="191" t="s">
        <v>172</v>
      </c>
      <c r="H101" s="191" t="s">
        <v>173</v>
      </c>
      <c r="I101" s="191" t="s">
        <v>174</v>
      </c>
      <c r="J101" s="191" t="s">
        <v>156</v>
      </c>
      <c r="K101" s="192" t="s">
        <v>175</v>
      </c>
      <c r="L101" s="193"/>
      <c r="M101" s="94" t="s">
        <v>19</v>
      </c>
      <c r="N101" s="95" t="s">
        <v>43</v>
      </c>
      <c r="O101" s="95" t="s">
        <v>176</v>
      </c>
      <c r="P101" s="95" t="s">
        <v>177</v>
      </c>
      <c r="Q101" s="95" t="s">
        <v>178</v>
      </c>
      <c r="R101" s="95" t="s">
        <v>179</v>
      </c>
      <c r="S101" s="95" t="s">
        <v>180</v>
      </c>
      <c r="T101" s="96" t="s">
        <v>181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</row>
    <row r="102" s="2" customFormat="1" ht="22.8" customHeight="1">
      <c r="A102" s="40"/>
      <c r="B102" s="41"/>
      <c r="C102" s="101" t="s">
        <v>182</v>
      </c>
      <c r="D102" s="42"/>
      <c r="E102" s="42"/>
      <c r="F102" s="42"/>
      <c r="G102" s="42"/>
      <c r="H102" s="42"/>
      <c r="I102" s="42"/>
      <c r="J102" s="194">
        <f>BK102</f>
        <v>0</v>
      </c>
      <c r="K102" s="42"/>
      <c r="L102" s="46"/>
      <c r="M102" s="97"/>
      <c r="N102" s="195"/>
      <c r="O102" s="98"/>
      <c r="P102" s="196">
        <f>P103</f>
        <v>0</v>
      </c>
      <c r="Q102" s="98"/>
      <c r="R102" s="196">
        <f>R103</f>
        <v>0</v>
      </c>
      <c r="S102" s="98"/>
      <c r="T102" s="197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157</v>
      </c>
      <c r="BK102" s="198">
        <f>BK103</f>
        <v>0</v>
      </c>
    </row>
    <row r="103" s="12" customFormat="1" ht="25.92" customHeight="1">
      <c r="A103" s="12"/>
      <c r="B103" s="199"/>
      <c r="C103" s="200"/>
      <c r="D103" s="201" t="s">
        <v>72</v>
      </c>
      <c r="E103" s="202" t="s">
        <v>7930</v>
      </c>
      <c r="F103" s="202" t="s">
        <v>7930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P104+P108+P113+P134+P144+P155+P160+P166+P174+P189</f>
        <v>0</v>
      </c>
      <c r="Q103" s="207"/>
      <c r="R103" s="208">
        <f>R104+R108+R113+R134+R144+R155+R160+R166+R174+R189</f>
        <v>0</v>
      </c>
      <c r="S103" s="207"/>
      <c r="T103" s="209">
        <f>T104+T108+T113+T134+T144+T155+T160+T166+T174+T189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80</v>
      </c>
      <c r="AT103" s="211" t="s">
        <v>72</v>
      </c>
      <c r="AU103" s="211" t="s">
        <v>73</v>
      </c>
      <c r="AY103" s="210" t="s">
        <v>185</v>
      </c>
      <c r="BK103" s="212">
        <f>BK104+BK108+BK113+BK134+BK144+BK155+BK160+BK166+BK174+BK189</f>
        <v>0</v>
      </c>
    </row>
    <row r="104" s="12" customFormat="1" ht="22.8" customHeight="1">
      <c r="A104" s="12"/>
      <c r="B104" s="199"/>
      <c r="C104" s="200"/>
      <c r="D104" s="201" t="s">
        <v>72</v>
      </c>
      <c r="E104" s="213" t="s">
        <v>7931</v>
      </c>
      <c r="F104" s="213" t="s">
        <v>7931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80</v>
      </c>
      <c r="AT104" s="211" t="s">
        <v>72</v>
      </c>
      <c r="AU104" s="211" t="s">
        <v>80</v>
      </c>
      <c r="AY104" s="210" t="s">
        <v>185</v>
      </c>
      <c r="BK104" s="212">
        <f>SUM(BK105:BK107)</f>
        <v>0</v>
      </c>
    </row>
    <row r="105" s="2" customFormat="1" ht="49.05" customHeight="1">
      <c r="A105" s="40"/>
      <c r="B105" s="41"/>
      <c r="C105" s="215" t="s">
        <v>82</v>
      </c>
      <c r="D105" s="215" t="s">
        <v>187</v>
      </c>
      <c r="E105" s="216" t="s">
        <v>7932</v>
      </c>
      <c r="F105" s="217" t="s">
        <v>7933</v>
      </c>
      <c r="G105" s="218" t="s">
        <v>1314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82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82</v>
      </c>
    </row>
    <row r="106" s="2" customFormat="1" ht="24.15" customHeight="1">
      <c r="A106" s="40"/>
      <c r="B106" s="41"/>
      <c r="C106" s="215" t="s">
        <v>129</v>
      </c>
      <c r="D106" s="215" t="s">
        <v>187</v>
      </c>
      <c r="E106" s="216" t="s">
        <v>7934</v>
      </c>
      <c r="F106" s="217" t="s">
        <v>7935</v>
      </c>
      <c r="G106" s="218" t="s">
        <v>1314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82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135</v>
      </c>
    </row>
    <row r="107" s="2" customFormat="1" ht="24.15" customHeight="1">
      <c r="A107" s="40"/>
      <c r="B107" s="41"/>
      <c r="C107" s="215" t="s">
        <v>135</v>
      </c>
      <c r="D107" s="215" t="s">
        <v>187</v>
      </c>
      <c r="E107" s="216" t="s">
        <v>7936</v>
      </c>
      <c r="F107" s="217" t="s">
        <v>7937</v>
      </c>
      <c r="G107" s="218" t="s">
        <v>1314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255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7938</v>
      </c>
      <c r="F108" s="213" t="s">
        <v>7938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SUM(P109:P112)</f>
        <v>0</v>
      </c>
      <c r="Q108" s="207"/>
      <c r="R108" s="208">
        <f>SUM(R109:R112)</f>
        <v>0</v>
      </c>
      <c r="S108" s="207"/>
      <c r="T108" s="20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SUM(BK109:BK112)</f>
        <v>0</v>
      </c>
    </row>
    <row r="109" s="2" customFormat="1" ht="37.8" customHeight="1">
      <c r="A109" s="40"/>
      <c r="B109" s="41"/>
      <c r="C109" s="215" t="s">
        <v>255</v>
      </c>
      <c r="D109" s="215" t="s">
        <v>187</v>
      </c>
      <c r="E109" s="216" t="s">
        <v>7939</v>
      </c>
      <c r="F109" s="217" t="s">
        <v>7940</v>
      </c>
      <c r="G109" s="218" t="s">
        <v>1314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265</v>
      </c>
    </row>
    <row r="110" s="2" customFormat="1" ht="37.8" customHeight="1">
      <c r="A110" s="40"/>
      <c r="B110" s="41"/>
      <c r="C110" s="215" t="s">
        <v>260</v>
      </c>
      <c r="D110" s="215" t="s">
        <v>187</v>
      </c>
      <c r="E110" s="216" t="s">
        <v>7941</v>
      </c>
      <c r="F110" s="217" t="s">
        <v>7942</v>
      </c>
      <c r="G110" s="218" t="s">
        <v>1314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82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283</v>
      </c>
    </row>
    <row r="111" s="2" customFormat="1" ht="101.25" customHeight="1">
      <c r="A111" s="40"/>
      <c r="B111" s="41"/>
      <c r="C111" s="215" t="s">
        <v>265</v>
      </c>
      <c r="D111" s="215" t="s">
        <v>187</v>
      </c>
      <c r="E111" s="216" t="s">
        <v>7943</v>
      </c>
      <c r="F111" s="217" t="s">
        <v>7944</v>
      </c>
      <c r="G111" s="218" t="s">
        <v>1314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302</v>
      </c>
    </row>
    <row r="112" s="2" customFormat="1" ht="24.15" customHeight="1">
      <c r="A112" s="40"/>
      <c r="B112" s="41"/>
      <c r="C112" s="215" t="s">
        <v>236</v>
      </c>
      <c r="D112" s="215" t="s">
        <v>187</v>
      </c>
      <c r="E112" s="216" t="s">
        <v>7945</v>
      </c>
      <c r="F112" s="217" t="s">
        <v>7946</v>
      </c>
      <c r="G112" s="218" t="s">
        <v>1314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82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318</v>
      </c>
    </row>
    <row r="113" s="12" customFormat="1" ht="22.8" customHeight="1">
      <c r="A113" s="12"/>
      <c r="B113" s="199"/>
      <c r="C113" s="200"/>
      <c r="D113" s="201" t="s">
        <v>72</v>
      </c>
      <c r="E113" s="213" t="s">
        <v>7947</v>
      </c>
      <c r="F113" s="213" t="s">
        <v>7947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SUM(P114:P133)</f>
        <v>0</v>
      </c>
      <c r="Q113" s="207"/>
      <c r="R113" s="208">
        <f>SUM(R114:R133)</f>
        <v>0</v>
      </c>
      <c r="S113" s="207"/>
      <c r="T113" s="209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80</v>
      </c>
      <c r="AT113" s="211" t="s">
        <v>72</v>
      </c>
      <c r="AU113" s="211" t="s">
        <v>80</v>
      </c>
      <c r="AY113" s="210" t="s">
        <v>185</v>
      </c>
      <c r="BK113" s="212">
        <f>SUM(BK114:BK133)</f>
        <v>0</v>
      </c>
    </row>
    <row r="114" s="2" customFormat="1" ht="33" customHeight="1">
      <c r="A114" s="40"/>
      <c r="B114" s="41"/>
      <c r="C114" s="215" t="s">
        <v>293</v>
      </c>
      <c r="D114" s="215" t="s">
        <v>187</v>
      </c>
      <c r="E114" s="216" t="s">
        <v>7948</v>
      </c>
      <c r="F114" s="217" t="s">
        <v>7949</v>
      </c>
      <c r="G114" s="218" t="s">
        <v>1314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82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339</v>
      </c>
    </row>
    <row r="115" s="2" customFormat="1" ht="37.8" customHeight="1">
      <c r="A115" s="40"/>
      <c r="B115" s="41"/>
      <c r="C115" s="215" t="s">
        <v>302</v>
      </c>
      <c r="D115" s="215" t="s">
        <v>187</v>
      </c>
      <c r="E115" s="216" t="s">
        <v>7950</v>
      </c>
      <c r="F115" s="217" t="s">
        <v>7951</v>
      </c>
      <c r="G115" s="218" t="s">
        <v>1314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82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352</v>
      </c>
    </row>
    <row r="116" s="2" customFormat="1" ht="44.25" customHeight="1">
      <c r="A116" s="40"/>
      <c r="B116" s="41"/>
      <c r="C116" s="215" t="s">
        <v>309</v>
      </c>
      <c r="D116" s="215" t="s">
        <v>187</v>
      </c>
      <c r="E116" s="216" t="s">
        <v>7952</v>
      </c>
      <c r="F116" s="217" t="s">
        <v>7953</v>
      </c>
      <c r="G116" s="218" t="s">
        <v>1314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82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372</v>
      </c>
    </row>
    <row r="117" s="2" customFormat="1" ht="55.5" customHeight="1">
      <c r="A117" s="40"/>
      <c r="B117" s="41"/>
      <c r="C117" s="215" t="s">
        <v>318</v>
      </c>
      <c r="D117" s="215" t="s">
        <v>187</v>
      </c>
      <c r="E117" s="216" t="s">
        <v>7954</v>
      </c>
      <c r="F117" s="217" t="s">
        <v>7955</v>
      </c>
      <c r="G117" s="218" t="s">
        <v>1314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386</v>
      </c>
    </row>
    <row r="118" s="2" customFormat="1" ht="33" customHeight="1">
      <c r="A118" s="40"/>
      <c r="B118" s="41"/>
      <c r="C118" s="215" t="s">
        <v>8</v>
      </c>
      <c r="D118" s="215" t="s">
        <v>187</v>
      </c>
      <c r="E118" s="216" t="s">
        <v>7956</v>
      </c>
      <c r="F118" s="217" t="s">
        <v>7957</v>
      </c>
      <c r="G118" s="218" t="s">
        <v>1314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82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400</v>
      </c>
    </row>
    <row r="119" s="2" customFormat="1" ht="49.05" customHeight="1">
      <c r="A119" s="40"/>
      <c r="B119" s="41"/>
      <c r="C119" s="215" t="s">
        <v>339</v>
      </c>
      <c r="D119" s="215" t="s">
        <v>187</v>
      </c>
      <c r="E119" s="216" t="s">
        <v>7958</v>
      </c>
      <c r="F119" s="217" t="s">
        <v>7959</v>
      </c>
      <c r="G119" s="218" t="s">
        <v>1314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417</v>
      </c>
    </row>
    <row r="120" s="2" customFormat="1" ht="24.15" customHeight="1">
      <c r="A120" s="40"/>
      <c r="B120" s="41"/>
      <c r="C120" s="215" t="s">
        <v>345</v>
      </c>
      <c r="D120" s="215" t="s">
        <v>187</v>
      </c>
      <c r="E120" s="216" t="s">
        <v>7960</v>
      </c>
      <c r="F120" s="217" t="s">
        <v>7961</v>
      </c>
      <c r="G120" s="218" t="s">
        <v>1314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445</v>
      </c>
    </row>
    <row r="121" s="2" customFormat="1" ht="24.15" customHeight="1">
      <c r="A121" s="40"/>
      <c r="B121" s="41"/>
      <c r="C121" s="215" t="s">
        <v>352</v>
      </c>
      <c r="D121" s="215" t="s">
        <v>187</v>
      </c>
      <c r="E121" s="216" t="s">
        <v>7962</v>
      </c>
      <c r="F121" s="217" t="s">
        <v>7963</v>
      </c>
      <c r="G121" s="218" t="s">
        <v>1314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82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630</v>
      </c>
    </row>
    <row r="122" s="2" customFormat="1" ht="49.05" customHeight="1">
      <c r="A122" s="40"/>
      <c r="B122" s="41"/>
      <c r="C122" s="215" t="s">
        <v>358</v>
      </c>
      <c r="D122" s="215" t="s">
        <v>187</v>
      </c>
      <c r="E122" s="216" t="s">
        <v>7964</v>
      </c>
      <c r="F122" s="217" t="s">
        <v>7965</v>
      </c>
      <c r="G122" s="218" t="s">
        <v>1314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627</v>
      </c>
    </row>
    <row r="123" s="2" customFormat="1" ht="49.05" customHeight="1">
      <c r="A123" s="40"/>
      <c r="B123" s="41"/>
      <c r="C123" s="215" t="s">
        <v>372</v>
      </c>
      <c r="D123" s="215" t="s">
        <v>187</v>
      </c>
      <c r="E123" s="216" t="s">
        <v>7966</v>
      </c>
      <c r="F123" s="217" t="s">
        <v>7967</v>
      </c>
      <c r="G123" s="218" t="s">
        <v>1314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888</v>
      </c>
    </row>
    <row r="124" s="2" customFormat="1" ht="21.75" customHeight="1">
      <c r="A124" s="40"/>
      <c r="B124" s="41"/>
      <c r="C124" s="215" t="s">
        <v>7</v>
      </c>
      <c r="D124" s="215" t="s">
        <v>187</v>
      </c>
      <c r="E124" s="216" t="s">
        <v>7968</v>
      </c>
      <c r="F124" s="217" t="s">
        <v>7969</v>
      </c>
      <c r="G124" s="218" t="s">
        <v>1314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82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898</v>
      </c>
    </row>
    <row r="125" s="2" customFormat="1" ht="21.75" customHeight="1">
      <c r="A125" s="40"/>
      <c r="B125" s="41"/>
      <c r="C125" s="215" t="s">
        <v>386</v>
      </c>
      <c r="D125" s="215" t="s">
        <v>187</v>
      </c>
      <c r="E125" s="216" t="s">
        <v>7970</v>
      </c>
      <c r="F125" s="217" t="s">
        <v>7971</v>
      </c>
      <c r="G125" s="218" t="s">
        <v>1314</v>
      </c>
      <c r="H125" s="219">
        <v>2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82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913</v>
      </c>
    </row>
    <row r="126" s="2" customFormat="1" ht="37.8" customHeight="1">
      <c r="A126" s="40"/>
      <c r="B126" s="41"/>
      <c r="C126" s="215" t="s">
        <v>393</v>
      </c>
      <c r="D126" s="215" t="s">
        <v>187</v>
      </c>
      <c r="E126" s="216" t="s">
        <v>7972</v>
      </c>
      <c r="F126" s="217" t="s">
        <v>7973</v>
      </c>
      <c r="G126" s="218" t="s">
        <v>1314</v>
      </c>
      <c r="H126" s="219">
        <v>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82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935</v>
      </c>
    </row>
    <row r="127" s="2" customFormat="1" ht="24.15" customHeight="1">
      <c r="A127" s="40"/>
      <c r="B127" s="41"/>
      <c r="C127" s="215" t="s">
        <v>400</v>
      </c>
      <c r="D127" s="215" t="s">
        <v>187</v>
      </c>
      <c r="E127" s="216" t="s">
        <v>7974</v>
      </c>
      <c r="F127" s="217" t="s">
        <v>7975</v>
      </c>
      <c r="G127" s="218" t="s">
        <v>1314</v>
      </c>
      <c r="H127" s="219">
        <v>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82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949</v>
      </c>
    </row>
    <row r="128" s="2" customFormat="1" ht="24.15" customHeight="1">
      <c r="A128" s="40"/>
      <c r="B128" s="41"/>
      <c r="C128" s="215" t="s">
        <v>409</v>
      </c>
      <c r="D128" s="215" t="s">
        <v>187</v>
      </c>
      <c r="E128" s="216" t="s">
        <v>7976</v>
      </c>
      <c r="F128" s="217" t="s">
        <v>7977</v>
      </c>
      <c r="G128" s="218" t="s">
        <v>1314</v>
      </c>
      <c r="H128" s="219">
        <v>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968</v>
      </c>
    </row>
    <row r="129" s="2" customFormat="1" ht="24.15" customHeight="1">
      <c r="A129" s="40"/>
      <c r="B129" s="41"/>
      <c r="C129" s="215" t="s">
        <v>417</v>
      </c>
      <c r="D129" s="215" t="s">
        <v>187</v>
      </c>
      <c r="E129" s="216" t="s">
        <v>7978</v>
      </c>
      <c r="F129" s="217" t="s">
        <v>7979</v>
      </c>
      <c r="G129" s="218" t="s">
        <v>1314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82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980</v>
      </c>
    </row>
    <row r="130" s="2" customFormat="1" ht="16.5" customHeight="1">
      <c r="A130" s="40"/>
      <c r="B130" s="41"/>
      <c r="C130" s="215" t="s">
        <v>436</v>
      </c>
      <c r="D130" s="215" t="s">
        <v>187</v>
      </c>
      <c r="E130" s="216" t="s">
        <v>7980</v>
      </c>
      <c r="F130" s="217" t="s">
        <v>7981</v>
      </c>
      <c r="G130" s="218" t="s">
        <v>1314</v>
      </c>
      <c r="H130" s="219">
        <v>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987</v>
      </c>
    </row>
    <row r="131" s="2" customFormat="1" ht="44.25" customHeight="1">
      <c r="A131" s="40"/>
      <c r="B131" s="41"/>
      <c r="C131" s="215" t="s">
        <v>445</v>
      </c>
      <c r="D131" s="215" t="s">
        <v>187</v>
      </c>
      <c r="E131" s="216" t="s">
        <v>7982</v>
      </c>
      <c r="F131" s="217" t="s">
        <v>7983</v>
      </c>
      <c r="G131" s="218" t="s">
        <v>1314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82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996</v>
      </c>
    </row>
    <row r="132" s="2" customFormat="1" ht="37.8" customHeight="1">
      <c r="A132" s="40"/>
      <c r="B132" s="41"/>
      <c r="C132" s="215" t="s">
        <v>454</v>
      </c>
      <c r="D132" s="215" t="s">
        <v>187</v>
      </c>
      <c r="E132" s="216" t="s">
        <v>7984</v>
      </c>
      <c r="F132" s="217" t="s">
        <v>7985</v>
      </c>
      <c r="G132" s="218" t="s">
        <v>1314</v>
      </c>
      <c r="H132" s="219">
        <v>6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82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1007</v>
      </c>
    </row>
    <row r="133" s="2" customFormat="1" ht="24.15" customHeight="1">
      <c r="A133" s="40"/>
      <c r="B133" s="41"/>
      <c r="C133" s="215" t="s">
        <v>630</v>
      </c>
      <c r="D133" s="215" t="s">
        <v>187</v>
      </c>
      <c r="E133" s="216" t="s">
        <v>7986</v>
      </c>
      <c r="F133" s="217" t="s">
        <v>7987</v>
      </c>
      <c r="G133" s="218" t="s">
        <v>1314</v>
      </c>
      <c r="H133" s="219">
        <v>6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82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1012</v>
      </c>
    </row>
    <row r="134" s="12" customFormat="1" ht="22.8" customHeight="1">
      <c r="A134" s="12"/>
      <c r="B134" s="199"/>
      <c r="C134" s="200"/>
      <c r="D134" s="201" t="s">
        <v>72</v>
      </c>
      <c r="E134" s="213" t="s">
        <v>7988</v>
      </c>
      <c r="F134" s="213" t="s">
        <v>7988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SUM(P135:P143)</f>
        <v>0</v>
      </c>
      <c r="Q134" s="207"/>
      <c r="R134" s="208">
        <f>SUM(R135:R143)</f>
        <v>0</v>
      </c>
      <c r="S134" s="207"/>
      <c r="T134" s="209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72</v>
      </c>
      <c r="AU134" s="211" t="s">
        <v>80</v>
      </c>
      <c r="AY134" s="210" t="s">
        <v>185</v>
      </c>
      <c r="BK134" s="212">
        <f>SUM(BK135:BK143)</f>
        <v>0</v>
      </c>
    </row>
    <row r="135" s="2" customFormat="1" ht="66.75" customHeight="1">
      <c r="A135" s="40"/>
      <c r="B135" s="41"/>
      <c r="C135" s="215" t="s">
        <v>627</v>
      </c>
      <c r="D135" s="215" t="s">
        <v>187</v>
      </c>
      <c r="E135" s="216" t="s">
        <v>7989</v>
      </c>
      <c r="F135" s="217" t="s">
        <v>7990</v>
      </c>
      <c r="G135" s="218" t="s">
        <v>1314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1020</v>
      </c>
    </row>
    <row r="136" s="2" customFormat="1" ht="128.55" customHeight="1">
      <c r="A136" s="40"/>
      <c r="B136" s="41"/>
      <c r="C136" s="215" t="s">
        <v>644</v>
      </c>
      <c r="D136" s="215" t="s">
        <v>187</v>
      </c>
      <c r="E136" s="216" t="s">
        <v>7991</v>
      </c>
      <c r="F136" s="217" t="s">
        <v>7992</v>
      </c>
      <c r="G136" s="218" t="s">
        <v>1314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82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1030</v>
      </c>
    </row>
    <row r="137" s="2" customFormat="1" ht="33" customHeight="1">
      <c r="A137" s="40"/>
      <c r="B137" s="41"/>
      <c r="C137" s="215" t="s">
        <v>888</v>
      </c>
      <c r="D137" s="215" t="s">
        <v>187</v>
      </c>
      <c r="E137" s="216" t="s">
        <v>7993</v>
      </c>
      <c r="F137" s="217" t="s">
        <v>7994</v>
      </c>
      <c r="G137" s="218" t="s">
        <v>1314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1279</v>
      </c>
    </row>
    <row r="138" s="2" customFormat="1" ht="66.75" customHeight="1">
      <c r="A138" s="40"/>
      <c r="B138" s="41"/>
      <c r="C138" s="215" t="s">
        <v>893</v>
      </c>
      <c r="D138" s="215" t="s">
        <v>187</v>
      </c>
      <c r="E138" s="216" t="s">
        <v>7995</v>
      </c>
      <c r="F138" s="217" t="s">
        <v>7996</v>
      </c>
      <c r="G138" s="218" t="s">
        <v>1314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82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1294</v>
      </c>
    </row>
    <row r="139" s="2" customFormat="1" ht="24.15" customHeight="1">
      <c r="A139" s="40"/>
      <c r="B139" s="41"/>
      <c r="C139" s="215" t="s">
        <v>898</v>
      </c>
      <c r="D139" s="215" t="s">
        <v>187</v>
      </c>
      <c r="E139" s="216" t="s">
        <v>7997</v>
      </c>
      <c r="F139" s="217" t="s">
        <v>7998</v>
      </c>
      <c r="G139" s="218" t="s">
        <v>1314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82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1307</v>
      </c>
    </row>
    <row r="140" s="2" customFormat="1" ht="24.15" customHeight="1">
      <c r="A140" s="40"/>
      <c r="B140" s="41"/>
      <c r="C140" s="215" t="s">
        <v>904</v>
      </c>
      <c r="D140" s="215" t="s">
        <v>187</v>
      </c>
      <c r="E140" s="216" t="s">
        <v>7999</v>
      </c>
      <c r="F140" s="217" t="s">
        <v>8000</v>
      </c>
      <c r="G140" s="218" t="s">
        <v>1314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1317</v>
      </c>
    </row>
    <row r="141" s="2" customFormat="1" ht="24.15" customHeight="1">
      <c r="A141" s="40"/>
      <c r="B141" s="41"/>
      <c r="C141" s="215" t="s">
        <v>913</v>
      </c>
      <c r="D141" s="215" t="s">
        <v>187</v>
      </c>
      <c r="E141" s="216" t="s">
        <v>8001</v>
      </c>
      <c r="F141" s="217" t="s">
        <v>8002</v>
      </c>
      <c r="G141" s="218" t="s">
        <v>1314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82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1326</v>
      </c>
    </row>
    <row r="142" s="2" customFormat="1" ht="24.15" customHeight="1">
      <c r="A142" s="40"/>
      <c r="B142" s="41"/>
      <c r="C142" s="215" t="s">
        <v>929</v>
      </c>
      <c r="D142" s="215" t="s">
        <v>187</v>
      </c>
      <c r="E142" s="216" t="s">
        <v>8003</v>
      </c>
      <c r="F142" s="217" t="s">
        <v>8004</v>
      </c>
      <c r="G142" s="218" t="s">
        <v>1314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1335</v>
      </c>
    </row>
    <row r="143" s="2" customFormat="1" ht="24.15" customHeight="1">
      <c r="A143" s="40"/>
      <c r="B143" s="41"/>
      <c r="C143" s="215" t="s">
        <v>935</v>
      </c>
      <c r="D143" s="215" t="s">
        <v>187</v>
      </c>
      <c r="E143" s="216" t="s">
        <v>8005</v>
      </c>
      <c r="F143" s="217" t="s">
        <v>8006</v>
      </c>
      <c r="G143" s="218" t="s">
        <v>1314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82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1351</v>
      </c>
    </row>
    <row r="144" s="12" customFormat="1" ht="22.8" customHeight="1">
      <c r="A144" s="12"/>
      <c r="B144" s="199"/>
      <c r="C144" s="200"/>
      <c r="D144" s="201" t="s">
        <v>72</v>
      </c>
      <c r="E144" s="213" t="s">
        <v>8007</v>
      </c>
      <c r="F144" s="213" t="s">
        <v>8007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SUM(P145:P154)</f>
        <v>0</v>
      </c>
      <c r="Q144" s="207"/>
      <c r="R144" s="208">
        <f>SUM(R145:R154)</f>
        <v>0</v>
      </c>
      <c r="S144" s="207"/>
      <c r="T144" s="209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80</v>
      </c>
      <c r="AT144" s="211" t="s">
        <v>72</v>
      </c>
      <c r="AU144" s="211" t="s">
        <v>80</v>
      </c>
      <c r="AY144" s="210" t="s">
        <v>185</v>
      </c>
      <c r="BK144" s="212">
        <f>SUM(BK145:BK154)</f>
        <v>0</v>
      </c>
    </row>
    <row r="145" s="2" customFormat="1" ht="111.75" customHeight="1">
      <c r="A145" s="40"/>
      <c r="B145" s="41"/>
      <c r="C145" s="215" t="s">
        <v>949</v>
      </c>
      <c r="D145" s="215" t="s">
        <v>187</v>
      </c>
      <c r="E145" s="216" t="s">
        <v>8008</v>
      </c>
      <c r="F145" s="217" t="s">
        <v>8009</v>
      </c>
      <c r="G145" s="218" t="s">
        <v>1314</v>
      </c>
      <c r="H145" s="219">
        <v>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1369</v>
      </c>
    </row>
    <row r="146" s="2" customFormat="1" ht="24.15" customHeight="1">
      <c r="A146" s="40"/>
      <c r="B146" s="41"/>
      <c r="C146" s="215" t="s">
        <v>963</v>
      </c>
      <c r="D146" s="215" t="s">
        <v>187</v>
      </c>
      <c r="E146" s="216" t="s">
        <v>8010</v>
      </c>
      <c r="F146" s="217" t="s">
        <v>8011</v>
      </c>
      <c r="G146" s="218" t="s">
        <v>1314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82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1379</v>
      </c>
    </row>
    <row r="147" s="2" customFormat="1" ht="16.5" customHeight="1">
      <c r="A147" s="40"/>
      <c r="B147" s="41"/>
      <c r="C147" s="215" t="s">
        <v>968</v>
      </c>
      <c r="D147" s="215" t="s">
        <v>187</v>
      </c>
      <c r="E147" s="216" t="s">
        <v>8012</v>
      </c>
      <c r="F147" s="217" t="s">
        <v>8013</v>
      </c>
      <c r="G147" s="218" t="s">
        <v>1314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1391</v>
      </c>
    </row>
    <row r="148" s="2" customFormat="1" ht="111.75" customHeight="1">
      <c r="A148" s="40"/>
      <c r="B148" s="41"/>
      <c r="C148" s="215" t="s">
        <v>975</v>
      </c>
      <c r="D148" s="215" t="s">
        <v>187</v>
      </c>
      <c r="E148" s="216" t="s">
        <v>8014</v>
      </c>
      <c r="F148" s="217" t="s">
        <v>8015</v>
      </c>
      <c r="G148" s="218" t="s">
        <v>1314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82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1403</v>
      </c>
    </row>
    <row r="149" s="2" customFormat="1" ht="66.75" customHeight="1">
      <c r="A149" s="40"/>
      <c r="B149" s="41"/>
      <c r="C149" s="215" t="s">
        <v>980</v>
      </c>
      <c r="D149" s="215" t="s">
        <v>187</v>
      </c>
      <c r="E149" s="216" t="s">
        <v>8016</v>
      </c>
      <c r="F149" s="217" t="s">
        <v>8017</v>
      </c>
      <c r="G149" s="218" t="s">
        <v>8018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82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1419</v>
      </c>
    </row>
    <row r="150" s="2" customFormat="1" ht="24.15" customHeight="1">
      <c r="A150" s="40"/>
      <c r="B150" s="41"/>
      <c r="C150" s="215" t="s">
        <v>984</v>
      </c>
      <c r="D150" s="215" t="s">
        <v>187</v>
      </c>
      <c r="E150" s="216" t="s">
        <v>8019</v>
      </c>
      <c r="F150" s="217" t="s">
        <v>8020</v>
      </c>
      <c r="G150" s="218" t="s">
        <v>8021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82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1429</v>
      </c>
    </row>
    <row r="151" s="2" customFormat="1" ht="24.15" customHeight="1">
      <c r="A151" s="40"/>
      <c r="B151" s="41"/>
      <c r="C151" s="215" t="s">
        <v>987</v>
      </c>
      <c r="D151" s="215" t="s">
        <v>187</v>
      </c>
      <c r="E151" s="216" t="s">
        <v>8022</v>
      </c>
      <c r="F151" s="217" t="s">
        <v>8023</v>
      </c>
      <c r="G151" s="218" t="s">
        <v>1314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82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1441</v>
      </c>
    </row>
    <row r="152" s="2" customFormat="1" ht="16.5" customHeight="1">
      <c r="A152" s="40"/>
      <c r="B152" s="41"/>
      <c r="C152" s="215" t="s">
        <v>989</v>
      </c>
      <c r="D152" s="215" t="s">
        <v>187</v>
      </c>
      <c r="E152" s="216" t="s">
        <v>8024</v>
      </c>
      <c r="F152" s="217" t="s">
        <v>8025</v>
      </c>
      <c r="G152" s="218" t="s">
        <v>1314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1453</v>
      </c>
    </row>
    <row r="153" s="2" customFormat="1" ht="24.15" customHeight="1">
      <c r="A153" s="40"/>
      <c r="B153" s="41"/>
      <c r="C153" s="215" t="s">
        <v>996</v>
      </c>
      <c r="D153" s="215" t="s">
        <v>187</v>
      </c>
      <c r="E153" s="216" t="s">
        <v>8026</v>
      </c>
      <c r="F153" s="217" t="s">
        <v>8027</v>
      </c>
      <c r="G153" s="218" t="s">
        <v>8021</v>
      </c>
      <c r="H153" s="219">
        <v>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1473</v>
      </c>
    </row>
    <row r="154" s="2" customFormat="1" ht="16.5" customHeight="1">
      <c r="A154" s="40"/>
      <c r="B154" s="41"/>
      <c r="C154" s="215" t="s">
        <v>1002</v>
      </c>
      <c r="D154" s="215" t="s">
        <v>187</v>
      </c>
      <c r="E154" s="216" t="s">
        <v>8028</v>
      </c>
      <c r="F154" s="217" t="s">
        <v>8029</v>
      </c>
      <c r="G154" s="218" t="s">
        <v>1314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82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1888</v>
      </c>
    </row>
    <row r="155" s="12" customFormat="1" ht="22.8" customHeight="1">
      <c r="A155" s="12"/>
      <c r="B155" s="199"/>
      <c r="C155" s="200"/>
      <c r="D155" s="201" t="s">
        <v>72</v>
      </c>
      <c r="E155" s="213" t="s">
        <v>8030</v>
      </c>
      <c r="F155" s="213" t="s">
        <v>8030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SUM(P156:P159)</f>
        <v>0</v>
      </c>
      <c r="Q155" s="207"/>
      <c r="R155" s="208">
        <f>SUM(R156:R159)</f>
        <v>0</v>
      </c>
      <c r="S155" s="207"/>
      <c r="T155" s="209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80</v>
      </c>
      <c r="AT155" s="211" t="s">
        <v>72</v>
      </c>
      <c r="AU155" s="211" t="s">
        <v>80</v>
      </c>
      <c r="AY155" s="210" t="s">
        <v>185</v>
      </c>
      <c r="BK155" s="212">
        <f>SUM(BK156:BK159)</f>
        <v>0</v>
      </c>
    </row>
    <row r="156" s="2" customFormat="1" ht="44.25" customHeight="1">
      <c r="A156" s="40"/>
      <c r="B156" s="41"/>
      <c r="C156" s="215" t="s">
        <v>1009</v>
      </c>
      <c r="D156" s="215" t="s">
        <v>187</v>
      </c>
      <c r="E156" s="216" t="s">
        <v>8031</v>
      </c>
      <c r="F156" s="217" t="s">
        <v>8032</v>
      </c>
      <c r="G156" s="218" t="s">
        <v>1314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1892</v>
      </c>
    </row>
    <row r="157" s="2" customFormat="1" ht="44.25" customHeight="1">
      <c r="A157" s="40"/>
      <c r="B157" s="41"/>
      <c r="C157" s="215" t="s">
        <v>1012</v>
      </c>
      <c r="D157" s="215" t="s">
        <v>187</v>
      </c>
      <c r="E157" s="216" t="s">
        <v>8033</v>
      </c>
      <c r="F157" s="217" t="s">
        <v>8034</v>
      </c>
      <c r="G157" s="218" t="s">
        <v>1314</v>
      </c>
      <c r="H157" s="219">
        <v>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82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1903</v>
      </c>
    </row>
    <row r="158" s="2" customFormat="1" ht="44.25" customHeight="1">
      <c r="A158" s="40"/>
      <c r="B158" s="41"/>
      <c r="C158" s="215" t="s">
        <v>1014</v>
      </c>
      <c r="D158" s="215" t="s">
        <v>187</v>
      </c>
      <c r="E158" s="216" t="s">
        <v>8035</v>
      </c>
      <c r="F158" s="217" t="s">
        <v>8036</v>
      </c>
      <c r="G158" s="218" t="s">
        <v>1314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82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1907</v>
      </c>
    </row>
    <row r="159" s="2" customFormat="1" ht="49.05" customHeight="1">
      <c r="A159" s="40"/>
      <c r="B159" s="41"/>
      <c r="C159" s="215" t="s">
        <v>1020</v>
      </c>
      <c r="D159" s="215" t="s">
        <v>187</v>
      </c>
      <c r="E159" s="216" t="s">
        <v>8037</v>
      </c>
      <c r="F159" s="217" t="s">
        <v>8038</v>
      </c>
      <c r="G159" s="218" t="s">
        <v>1314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82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1914</v>
      </c>
    </row>
    <row r="160" s="12" customFormat="1" ht="22.8" customHeight="1">
      <c r="A160" s="12"/>
      <c r="B160" s="199"/>
      <c r="C160" s="200"/>
      <c r="D160" s="201" t="s">
        <v>72</v>
      </c>
      <c r="E160" s="213" t="s">
        <v>8039</v>
      </c>
      <c r="F160" s="213" t="s">
        <v>8039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SUM(P161:P165)</f>
        <v>0</v>
      </c>
      <c r="Q160" s="207"/>
      <c r="R160" s="208">
        <f>SUM(R161:R165)</f>
        <v>0</v>
      </c>
      <c r="S160" s="207"/>
      <c r="T160" s="209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80</v>
      </c>
      <c r="AT160" s="211" t="s">
        <v>72</v>
      </c>
      <c r="AU160" s="211" t="s">
        <v>80</v>
      </c>
      <c r="AY160" s="210" t="s">
        <v>185</v>
      </c>
      <c r="BK160" s="212">
        <f>SUM(BK161:BK165)</f>
        <v>0</v>
      </c>
    </row>
    <row r="161" s="2" customFormat="1" ht="128.55" customHeight="1">
      <c r="A161" s="40"/>
      <c r="B161" s="41"/>
      <c r="C161" s="215" t="s">
        <v>1030</v>
      </c>
      <c r="D161" s="215" t="s">
        <v>187</v>
      </c>
      <c r="E161" s="216" t="s">
        <v>8039</v>
      </c>
      <c r="F161" s="217" t="s">
        <v>8040</v>
      </c>
      <c r="G161" s="218" t="s">
        <v>1314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1924</v>
      </c>
    </row>
    <row r="162" s="2" customFormat="1" ht="24.15" customHeight="1">
      <c r="A162" s="40"/>
      <c r="B162" s="41"/>
      <c r="C162" s="215" t="s">
        <v>1032</v>
      </c>
      <c r="D162" s="215" t="s">
        <v>187</v>
      </c>
      <c r="E162" s="216" t="s">
        <v>8041</v>
      </c>
      <c r="F162" s="217" t="s">
        <v>8042</v>
      </c>
      <c r="G162" s="218" t="s">
        <v>1314</v>
      </c>
      <c r="H162" s="219">
        <v>2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82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1931</v>
      </c>
    </row>
    <row r="163" s="2" customFormat="1" ht="24.15" customHeight="1">
      <c r="A163" s="40"/>
      <c r="B163" s="41"/>
      <c r="C163" s="215" t="s">
        <v>1279</v>
      </c>
      <c r="D163" s="215" t="s">
        <v>187</v>
      </c>
      <c r="E163" s="216" t="s">
        <v>8043</v>
      </c>
      <c r="F163" s="217" t="s">
        <v>8044</v>
      </c>
      <c r="G163" s="218" t="s">
        <v>1314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82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1942</v>
      </c>
    </row>
    <row r="164" s="2" customFormat="1" ht="16.5" customHeight="1">
      <c r="A164" s="40"/>
      <c r="B164" s="41"/>
      <c r="C164" s="215" t="s">
        <v>1289</v>
      </c>
      <c r="D164" s="215" t="s">
        <v>187</v>
      </c>
      <c r="E164" s="216" t="s">
        <v>8045</v>
      </c>
      <c r="F164" s="217" t="s">
        <v>8046</v>
      </c>
      <c r="G164" s="218" t="s">
        <v>1314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1949</v>
      </c>
    </row>
    <row r="165" s="2" customFormat="1" ht="24.15" customHeight="1">
      <c r="A165" s="40"/>
      <c r="B165" s="41"/>
      <c r="C165" s="215" t="s">
        <v>1294</v>
      </c>
      <c r="D165" s="215" t="s">
        <v>187</v>
      </c>
      <c r="E165" s="216" t="s">
        <v>8047</v>
      </c>
      <c r="F165" s="217" t="s">
        <v>8048</v>
      </c>
      <c r="G165" s="218" t="s">
        <v>1314</v>
      </c>
      <c r="H165" s="219">
        <v>4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1961</v>
      </c>
    </row>
    <row r="166" s="12" customFormat="1" ht="22.8" customHeight="1">
      <c r="A166" s="12"/>
      <c r="B166" s="199"/>
      <c r="C166" s="200"/>
      <c r="D166" s="201" t="s">
        <v>72</v>
      </c>
      <c r="E166" s="213" t="s">
        <v>8049</v>
      </c>
      <c r="F166" s="213" t="s">
        <v>8049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SUM(P167:P173)</f>
        <v>0</v>
      </c>
      <c r="Q166" s="207"/>
      <c r="R166" s="208">
        <f>SUM(R167:R173)</f>
        <v>0</v>
      </c>
      <c r="S166" s="207"/>
      <c r="T166" s="209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80</v>
      </c>
      <c r="AT166" s="211" t="s">
        <v>72</v>
      </c>
      <c r="AU166" s="211" t="s">
        <v>80</v>
      </c>
      <c r="AY166" s="210" t="s">
        <v>185</v>
      </c>
      <c r="BK166" s="212">
        <f>SUM(BK167:BK173)</f>
        <v>0</v>
      </c>
    </row>
    <row r="167" s="2" customFormat="1" ht="33" customHeight="1">
      <c r="A167" s="40"/>
      <c r="B167" s="41"/>
      <c r="C167" s="215" t="s">
        <v>1307</v>
      </c>
      <c r="D167" s="215" t="s">
        <v>187</v>
      </c>
      <c r="E167" s="216" t="s">
        <v>8050</v>
      </c>
      <c r="F167" s="217" t="s">
        <v>8051</v>
      </c>
      <c r="G167" s="218" t="s">
        <v>1314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82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1972</v>
      </c>
    </row>
    <row r="168" s="2" customFormat="1" ht="37.8" customHeight="1">
      <c r="A168" s="40"/>
      <c r="B168" s="41"/>
      <c r="C168" s="215" t="s">
        <v>1311</v>
      </c>
      <c r="D168" s="215" t="s">
        <v>187</v>
      </c>
      <c r="E168" s="216" t="s">
        <v>8052</v>
      </c>
      <c r="F168" s="217" t="s">
        <v>8053</v>
      </c>
      <c r="G168" s="218" t="s">
        <v>1314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82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1982</v>
      </c>
    </row>
    <row r="169" s="2" customFormat="1" ht="16.5" customHeight="1">
      <c r="A169" s="40"/>
      <c r="B169" s="41"/>
      <c r="C169" s="215" t="s">
        <v>1317</v>
      </c>
      <c r="D169" s="215" t="s">
        <v>187</v>
      </c>
      <c r="E169" s="216" t="s">
        <v>8054</v>
      </c>
      <c r="F169" s="217" t="s">
        <v>8055</v>
      </c>
      <c r="G169" s="218" t="s">
        <v>1314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82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1990</v>
      </c>
    </row>
    <row r="170" s="2" customFormat="1" ht="49.05" customHeight="1">
      <c r="A170" s="40"/>
      <c r="B170" s="41"/>
      <c r="C170" s="215" t="s">
        <v>1322</v>
      </c>
      <c r="D170" s="215" t="s">
        <v>187</v>
      </c>
      <c r="E170" s="216" t="s">
        <v>8056</v>
      </c>
      <c r="F170" s="217" t="s">
        <v>8057</v>
      </c>
      <c r="G170" s="218" t="s">
        <v>1314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1999</v>
      </c>
    </row>
    <row r="171" s="2" customFormat="1" ht="66.75" customHeight="1">
      <c r="A171" s="40"/>
      <c r="B171" s="41"/>
      <c r="C171" s="215" t="s">
        <v>1326</v>
      </c>
      <c r="D171" s="215" t="s">
        <v>187</v>
      </c>
      <c r="E171" s="216" t="s">
        <v>8058</v>
      </c>
      <c r="F171" s="217" t="s">
        <v>8059</v>
      </c>
      <c r="G171" s="218" t="s">
        <v>1314</v>
      </c>
      <c r="H171" s="219">
        <v>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82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2003</v>
      </c>
    </row>
    <row r="172" s="2" customFormat="1" ht="24.15" customHeight="1">
      <c r="A172" s="40"/>
      <c r="B172" s="41"/>
      <c r="C172" s="215" t="s">
        <v>1331</v>
      </c>
      <c r="D172" s="215" t="s">
        <v>187</v>
      </c>
      <c r="E172" s="216" t="s">
        <v>8060</v>
      </c>
      <c r="F172" s="217" t="s">
        <v>8061</v>
      </c>
      <c r="G172" s="218" t="s">
        <v>1314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82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2007</v>
      </c>
    </row>
    <row r="173" s="2" customFormat="1" ht="66.75" customHeight="1">
      <c r="A173" s="40"/>
      <c r="B173" s="41"/>
      <c r="C173" s="215" t="s">
        <v>1335</v>
      </c>
      <c r="D173" s="215" t="s">
        <v>187</v>
      </c>
      <c r="E173" s="216" t="s">
        <v>8062</v>
      </c>
      <c r="F173" s="217" t="s">
        <v>8063</v>
      </c>
      <c r="G173" s="218" t="s">
        <v>1314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2013</v>
      </c>
    </row>
    <row r="174" s="12" customFormat="1" ht="22.8" customHeight="1">
      <c r="A174" s="12"/>
      <c r="B174" s="199"/>
      <c r="C174" s="200"/>
      <c r="D174" s="201" t="s">
        <v>72</v>
      </c>
      <c r="E174" s="213" t="s">
        <v>8064</v>
      </c>
      <c r="F174" s="213" t="s">
        <v>8064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SUM(P175:P188)</f>
        <v>0</v>
      </c>
      <c r="Q174" s="207"/>
      <c r="R174" s="208">
        <f>SUM(R175:R188)</f>
        <v>0</v>
      </c>
      <c r="S174" s="207"/>
      <c r="T174" s="209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80</v>
      </c>
      <c r="AT174" s="211" t="s">
        <v>72</v>
      </c>
      <c r="AU174" s="211" t="s">
        <v>80</v>
      </c>
      <c r="AY174" s="210" t="s">
        <v>185</v>
      </c>
      <c r="BK174" s="212">
        <f>SUM(BK175:BK188)</f>
        <v>0</v>
      </c>
    </row>
    <row r="175" s="2" customFormat="1" ht="37.8" customHeight="1">
      <c r="A175" s="40"/>
      <c r="B175" s="41"/>
      <c r="C175" s="215" t="s">
        <v>1351</v>
      </c>
      <c r="D175" s="215" t="s">
        <v>187</v>
      </c>
      <c r="E175" s="216" t="s">
        <v>8065</v>
      </c>
      <c r="F175" s="217" t="s">
        <v>8066</v>
      </c>
      <c r="G175" s="218" t="s">
        <v>1314</v>
      </c>
      <c r="H175" s="219">
        <v>18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82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2022</v>
      </c>
    </row>
    <row r="176" s="2" customFormat="1" ht="37.8" customHeight="1">
      <c r="A176" s="40"/>
      <c r="B176" s="41"/>
      <c r="C176" s="215" t="s">
        <v>1355</v>
      </c>
      <c r="D176" s="215" t="s">
        <v>187</v>
      </c>
      <c r="E176" s="216" t="s">
        <v>8067</v>
      </c>
      <c r="F176" s="217" t="s">
        <v>8068</v>
      </c>
      <c r="G176" s="218" t="s">
        <v>1314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82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2034</v>
      </c>
    </row>
    <row r="177" s="2" customFormat="1" ht="37.8" customHeight="1">
      <c r="A177" s="40"/>
      <c r="B177" s="41"/>
      <c r="C177" s="215" t="s">
        <v>1369</v>
      </c>
      <c r="D177" s="215" t="s">
        <v>187</v>
      </c>
      <c r="E177" s="216" t="s">
        <v>8069</v>
      </c>
      <c r="F177" s="217" t="s">
        <v>8070</v>
      </c>
      <c r="G177" s="218" t="s">
        <v>1314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82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2044</v>
      </c>
    </row>
    <row r="178" s="2" customFormat="1" ht="16.5" customHeight="1">
      <c r="A178" s="40"/>
      <c r="B178" s="41"/>
      <c r="C178" s="215" t="s">
        <v>1374</v>
      </c>
      <c r="D178" s="215" t="s">
        <v>187</v>
      </c>
      <c r="E178" s="216" t="s">
        <v>8071</v>
      </c>
      <c r="F178" s="217" t="s">
        <v>8072</v>
      </c>
      <c r="G178" s="218" t="s">
        <v>1314</v>
      </c>
      <c r="H178" s="219">
        <v>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82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2056</v>
      </c>
    </row>
    <row r="179" s="2" customFormat="1" ht="21.75" customHeight="1">
      <c r="A179" s="40"/>
      <c r="B179" s="41"/>
      <c r="C179" s="215" t="s">
        <v>1379</v>
      </c>
      <c r="D179" s="215" t="s">
        <v>187</v>
      </c>
      <c r="E179" s="216" t="s">
        <v>8073</v>
      </c>
      <c r="F179" s="217" t="s">
        <v>8074</v>
      </c>
      <c r="G179" s="218" t="s">
        <v>499</v>
      </c>
      <c r="H179" s="219">
        <v>10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82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2068</v>
      </c>
    </row>
    <row r="180" s="2" customFormat="1" ht="16.5" customHeight="1">
      <c r="A180" s="40"/>
      <c r="B180" s="41"/>
      <c r="C180" s="215" t="s">
        <v>1384</v>
      </c>
      <c r="D180" s="215" t="s">
        <v>187</v>
      </c>
      <c r="E180" s="216" t="s">
        <v>8075</v>
      </c>
      <c r="F180" s="217" t="s">
        <v>8076</v>
      </c>
      <c r="G180" s="218" t="s">
        <v>499</v>
      </c>
      <c r="H180" s="219">
        <v>250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2079</v>
      </c>
    </row>
    <row r="181" s="2" customFormat="1" ht="24.15" customHeight="1">
      <c r="A181" s="40"/>
      <c r="B181" s="41"/>
      <c r="C181" s="215" t="s">
        <v>1391</v>
      </c>
      <c r="D181" s="215" t="s">
        <v>187</v>
      </c>
      <c r="E181" s="216" t="s">
        <v>8077</v>
      </c>
      <c r="F181" s="217" t="s">
        <v>8078</v>
      </c>
      <c r="G181" s="218" t="s">
        <v>499</v>
      </c>
      <c r="H181" s="219">
        <v>80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82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2098</v>
      </c>
    </row>
    <row r="182" s="2" customFormat="1" ht="24.15" customHeight="1">
      <c r="A182" s="40"/>
      <c r="B182" s="41"/>
      <c r="C182" s="215" t="s">
        <v>1396</v>
      </c>
      <c r="D182" s="215" t="s">
        <v>187</v>
      </c>
      <c r="E182" s="216" t="s">
        <v>8079</v>
      </c>
      <c r="F182" s="217" t="s">
        <v>8080</v>
      </c>
      <c r="G182" s="218" t="s">
        <v>499</v>
      </c>
      <c r="H182" s="219">
        <v>60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2108</v>
      </c>
    </row>
    <row r="183" s="2" customFormat="1" ht="24.15" customHeight="1">
      <c r="A183" s="40"/>
      <c r="B183" s="41"/>
      <c r="C183" s="215" t="s">
        <v>1403</v>
      </c>
      <c r="D183" s="215" t="s">
        <v>187</v>
      </c>
      <c r="E183" s="216" t="s">
        <v>8081</v>
      </c>
      <c r="F183" s="217" t="s">
        <v>8082</v>
      </c>
      <c r="G183" s="218" t="s">
        <v>499</v>
      </c>
      <c r="H183" s="219">
        <v>70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82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2118</v>
      </c>
    </row>
    <row r="184" s="2" customFormat="1" ht="33" customHeight="1">
      <c r="A184" s="40"/>
      <c r="B184" s="41"/>
      <c r="C184" s="215" t="s">
        <v>1410</v>
      </c>
      <c r="D184" s="215" t="s">
        <v>187</v>
      </c>
      <c r="E184" s="216" t="s">
        <v>8083</v>
      </c>
      <c r="F184" s="217" t="s">
        <v>8084</v>
      </c>
      <c r="G184" s="218" t="s">
        <v>499</v>
      </c>
      <c r="H184" s="219">
        <v>300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2127</v>
      </c>
    </row>
    <row r="185" s="2" customFormat="1" ht="16.5" customHeight="1">
      <c r="A185" s="40"/>
      <c r="B185" s="41"/>
      <c r="C185" s="215" t="s">
        <v>1419</v>
      </c>
      <c r="D185" s="215" t="s">
        <v>187</v>
      </c>
      <c r="E185" s="216" t="s">
        <v>8085</v>
      </c>
      <c r="F185" s="217" t="s">
        <v>8086</v>
      </c>
      <c r="G185" s="218" t="s">
        <v>499</v>
      </c>
      <c r="H185" s="219">
        <v>100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2131</v>
      </c>
    </row>
    <row r="186" s="2" customFormat="1" ht="16.5" customHeight="1">
      <c r="A186" s="40"/>
      <c r="B186" s="41"/>
      <c r="C186" s="215" t="s">
        <v>1424</v>
      </c>
      <c r="D186" s="215" t="s">
        <v>187</v>
      </c>
      <c r="E186" s="216" t="s">
        <v>8087</v>
      </c>
      <c r="F186" s="217" t="s">
        <v>8088</v>
      </c>
      <c r="G186" s="218" t="s">
        <v>1314</v>
      </c>
      <c r="H186" s="219">
        <v>12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82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2137</v>
      </c>
    </row>
    <row r="187" s="2" customFormat="1" ht="16.5" customHeight="1">
      <c r="A187" s="40"/>
      <c r="B187" s="41"/>
      <c r="C187" s="215" t="s">
        <v>1429</v>
      </c>
      <c r="D187" s="215" t="s">
        <v>187</v>
      </c>
      <c r="E187" s="216" t="s">
        <v>8089</v>
      </c>
      <c r="F187" s="217" t="s">
        <v>8090</v>
      </c>
      <c r="G187" s="218" t="s">
        <v>7502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2147</v>
      </c>
    </row>
    <row r="188" s="2" customFormat="1" ht="16.5" customHeight="1">
      <c r="A188" s="40"/>
      <c r="B188" s="41"/>
      <c r="C188" s="215" t="s">
        <v>1435</v>
      </c>
      <c r="D188" s="215" t="s">
        <v>187</v>
      </c>
      <c r="E188" s="216" t="s">
        <v>8091</v>
      </c>
      <c r="F188" s="217" t="s">
        <v>8092</v>
      </c>
      <c r="G188" s="218" t="s">
        <v>1314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82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2158</v>
      </c>
    </row>
    <row r="189" s="12" customFormat="1" ht="22.8" customHeight="1">
      <c r="A189" s="12"/>
      <c r="B189" s="199"/>
      <c r="C189" s="200"/>
      <c r="D189" s="201" t="s">
        <v>72</v>
      </c>
      <c r="E189" s="213" t="s">
        <v>8093</v>
      </c>
      <c r="F189" s="213" t="s">
        <v>8093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SUM(P190:P203)</f>
        <v>0</v>
      </c>
      <c r="Q189" s="207"/>
      <c r="R189" s="208">
        <f>SUM(R190:R203)</f>
        <v>0</v>
      </c>
      <c r="S189" s="207"/>
      <c r="T189" s="209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80</v>
      </c>
      <c r="AT189" s="211" t="s">
        <v>72</v>
      </c>
      <c r="AU189" s="211" t="s">
        <v>80</v>
      </c>
      <c r="AY189" s="210" t="s">
        <v>185</v>
      </c>
      <c r="BK189" s="212">
        <f>SUM(BK190:BK203)</f>
        <v>0</v>
      </c>
    </row>
    <row r="190" s="2" customFormat="1" ht="24.15" customHeight="1">
      <c r="A190" s="40"/>
      <c r="B190" s="41"/>
      <c r="C190" s="215" t="s">
        <v>1446</v>
      </c>
      <c r="D190" s="215" t="s">
        <v>187</v>
      </c>
      <c r="E190" s="216" t="s">
        <v>8094</v>
      </c>
      <c r="F190" s="217" t="s">
        <v>8095</v>
      </c>
      <c r="G190" s="218" t="s">
        <v>7502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2173</v>
      </c>
    </row>
    <row r="191" s="2" customFormat="1" ht="24.15" customHeight="1">
      <c r="A191" s="40"/>
      <c r="B191" s="41"/>
      <c r="C191" s="215" t="s">
        <v>1453</v>
      </c>
      <c r="D191" s="215" t="s">
        <v>187</v>
      </c>
      <c r="E191" s="216" t="s">
        <v>8096</v>
      </c>
      <c r="F191" s="217" t="s">
        <v>8097</v>
      </c>
      <c r="G191" s="218" t="s">
        <v>7502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82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2221</v>
      </c>
    </row>
    <row r="192" s="2" customFormat="1" ht="24.15" customHeight="1">
      <c r="A192" s="40"/>
      <c r="B192" s="41"/>
      <c r="C192" s="215" t="s">
        <v>1468</v>
      </c>
      <c r="D192" s="215" t="s">
        <v>187</v>
      </c>
      <c r="E192" s="216" t="s">
        <v>8098</v>
      </c>
      <c r="F192" s="217" t="s">
        <v>8099</v>
      </c>
      <c r="G192" s="218" t="s">
        <v>7502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82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2234</v>
      </c>
    </row>
    <row r="193" s="2" customFormat="1" ht="24.15" customHeight="1">
      <c r="A193" s="40"/>
      <c r="B193" s="41"/>
      <c r="C193" s="215" t="s">
        <v>1473</v>
      </c>
      <c r="D193" s="215" t="s">
        <v>187</v>
      </c>
      <c r="E193" s="216" t="s">
        <v>8100</v>
      </c>
      <c r="F193" s="217" t="s">
        <v>8101</v>
      </c>
      <c r="G193" s="218" t="s">
        <v>7502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82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2244</v>
      </c>
    </row>
    <row r="194" s="2" customFormat="1" ht="24.15" customHeight="1">
      <c r="A194" s="40"/>
      <c r="B194" s="41"/>
      <c r="C194" s="215" t="s">
        <v>1880</v>
      </c>
      <c r="D194" s="215" t="s">
        <v>187</v>
      </c>
      <c r="E194" s="216" t="s">
        <v>8102</v>
      </c>
      <c r="F194" s="217" t="s">
        <v>8103</v>
      </c>
      <c r="G194" s="218" t="s">
        <v>7502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82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2255</v>
      </c>
    </row>
    <row r="195" s="2" customFormat="1" ht="24.15" customHeight="1">
      <c r="A195" s="40"/>
      <c r="B195" s="41"/>
      <c r="C195" s="215" t="s">
        <v>1888</v>
      </c>
      <c r="D195" s="215" t="s">
        <v>187</v>
      </c>
      <c r="E195" s="216" t="s">
        <v>8104</v>
      </c>
      <c r="F195" s="217" t="s">
        <v>8105</v>
      </c>
      <c r="G195" s="218" t="s">
        <v>7502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82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2796</v>
      </c>
    </row>
    <row r="196" s="2" customFormat="1" ht="24.15" customHeight="1">
      <c r="A196" s="40"/>
      <c r="B196" s="41"/>
      <c r="C196" s="215" t="s">
        <v>1890</v>
      </c>
      <c r="D196" s="215" t="s">
        <v>187</v>
      </c>
      <c r="E196" s="216" t="s">
        <v>8106</v>
      </c>
      <c r="F196" s="217" t="s">
        <v>8107</v>
      </c>
      <c r="G196" s="218" t="s">
        <v>7502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82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2806</v>
      </c>
    </row>
    <row r="197" s="2" customFormat="1" ht="24.15" customHeight="1">
      <c r="A197" s="40"/>
      <c r="B197" s="41"/>
      <c r="C197" s="215" t="s">
        <v>1892</v>
      </c>
      <c r="D197" s="215" t="s">
        <v>187</v>
      </c>
      <c r="E197" s="216" t="s">
        <v>8108</v>
      </c>
      <c r="F197" s="217" t="s">
        <v>8109</v>
      </c>
      <c r="G197" s="218" t="s">
        <v>7502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82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2819</v>
      </c>
    </row>
    <row r="198" s="2" customFormat="1" ht="24.15" customHeight="1">
      <c r="A198" s="40"/>
      <c r="B198" s="41"/>
      <c r="C198" s="215" t="s">
        <v>1898</v>
      </c>
      <c r="D198" s="215" t="s">
        <v>187</v>
      </c>
      <c r="E198" s="216" t="s">
        <v>8110</v>
      </c>
      <c r="F198" s="217" t="s">
        <v>8111</v>
      </c>
      <c r="G198" s="218" t="s">
        <v>8112</v>
      </c>
      <c r="H198" s="219">
        <v>42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82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2827</v>
      </c>
    </row>
    <row r="199" s="2" customFormat="1" ht="24.15" customHeight="1">
      <c r="A199" s="40"/>
      <c r="B199" s="41"/>
      <c r="C199" s="215" t="s">
        <v>1903</v>
      </c>
      <c r="D199" s="215" t="s">
        <v>187</v>
      </c>
      <c r="E199" s="216" t="s">
        <v>8113</v>
      </c>
      <c r="F199" s="217" t="s">
        <v>8114</v>
      </c>
      <c r="G199" s="218" t="s">
        <v>8112</v>
      </c>
      <c r="H199" s="219">
        <v>4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82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2835</v>
      </c>
    </row>
    <row r="200" s="2" customFormat="1" ht="24.15" customHeight="1">
      <c r="A200" s="40"/>
      <c r="B200" s="41"/>
      <c r="C200" s="215" t="s">
        <v>1878</v>
      </c>
      <c r="D200" s="215" t="s">
        <v>187</v>
      </c>
      <c r="E200" s="216" t="s">
        <v>8115</v>
      </c>
      <c r="F200" s="217" t="s">
        <v>8116</v>
      </c>
      <c r="G200" s="218" t="s">
        <v>7502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82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2841</v>
      </c>
    </row>
    <row r="201" s="2" customFormat="1" ht="24.15" customHeight="1">
      <c r="A201" s="40"/>
      <c r="B201" s="41"/>
      <c r="C201" s="215" t="s">
        <v>1907</v>
      </c>
      <c r="D201" s="215" t="s">
        <v>187</v>
      </c>
      <c r="E201" s="216" t="s">
        <v>8117</v>
      </c>
      <c r="F201" s="217" t="s">
        <v>8118</v>
      </c>
      <c r="G201" s="218" t="s">
        <v>7502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82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2847</v>
      </c>
    </row>
    <row r="202" s="2" customFormat="1" ht="44.25" customHeight="1">
      <c r="A202" s="40"/>
      <c r="B202" s="41"/>
      <c r="C202" s="215" t="s">
        <v>1909</v>
      </c>
      <c r="D202" s="215" t="s">
        <v>187</v>
      </c>
      <c r="E202" s="216" t="s">
        <v>8119</v>
      </c>
      <c r="F202" s="217" t="s">
        <v>8120</v>
      </c>
      <c r="G202" s="218" t="s">
        <v>7502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82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2853</v>
      </c>
    </row>
    <row r="203" s="2" customFormat="1" ht="16.5" customHeight="1">
      <c r="A203" s="40"/>
      <c r="B203" s="41"/>
      <c r="C203" s="215" t="s">
        <v>1914</v>
      </c>
      <c r="D203" s="215" t="s">
        <v>187</v>
      </c>
      <c r="E203" s="216" t="s">
        <v>8121</v>
      </c>
      <c r="F203" s="217" t="s">
        <v>8122</v>
      </c>
      <c r="G203" s="218" t="s">
        <v>7502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67" t="s">
        <v>19</v>
      </c>
      <c r="N203" s="268" t="s">
        <v>44</v>
      </c>
      <c r="O203" s="269"/>
      <c r="P203" s="270">
        <f>O203*H203</f>
        <v>0</v>
      </c>
      <c r="Q203" s="270">
        <v>0</v>
      </c>
      <c r="R203" s="270">
        <f>Q203*H203</f>
        <v>0</v>
      </c>
      <c r="S203" s="270">
        <v>0</v>
      </c>
      <c r="T203" s="271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82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2858</v>
      </c>
    </row>
    <row r="204" s="2" customFormat="1" ht="6.96" customHeight="1">
      <c r="A204" s="40"/>
      <c r="B204" s="61"/>
      <c r="C204" s="62"/>
      <c r="D204" s="62"/>
      <c r="E204" s="62"/>
      <c r="F204" s="62"/>
      <c r="G204" s="62"/>
      <c r="H204" s="62"/>
      <c r="I204" s="62"/>
      <c r="J204" s="62"/>
      <c r="K204" s="62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h0W9KKq7pbMqO+ANX1yRzW5EV316h7jzmjZgBd492XUZrR9dC4T9PHN4ssIo4lkuS5p1hxnPowpZPvqpXcb2IQ==" hashValue="Ax/KJFJ2MsikXt9N5OPv+CiG7s6Cuvzm7tZQSCy0cypDI+hi6cpCDh5On84FpmHGxiO+xZowZcx0u/cO7Tu9lg==" algorithmName="SHA-512" password="CC35"/>
  <autoFilter ref="C101:K2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6854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8123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ROUND((SUM(BE90:BE190)),  2)</f>
        <v>0</v>
      </c>
      <c r="G35" s="40"/>
      <c r="H35" s="40"/>
      <c r="I35" s="160">
        <v>0.20999999999999999</v>
      </c>
      <c r="J35" s="159">
        <f>ROUND(((SUM(BE90:BE190))*I35),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ROUND((SUM(BF90:BF190)),  2)</f>
        <v>0</v>
      </c>
      <c r="G36" s="40"/>
      <c r="H36" s="40"/>
      <c r="I36" s="160">
        <v>0.14999999999999999</v>
      </c>
      <c r="J36" s="159">
        <f>ROUND(((SUM(BF90:BF190))*I36),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6854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022 -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164</v>
      </c>
      <c r="E66" s="180"/>
      <c r="F66" s="180"/>
      <c r="G66" s="180"/>
      <c r="H66" s="180"/>
      <c r="I66" s="180"/>
      <c r="J66" s="181">
        <f>J117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1038</v>
      </c>
      <c r="E67" s="185"/>
      <c r="F67" s="185"/>
      <c r="G67" s="185"/>
      <c r="H67" s="185"/>
      <c r="I67" s="185"/>
      <c r="J67" s="186">
        <f>J118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169</v>
      </c>
      <c r="E68" s="180"/>
      <c r="F68" s="180"/>
      <c r="G68" s="180"/>
      <c r="H68" s="180"/>
      <c r="I68" s="180"/>
      <c r="J68" s="181">
        <f>J189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6854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152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022 - Architektonicko - stavební řešení fasáda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171</v>
      </c>
      <c r="D89" s="191" t="s">
        <v>58</v>
      </c>
      <c r="E89" s="191" t="s">
        <v>54</v>
      </c>
      <c r="F89" s="191" t="s">
        <v>55</v>
      </c>
      <c r="G89" s="191" t="s">
        <v>172</v>
      </c>
      <c r="H89" s="191" t="s">
        <v>173</v>
      </c>
      <c r="I89" s="191" t="s">
        <v>174</v>
      </c>
      <c r="J89" s="191" t="s">
        <v>156</v>
      </c>
      <c r="K89" s="192" t="s">
        <v>175</v>
      </c>
      <c r="L89" s="193"/>
      <c r="M89" s="94" t="s">
        <v>19</v>
      </c>
      <c r="N89" s="95" t="s">
        <v>43</v>
      </c>
      <c r="O89" s="95" t="s">
        <v>176</v>
      </c>
      <c r="P89" s="95" t="s">
        <v>177</v>
      </c>
      <c r="Q89" s="95" t="s">
        <v>178</v>
      </c>
      <c r="R89" s="95" t="s">
        <v>179</v>
      </c>
      <c r="S89" s="95" t="s">
        <v>180</v>
      </c>
      <c r="T89" s="96" t="s">
        <v>181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182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P91+P117+P189</f>
        <v>0</v>
      </c>
      <c r="Q90" s="98"/>
      <c r="R90" s="196">
        <f>R91+R117+R189</f>
        <v>1.60467392</v>
      </c>
      <c r="S90" s="98"/>
      <c r="T90" s="197">
        <f>T91+T117+T189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157</v>
      </c>
      <c r="BK90" s="198">
        <f>BK91+BK117+BK189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183</v>
      </c>
      <c r="F91" s="202" t="s">
        <v>184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185</v>
      </c>
      <c r="BK91" s="212">
        <f>BK92</f>
        <v>0</v>
      </c>
    </row>
    <row r="92" s="12" customFormat="1" ht="22.8" customHeight="1">
      <c r="A92" s="12"/>
      <c r="B92" s="199"/>
      <c r="C92" s="200"/>
      <c r="D92" s="201" t="s">
        <v>72</v>
      </c>
      <c r="E92" s="213" t="s">
        <v>236</v>
      </c>
      <c r="F92" s="213" t="s">
        <v>237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SUM(P93:P116)</f>
        <v>0</v>
      </c>
      <c r="Q92" s="207"/>
      <c r="R92" s="208">
        <f>SUM(R93:R116)</f>
        <v>0</v>
      </c>
      <c r="S92" s="207"/>
      <c r="T92" s="209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80</v>
      </c>
      <c r="AY92" s="210" t="s">
        <v>185</v>
      </c>
      <c r="BK92" s="212">
        <f>SUM(BK93:BK116)</f>
        <v>0</v>
      </c>
    </row>
    <row r="93" s="2" customFormat="1" ht="24.15" customHeight="1">
      <c r="A93" s="40"/>
      <c r="B93" s="41"/>
      <c r="C93" s="215" t="s">
        <v>80</v>
      </c>
      <c r="D93" s="215" t="s">
        <v>187</v>
      </c>
      <c r="E93" s="216" t="s">
        <v>238</v>
      </c>
      <c r="F93" s="217" t="s">
        <v>239</v>
      </c>
      <c r="G93" s="218" t="s">
        <v>240</v>
      </c>
      <c r="H93" s="219">
        <v>372.60599999999999</v>
      </c>
      <c r="I93" s="220"/>
      <c r="J93" s="221">
        <f>ROUND(I93*H93,2)</f>
        <v>0</v>
      </c>
      <c r="K93" s="217" t="s">
        <v>191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187</v>
      </c>
      <c r="AU93" s="226" t="s">
        <v>82</v>
      </c>
      <c r="AY93" s="19" t="s">
        <v>185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8124</v>
      </c>
    </row>
    <row r="94" s="2" customFormat="1">
      <c r="A94" s="40"/>
      <c r="B94" s="41"/>
      <c r="C94" s="42"/>
      <c r="D94" s="228" t="s">
        <v>193</v>
      </c>
      <c r="E94" s="42"/>
      <c r="F94" s="229" t="s">
        <v>242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193</v>
      </c>
      <c r="AU94" s="19" t="s">
        <v>82</v>
      </c>
    </row>
    <row r="95" s="14" customFormat="1">
      <c r="A95" s="14"/>
      <c r="B95" s="244"/>
      <c r="C95" s="245"/>
      <c r="D95" s="235" t="s">
        <v>195</v>
      </c>
      <c r="E95" s="246" t="s">
        <v>19</v>
      </c>
      <c r="F95" s="247" t="s">
        <v>8125</v>
      </c>
      <c r="G95" s="245"/>
      <c r="H95" s="248">
        <v>372.60599999999999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195</v>
      </c>
      <c r="AU95" s="254" t="s">
        <v>82</v>
      </c>
      <c r="AV95" s="14" t="s">
        <v>82</v>
      </c>
      <c r="AW95" s="14" t="s">
        <v>35</v>
      </c>
      <c r="AX95" s="14" t="s">
        <v>73</v>
      </c>
      <c r="AY95" s="254" t="s">
        <v>185</v>
      </c>
    </row>
    <row r="96" s="15" customFormat="1">
      <c r="A96" s="15"/>
      <c r="B96" s="255"/>
      <c r="C96" s="256"/>
      <c r="D96" s="235" t="s">
        <v>195</v>
      </c>
      <c r="E96" s="257" t="s">
        <v>19</v>
      </c>
      <c r="F96" s="258" t="s">
        <v>226</v>
      </c>
      <c r="G96" s="256"/>
      <c r="H96" s="259">
        <v>372.60599999999999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195</v>
      </c>
      <c r="AU96" s="265" t="s">
        <v>82</v>
      </c>
      <c r="AV96" s="15" t="s">
        <v>135</v>
      </c>
      <c r="AW96" s="15" t="s">
        <v>35</v>
      </c>
      <c r="AX96" s="15" t="s">
        <v>80</v>
      </c>
      <c r="AY96" s="265" t="s">
        <v>185</v>
      </c>
    </row>
    <row r="97" s="2" customFormat="1" ht="24.15" customHeight="1">
      <c r="A97" s="40"/>
      <c r="B97" s="41"/>
      <c r="C97" s="215" t="s">
        <v>82</v>
      </c>
      <c r="D97" s="215" t="s">
        <v>187</v>
      </c>
      <c r="E97" s="216" t="s">
        <v>245</v>
      </c>
      <c r="F97" s="217" t="s">
        <v>246</v>
      </c>
      <c r="G97" s="218" t="s">
        <v>240</v>
      </c>
      <c r="H97" s="219">
        <v>44712.720000000001</v>
      </c>
      <c r="I97" s="220"/>
      <c r="J97" s="221">
        <f>ROUND(I97*H97,2)</f>
        <v>0</v>
      </c>
      <c r="K97" s="217" t="s">
        <v>191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82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8126</v>
      </c>
    </row>
    <row r="98" s="2" customFormat="1">
      <c r="A98" s="40"/>
      <c r="B98" s="41"/>
      <c r="C98" s="42"/>
      <c r="D98" s="228" t="s">
        <v>193</v>
      </c>
      <c r="E98" s="42"/>
      <c r="F98" s="229" t="s">
        <v>248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193</v>
      </c>
      <c r="AU98" s="19" t="s">
        <v>82</v>
      </c>
    </row>
    <row r="99" s="14" customFormat="1">
      <c r="A99" s="14"/>
      <c r="B99" s="244"/>
      <c r="C99" s="245"/>
      <c r="D99" s="235" t="s">
        <v>195</v>
      </c>
      <c r="E99" s="246" t="s">
        <v>19</v>
      </c>
      <c r="F99" s="247" t="s">
        <v>8127</v>
      </c>
      <c r="G99" s="245"/>
      <c r="H99" s="248">
        <v>44712.720000000001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195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185</v>
      </c>
    </row>
    <row r="100" s="15" customFormat="1">
      <c r="A100" s="15"/>
      <c r="B100" s="255"/>
      <c r="C100" s="256"/>
      <c r="D100" s="235" t="s">
        <v>195</v>
      </c>
      <c r="E100" s="257" t="s">
        <v>19</v>
      </c>
      <c r="F100" s="258" t="s">
        <v>226</v>
      </c>
      <c r="G100" s="256"/>
      <c r="H100" s="259">
        <v>44712.720000000001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195</v>
      </c>
      <c r="AU100" s="265" t="s">
        <v>82</v>
      </c>
      <c r="AV100" s="15" t="s">
        <v>135</v>
      </c>
      <c r="AW100" s="15" t="s">
        <v>35</v>
      </c>
      <c r="AX100" s="15" t="s">
        <v>80</v>
      </c>
      <c r="AY100" s="265" t="s">
        <v>185</v>
      </c>
    </row>
    <row r="101" s="2" customFormat="1" ht="24.15" customHeight="1">
      <c r="A101" s="40"/>
      <c r="B101" s="41"/>
      <c r="C101" s="215" t="s">
        <v>129</v>
      </c>
      <c r="D101" s="215" t="s">
        <v>187</v>
      </c>
      <c r="E101" s="216" t="s">
        <v>251</v>
      </c>
      <c r="F101" s="217" t="s">
        <v>252</v>
      </c>
      <c r="G101" s="218" t="s">
        <v>240</v>
      </c>
      <c r="H101" s="219">
        <v>372.60599999999999</v>
      </c>
      <c r="I101" s="220"/>
      <c r="J101" s="221">
        <f>ROUND(I101*H101,2)</f>
        <v>0</v>
      </c>
      <c r="K101" s="217" t="s">
        <v>191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82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8128</v>
      </c>
    </row>
    <row r="102" s="2" customFormat="1">
      <c r="A102" s="40"/>
      <c r="B102" s="41"/>
      <c r="C102" s="42"/>
      <c r="D102" s="228" t="s">
        <v>193</v>
      </c>
      <c r="E102" s="42"/>
      <c r="F102" s="229" t="s">
        <v>254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193</v>
      </c>
      <c r="AU102" s="19" t="s">
        <v>82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8125</v>
      </c>
      <c r="G103" s="245"/>
      <c r="H103" s="248">
        <v>372.60599999999999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5" customFormat="1">
      <c r="A104" s="15"/>
      <c r="B104" s="255"/>
      <c r="C104" s="256"/>
      <c r="D104" s="235" t="s">
        <v>195</v>
      </c>
      <c r="E104" s="257" t="s">
        <v>19</v>
      </c>
      <c r="F104" s="258" t="s">
        <v>226</v>
      </c>
      <c r="G104" s="256"/>
      <c r="H104" s="259">
        <v>372.60599999999999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195</v>
      </c>
      <c r="AU104" s="265" t="s">
        <v>82</v>
      </c>
      <c r="AV104" s="15" t="s">
        <v>135</v>
      </c>
      <c r="AW104" s="15" t="s">
        <v>35</v>
      </c>
      <c r="AX104" s="15" t="s">
        <v>80</v>
      </c>
      <c r="AY104" s="265" t="s">
        <v>185</v>
      </c>
    </row>
    <row r="105" s="2" customFormat="1" ht="16.5" customHeight="1">
      <c r="A105" s="40"/>
      <c r="B105" s="41"/>
      <c r="C105" s="215" t="s">
        <v>135</v>
      </c>
      <c r="D105" s="215" t="s">
        <v>187</v>
      </c>
      <c r="E105" s="216" t="s">
        <v>256</v>
      </c>
      <c r="F105" s="217" t="s">
        <v>257</v>
      </c>
      <c r="G105" s="218" t="s">
        <v>240</v>
      </c>
      <c r="H105" s="219">
        <v>372.60599999999999</v>
      </c>
      <c r="I105" s="220"/>
      <c r="J105" s="221">
        <f>ROUND(I105*H105,2)</f>
        <v>0</v>
      </c>
      <c r="K105" s="217" t="s">
        <v>191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82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8129</v>
      </c>
    </row>
    <row r="106" s="2" customFormat="1">
      <c r="A106" s="40"/>
      <c r="B106" s="41"/>
      <c r="C106" s="42"/>
      <c r="D106" s="228" t="s">
        <v>193</v>
      </c>
      <c r="E106" s="42"/>
      <c r="F106" s="229" t="s">
        <v>259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193</v>
      </c>
      <c r="AU106" s="19" t="s">
        <v>82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8125</v>
      </c>
      <c r="G107" s="245"/>
      <c r="H107" s="248">
        <v>372.60599999999999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5" customFormat="1">
      <c r="A108" s="15"/>
      <c r="B108" s="255"/>
      <c r="C108" s="256"/>
      <c r="D108" s="235" t="s">
        <v>195</v>
      </c>
      <c r="E108" s="257" t="s">
        <v>19</v>
      </c>
      <c r="F108" s="258" t="s">
        <v>226</v>
      </c>
      <c r="G108" s="256"/>
      <c r="H108" s="259">
        <v>372.60599999999999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195</v>
      </c>
      <c r="AU108" s="265" t="s">
        <v>82</v>
      </c>
      <c r="AV108" s="15" t="s">
        <v>135</v>
      </c>
      <c r="AW108" s="15" t="s">
        <v>35</v>
      </c>
      <c r="AX108" s="15" t="s">
        <v>80</v>
      </c>
      <c r="AY108" s="265" t="s">
        <v>185</v>
      </c>
    </row>
    <row r="109" s="2" customFormat="1" ht="16.5" customHeight="1">
      <c r="A109" s="40"/>
      <c r="B109" s="41"/>
      <c r="C109" s="215" t="s">
        <v>250</v>
      </c>
      <c r="D109" s="215" t="s">
        <v>187</v>
      </c>
      <c r="E109" s="216" t="s">
        <v>261</v>
      </c>
      <c r="F109" s="217" t="s">
        <v>262</v>
      </c>
      <c r="G109" s="218" t="s">
        <v>240</v>
      </c>
      <c r="H109" s="219">
        <v>44712.720000000001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8130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264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8127</v>
      </c>
      <c r="G111" s="245"/>
      <c r="H111" s="248">
        <v>44712.720000000001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5" customFormat="1">
      <c r="A112" s="15"/>
      <c r="B112" s="255"/>
      <c r="C112" s="256"/>
      <c r="D112" s="235" t="s">
        <v>195</v>
      </c>
      <c r="E112" s="257" t="s">
        <v>19</v>
      </c>
      <c r="F112" s="258" t="s">
        <v>226</v>
      </c>
      <c r="G112" s="256"/>
      <c r="H112" s="259">
        <v>44712.720000000001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195</v>
      </c>
      <c r="AU112" s="265" t="s">
        <v>82</v>
      </c>
      <c r="AV112" s="15" t="s">
        <v>135</v>
      </c>
      <c r="AW112" s="15" t="s">
        <v>35</v>
      </c>
      <c r="AX112" s="15" t="s">
        <v>80</v>
      </c>
      <c r="AY112" s="265" t="s">
        <v>185</v>
      </c>
    </row>
    <row r="113" s="2" customFormat="1" ht="16.5" customHeight="1">
      <c r="A113" s="40"/>
      <c r="B113" s="41"/>
      <c r="C113" s="215" t="s">
        <v>255</v>
      </c>
      <c r="D113" s="215" t="s">
        <v>187</v>
      </c>
      <c r="E113" s="216" t="s">
        <v>266</v>
      </c>
      <c r="F113" s="217" t="s">
        <v>267</v>
      </c>
      <c r="G113" s="218" t="s">
        <v>240</v>
      </c>
      <c r="H113" s="219">
        <v>372.60599999999999</v>
      </c>
      <c r="I113" s="220"/>
      <c r="J113" s="221">
        <f>ROUND(I113*H113,2)</f>
        <v>0</v>
      </c>
      <c r="K113" s="217" t="s">
        <v>191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82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8131</v>
      </c>
    </row>
    <row r="114" s="2" customFormat="1">
      <c r="A114" s="40"/>
      <c r="B114" s="41"/>
      <c r="C114" s="42"/>
      <c r="D114" s="228" t="s">
        <v>193</v>
      </c>
      <c r="E114" s="42"/>
      <c r="F114" s="229" t="s">
        <v>269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193</v>
      </c>
      <c r="AU114" s="19" t="s">
        <v>82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8125</v>
      </c>
      <c r="G115" s="245"/>
      <c r="H115" s="248">
        <v>372.60599999999999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372.60599999999999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12" customFormat="1" ht="25.92" customHeight="1">
      <c r="A117" s="12"/>
      <c r="B117" s="199"/>
      <c r="C117" s="200"/>
      <c r="D117" s="201" t="s">
        <v>72</v>
      </c>
      <c r="E117" s="202" t="s">
        <v>405</v>
      </c>
      <c r="F117" s="202" t="s">
        <v>406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</f>
        <v>0</v>
      </c>
      <c r="Q117" s="207"/>
      <c r="R117" s="208">
        <f>R118</f>
        <v>1.60467392</v>
      </c>
      <c r="S117" s="207"/>
      <c r="T117" s="20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82</v>
      </c>
      <c r="AT117" s="211" t="s">
        <v>72</v>
      </c>
      <c r="AU117" s="211" t="s">
        <v>73</v>
      </c>
      <c r="AY117" s="210" t="s">
        <v>185</v>
      </c>
      <c r="BK117" s="212">
        <f>BK118</f>
        <v>0</v>
      </c>
    </row>
    <row r="118" s="12" customFormat="1" ht="22.8" customHeight="1">
      <c r="A118" s="12"/>
      <c r="B118" s="199"/>
      <c r="C118" s="200"/>
      <c r="D118" s="201" t="s">
        <v>72</v>
      </c>
      <c r="E118" s="213" t="s">
        <v>1340</v>
      </c>
      <c r="F118" s="213" t="s">
        <v>1341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SUM(P119:P188)</f>
        <v>0</v>
      </c>
      <c r="Q118" s="207"/>
      <c r="R118" s="208">
        <f>SUM(R119:R188)</f>
        <v>1.60467392</v>
      </c>
      <c r="S118" s="207"/>
      <c r="T118" s="209">
        <f>SUM(T119:T188)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82</v>
      </c>
      <c r="AT118" s="211" t="s">
        <v>72</v>
      </c>
      <c r="AU118" s="211" t="s">
        <v>80</v>
      </c>
      <c r="AY118" s="210" t="s">
        <v>185</v>
      </c>
      <c r="BK118" s="212">
        <f>SUM(BK119:BK188)</f>
        <v>0</v>
      </c>
    </row>
    <row r="119" s="2" customFormat="1" ht="24.15" customHeight="1">
      <c r="A119" s="40"/>
      <c r="B119" s="41"/>
      <c r="C119" s="215" t="s">
        <v>260</v>
      </c>
      <c r="D119" s="215" t="s">
        <v>187</v>
      </c>
      <c r="E119" s="216" t="s">
        <v>8132</v>
      </c>
      <c r="F119" s="217" t="s">
        <v>8133</v>
      </c>
      <c r="G119" s="218" t="s">
        <v>240</v>
      </c>
      <c r="H119" s="219">
        <v>366.34300000000002</v>
      </c>
      <c r="I119" s="220"/>
      <c r="J119" s="221">
        <f>ROUND(I119*H119,2)</f>
        <v>0</v>
      </c>
      <c r="K119" s="217" t="s">
        <v>191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339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339</v>
      </c>
      <c r="BM119" s="226" t="s">
        <v>8134</v>
      </c>
    </row>
    <row r="120" s="2" customFormat="1">
      <c r="A120" s="40"/>
      <c r="B120" s="41"/>
      <c r="C120" s="42"/>
      <c r="D120" s="228" t="s">
        <v>193</v>
      </c>
      <c r="E120" s="42"/>
      <c r="F120" s="229" t="s">
        <v>8135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82</v>
      </c>
    </row>
    <row r="121" s="13" customFormat="1">
      <c r="A121" s="13"/>
      <c r="B121" s="233"/>
      <c r="C121" s="234"/>
      <c r="D121" s="235" t="s">
        <v>195</v>
      </c>
      <c r="E121" s="236" t="s">
        <v>19</v>
      </c>
      <c r="F121" s="237" t="s">
        <v>3552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195</v>
      </c>
      <c r="AU121" s="243" t="s">
        <v>82</v>
      </c>
      <c r="AV121" s="13" t="s">
        <v>80</v>
      </c>
      <c r="AW121" s="13" t="s">
        <v>35</v>
      </c>
      <c r="AX121" s="13" t="s">
        <v>73</v>
      </c>
      <c r="AY121" s="243" t="s">
        <v>185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3317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3571</v>
      </c>
      <c r="G123" s="245"/>
      <c r="H123" s="248">
        <v>77.016999999999996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3300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3572</v>
      </c>
      <c r="G125" s="245"/>
      <c r="H125" s="248">
        <v>55.137999999999998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3" customFormat="1">
      <c r="A126" s="13"/>
      <c r="B126" s="233"/>
      <c r="C126" s="234"/>
      <c r="D126" s="235" t="s">
        <v>195</v>
      </c>
      <c r="E126" s="236" t="s">
        <v>19</v>
      </c>
      <c r="F126" s="237" t="s">
        <v>3329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195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3573</v>
      </c>
      <c r="G127" s="245"/>
      <c r="H127" s="248">
        <v>85.183999999999998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3574</v>
      </c>
      <c r="G128" s="245"/>
      <c r="H128" s="248">
        <v>21.893000000000001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659</v>
      </c>
      <c r="G129" s="245"/>
      <c r="H129" s="248">
        <v>-3.391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660</v>
      </c>
      <c r="G130" s="245"/>
      <c r="H130" s="248">
        <v>-5.0869999999999997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661</v>
      </c>
      <c r="G131" s="245"/>
      <c r="H131" s="248">
        <v>-1.5700000000000001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3007</v>
      </c>
      <c r="G132" s="245"/>
      <c r="H132" s="248">
        <v>-2.0499999999999998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3" customFormat="1">
      <c r="A133" s="13"/>
      <c r="B133" s="233"/>
      <c r="C133" s="234"/>
      <c r="D133" s="235" t="s">
        <v>195</v>
      </c>
      <c r="E133" s="236" t="s">
        <v>19</v>
      </c>
      <c r="F133" s="237" t="s">
        <v>3335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195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3574</v>
      </c>
      <c r="G134" s="245"/>
      <c r="H134" s="248">
        <v>21.893000000000001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3575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3576</v>
      </c>
      <c r="G136" s="245"/>
      <c r="H136" s="248">
        <v>58.658000000000001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3" customFormat="1">
      <c r="A137" s="13"/>
      <c r="B137" s="233"/>
      <c r="C137" s="234"/>
      <c r="D137" s="235" t="s">
        <v>195</v>
      </c>
      <c r="E137" s="236" t="s">
        <v>19</v>
      </c>
      <c r="F137" s="237" t="s">
        <v>3577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195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3576</v>
      </c>
      <c r="G138" s="245"/>
      <c r="H138" s="248">
        <v>58.658000000000001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366.34300000000002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16.5" customHeight="1">
      <c r="A140" s="40"/>
      <c r="B140" s="41"/>
      <c r="C140" s="272" t="s">
        <v>265</v>
      </c>
      <c r="D140" s="272" t="s">
        <v>520</v>
      </c>
      <c r="E140" s="273" t="s">
        <v>8136</v>
      </c>
      <c r="F140" s="274" t="s">
        <v>8137</v>
      </c>
      <c r="G140" s="275" t="s">
        <v>240</v>
      </c>
      <c r="H140" s="276">
        <v>384.66000000000002</v>
      </c>
      <c r="I140" s="277"/>
      <c r="J140" s="278">
        <f>ROUND(I140*H140,2)</f>
        <v>0</v>
      </c>
      <c r="K140" s="274" t="s">
        <v>449</v>
      </c>
      <c r="L140" s="279"/>
      <c r="M140" s="280" t="s">
        <v>19</v>
      </c>
      <c r="N140" s="281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627</v>
      </c>
      <c r="AT140" s="226" t="s">
        <v>520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339</v>
      </c>
      <c r="BM140" s="226" t="s">
        <v>8138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3552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3317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3571</v>
      </c>
      <c r="G143" s="245"/>
      <c r="H143" s="248">
        <v>77.016999999999996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3" customFormat="1">
      <c r="A144" s="13"/>
      <c r="B144" s="233"/>
      <c r="C144" s="234"/>
      <c r="D144" s="235" t="s">
        <v>195</v>
      </c>
      <c r="E144" s="236" t="s">
        <v>19</v>
      </c>
      <c r="F144" s="237" t="s">
        <v>3300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195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3572</v>
      </c>
      <c r="G145" s="245"/>
      <c r="H145" s="248">
        <v>55.137999999999998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3" customFormat="1">
      <c r="A146" s="13"/>
      <c r="B146" s="233"/>
      <c r="C146" s="234"/>
      <c r="D146" s="235" t="s">
        <v>195</v>
      </c>
      <c r="E146" s="236" t="s">
        <v>19</v>
      </c>
      <c r="F146" s="237" t="s">
        <v>3329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195</v>
      </c>
      <c r="AU146" s="243" t="s">
        <v>82</v>
      </c>
      <c r="AV146" s="13" t="s">
        <v>80</v>
      </c>
      <c r="AW146" s="13" t="s">
        <v>35</v>
      </c>
      <c r="AX146" s="13" t="s">
        <v>73</v>
      </c>
      <c r="AY146" s="243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3573</v>
      </c>
      <c r="G147" s="245"/>
      <c r="H147" s="248">
        <v>85.183999999999998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3574</v>
      </c>
      <c r="G148" s="245"/>
      <c r="H148" s="248">
        <v>21.893000000000001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659</v>
      </c>
      <c r="G149" s="245"/>
      <c r="H149" s="248">
        <v>-3.391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660</v>
      </c>
      <c r="G150" s="245"/>
      <c r="H150" s="248">
        <v>-5.0869999999999997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661</v>
      </c>
      <c r="G151" s="245"/>
      <c r="H151" s="248">
        <v>-1.5700000000000001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3007</v>
      </c>
      <c r="G152" s="245"/>
      <c r="H152" s="248">
        <v>-2.0499999999999998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3" customFormat="1">
      <c r="A153" s="13"/>
      <c r="B153" s="233"/>
      <c r="C153" s="234"/>
      <c r="D153" s="235" t="s">
        <v>195</v>
      </c>
      <c r="E153" s="236" t="s">
        <v>19</v>
      </c>
      <c r="F153" s="237" t="s">
        <v>3335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195</v>
      </c>
      <c r="AU153" s="243" t="s">
        <v>82</v>
      </c>
      <c r="AV153" s="13" t="s">
        <v>80</v>
      </c>
      <c r="AW153" s="13" t="s">
        <v>35</v>
      </c>
      <c r="AX153" s="13" t="s">
        <v>73</v>
      </c>
      <c r="AY153" s="243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3574</v>
      </c>
      <c r="G154" s="245"/>
      <c r="H154" s="248">
        <v>21.893000000000001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3575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3576</v>
      </c>
      <c r="G156" s="245"/>
      <c r="H156" s="248">
        <v>58.658000000000001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3577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3576</v>
      </c>
      <c r="G158" s="245"/>
      <c r="H158" s="248">
        <v>58.658000000000001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366.34300000000002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14" customFormat="1">
      <c r="A160" s="14"/>
      <c r="B160" s="244"/>
      <c r="C160" s="245"/>
      <c r="D160" s="235" t="s">
        <v>195</v>
      </c>
      <c r="E160" s="245"/>
      <c r="F160" s="247" t="s">
        <v>8139</v>
      </c>
      <c r="G160" s="245"/>
      <c r="H160" s="248">
        <v>384.66000000000002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4</v>
      </c>
      <c r="AX160" s="14" t="s">
        <v>80</v>
      </c>
      <c r="AY160" s="254" t="s">
        <v>185</v>
      </c>
    </row>
    <row r="161" s="2" customFormat="1" ht="24.15" customHeight="1">
      <c r="A161" s="40"/>
      <c r="B161" s="41"/>
      <c r="C161" s="215" t="s">
        <v>236</v>
      </c>
      <c r="D161" s="215" t="s">
        <v>187</v>
      </c>
      <c r="E161" s="216" t="s">
        <v>8140</v>
      </c>
      <c r="F161" s="217" t="s">
        <v>8141</v>
      </c>
      <c r="G161" s="218" t="s">
        <v>240</v>
      </c>
      <c r="H161" s="219">
        <v>123.57899999999999</v>
      </c>
      <c r="I161" s="220"/>
      <c r="J161" s="221">
        <f>ROUND(I161*H161,2)</f>
        <v>0</v>
      </c>
      <c r="K161" s="217" t="s">
        <v>191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0.00027999999999999998</v>
      </c>
      <c r="R161" s="224">
        <f>Q161*H161</f>
        <v>0.034602119999999993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339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339</v>
      </c>
      <c r="BM161" s="226" t="s">
        <v>8142</v>
      </c>
    </row>
    <row r="162" s="2" customFormat="1">
      <c r="A162" s="40"/>
      <c r="B162" s="41"/>
      <c r="C162" s="42"/>
      <c r="D162" s="228" t="s">
        <v>193</v>
      </c>
      <c r="E162" s="42"/>
      <c r="F162" s="229" t="s">
        <v>8143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193</v>
      </c>
      <c r="AU162" s="19" t="s">
        <v>82</v>
      </c>
    </row>
    <row r="163" s="13" customFormat="1">
      <c r="A163" s="13"/>
      <c r="B163" s="233"/>
      <c r="C163" s="234"/>
      <c r="D163" s="235" t="s">
        <v>195</v>
      </c>
      <c r="E163" s="236" t="s">
        <v>19</v>
      </c>
      <c r="F163" s="237" t="s">
        <v>3554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195</v>
      </c>
      <c r="AU163" s="243" t="s">
        <v>82</v>
      </c>
      <c r="AV163" s="13" t="s">
        <v>80</v>
      </c>
      <c r="AW163" s="13" t="s">
        <v>35</v>
      </c>
      <c r="AX163" s="13" t="s">
        <v>73</v>
      </c>
      <c r="AY163" s="243" t="s">
        <v>185</v>
      </c>
    </row>
    <row r="164" s="13" customFormat="1">
      <c r="A164" s="13"/>
      <c r="B164" s="233"/>
      <c r="C164" s="234"/>
      <c r="D164" s="235" t="s">
        <v>195</v>
      </c>
      <c r="E164" s="236" t="s">
        <v>19</v>
      </c>
      <c r="F164" s="237" t="s">
        <v>3300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195</v>
      </c>
      <c r="AU164" s="243" t="s">
        <v>82</v>
      </c>
      <c r="AV164" s="13" t="s">
        <v>80</v>
      </c>
      <c r="AW164" s="13" t="s">
        <v>35</v>
      </c>
      <c r="AX164" s="13" t="s">
        <v>73</v>
      </c>
      <c r="AY164" s="243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3578</v>
      </c>
      <c r="G165" s="245"/>
      <c r="H165" s="248">
        <v>8.4499999999999993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3579</v>
      </c>
      <c r="G166" s="245"/>
      <c r="H166" s="248">
        <v>36.366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3580</v>
      </c>
      <c r="G167" s="245"/>
      <c r="H167" s="248">
        <v>-1.315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3317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3579</v>
      </c>
      <c r="G169" s="245"/>
      <c r="H169" s="248">
        <v>36.366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3578</v>
      </c>
      <c r="G170" s="245"/>
      <c r="H170" s="248">
        <v>8.4499999999999993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3335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3581</v>
      </c>
      <c r="G172" s="245"/>
      <c r="H172" s="248">
        <v>35.262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5" customFormat="1">
      <c r="A173" s="15"/>
      <c r="B173" s="255"/>
      <c r="C173" s="256"/>
      <c r="D173" s="235" t="s">
        <v>195</v>
      </c>
      <c r="E173" s="257" t="s">
        <v>19</v>
      </c>
      <c r="F173" s="258" t="s">
        <v>226</v>
      </c>
      <c r="G173" s="256"/>
      <c r="H173" s="259">
        <v>123.57900000000001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195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185</v>
      </c>
    </row>
    <row r="174" s="2" customFormat="1" ht="16.5" customHeight="1">
      <c r="A174" s="40"/>
      <c r="B174" s="41"/>
      <c r="C174" s="272" t="s">
        <v>283</v>
      </c>
      <c r="D174" s="272" t="s">
        <v>520</v>
      </c>
      <c r="E174" s="273" t="s">
        <v>8144</v>
      </c>
      <c r="F174" s="274" t="s">
        <v>8145</v>
      </c>
      <c r="G174" s="275" t="s">
        <v>240</v>
      </c>
      <c r="H174" s="276">
        <v>129.75800000000001</v>
      </c>
      <c r="I174" s="277"/>
      <c r="J174" s="278">
        <f>ROUND(I174*H174,2)</f>
        <v>0</v>
      </c>
      <c r="K174" s="274" t="s">
        <v>191</v>
      </c>
      <c r="L174" s="279"/>
      <c r="M174" s="280" t="s">
        <v>19</v>
      </c>
      <c r="N174" s="281" t="s">
        <v>44</v>
      </c>
      <c r="O174" s="86"/>
      <c r="P174" s="224">
        <f>O174*H174</f>
        <v>0</v>
      </c>
      <c r="Q174" s="224">
        <v>0.0121</v>
      </c>
      <c r="R174" s="224">
        <f>Q174*H174</f>
        <v>1.5700718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627</v>
      </c>
      <c r="AT174" s="226" t="s">
        <v>520</v>
      </c>
      <c r="AU174" s="226" t="s">
        <v>82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339</v>
      </c>
      <c r="BM174" s="226" t="s">
        <v>8146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3554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3" customFormat="1">
      <c r="A176" s="13"/>
      <c r="B176" s="233"/>
      <c r="C176" s="234"/>
      <c r="D176" s="235" t="s">
        <v>195</v>
      </c>
      <c r="E176" s="236" t="s">
        <v>19</v>
      </c>
      <c r="F176" s="237" t="s">
        <v>3300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195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3578</v>
      </c>
      <c r="G177" s="245"/>
      <c r="H177" s="248">
        <v>8.4499999999999993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3579</v>
      </c>
      <c r="G178" s="245"/>
      <c r="H178" s="248">
        <v>36.366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3580</v>
      </c>
      <c r="G179" s="245"/>
      <c r="H179" s="248">
        <v>-1.315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3317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3579</v>
      </c>
      <c r="G181" s="245"/>
      <c r="H181" s="248">
        <v>36.366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3578</v>
      </c>
      <c r="G182" s="245"/>
      <c r="H182" s="248">
        <v>8.4499999999999993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3335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3581</v>
      </c>
      <c r="G184" s="245"/>
      <c r="H184" s="248">
        <v>35.262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5" customFormat="1">
      <c r="A185" s="15"/>
      <c r="B185" s="255"/>
      <c r="C185" s="256"/>
      <c r="D185" s="235" t="s">
        <v>195</v>
      </c>
      <c r="E185" s="257" t="s">
        <v>19</v>
      </c>
      <c r="F185" s="258" t="s">
        <v>226</v>
      </c>
      <c r="G185" s="256"/>
      <c r="H185" s="259">
        <v>123.57900000000001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195</v>
      </c>
      <c r="AU185" s="265" t="s">
        <v>82</v>
      </c>
      <c r="AV185" s="15" t="s">
        <v>135</v>
      </c>
      <c r="AW185" s="15" t="s">
        <v>35</v>
      </c>
      <c r="AX185" s="15" t="s">
        <v>80</v>
      </c>
      <c r="AY185" s="265" t="s">
        <v>185</v>
      </c>
    </row>
    <row r="186" s="14" customFormat="1">
      <c r="A186" s="14"/>
      <c r="B186" s="244"/>
      <c r="C186" s="245"/>
      <c r="D186" s="235" t="s">
        <v>195</v>
      </c>
      <c r="E186" s="245"/>
      <c r="F186" s="247" t="s">
        <v>3559</v>
      </c>
      <c r="G186" s="245"/>
      <c r="H186" s="248">
        <v>129.75800000000001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4</v>
      </c>
      <c r="AX186" s="14" t="s">
        <v>80</v>
      </c>
      <c r="AY186" s="254" t="s">
        <v>185</v>
      </c>
    </row>
    <row r="187" s="2" customFormat="1" ht="24.15" customHeight="1">
      <c r="A187" s="40"/>
      <c r="B187" s="41"/>
      <c r="C187" s="215" t="s">
        <v>293</v>
      </c>
      <c r="D187" s="215" t="s">
        <v>187</v>
      </c>
      <c r="E187" s="216" t="s">
        <v>1404</v>
      </c>
      <c r="F187" s="217" t="s">
        <v>1405</v>
      </c>
      <c r="G187" s="218" t="s">
        <v>457</v>
      </c>
      <c r="H187" s="266"/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339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339</v>
      </c>
      <c r="BM187" s="226" t="s">
        <v>8147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1407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2" customFormat="1" ht="25.92" customHeight="1">
      <c r="A189" s="12"/>
      <c r="B189" s="199"/>
      <c r="C189" s="200"/>
      <c r="D189" s="201" t="s">
        <v>72</v>
      </c>
      <c r="E189" s="202" t="s">
        <v>452</v>
      </c>
      <c r="F189" s="202" t="s">
        <v>453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P190</f>
        <v>0</v>
      </c>
      <c r="Q189" s="207"/>
      <c r="R189" s="208">
        <f>R190</f>
        <v>0</v>
      </c>
      <c r="S189" s="207"/>
      <c r="T189" s="20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250</v>
      </c>
      <c r="AT189" s="211" t="s">
        <v>72</v>
      </c>
      <c r="AU189" s="211" t="s">
        <v>73</v>
      </c>
      <c r="AY189" s="210" t="s">
        <v>185</v>
      </c>
      <c r="BK189" s="212">
        <f>BK190</f>
        <v>0</v>
      </c>
    </row>
    <row r="190" s="2" customFormat="1" ht="16.5" customHeight="1">
      <c r="A190" s="40"/>
      <c r="B190" s="41"/>
      <c r="C190" s="215" t="s">
        <v>302</v>
      </c>
      <c r="D190" s="215" t="s">
        <v>187</v>
      </c>
      <c r="E190" s="216" t="s">
        <v>455</v>
      </c>
      <c r="F190" s="217" t="s">
        <v>456</v>
      </c>
      <c r="G190" s="218" t="s">
        <v>457</v>
      </c>
      <c r="H190" s="266"/>
      <c r="I190" s="220"/>
      <c r="J190" s="221">
        <f>ROUND(I190*H190,2)</f>
        <v>0</v>
      </c>
      <c r="K190" s="217" t="s">
        <v>19</v>
      </c>
      <c r="L190" s="46"/>
      <c r="M190" s="267" t="s">
        <v>19</v>
      </c>
      <c r="N190" s="268" t="s">
        <v>44</v>
      </c>
      <c r="O190" s="269"/>
      <c r="P190" s="270">
        <f>O190*H190</f>
        <v>0</v>
      </c>
      <c r="Q190" s="270">
        <v>0</v>
      </c>
      <c r="R190" s="270">
        <f>Q190*H190</f>
        <v>0</v>
      </c>
      <c r="S190" s="270">
        <v>0</v>
      </c>
      <c r="T190" s="271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3623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KnzXp/aLb74D5upBEXu6/5A5RQ2it2umH3DLlU2hKFdScxW9Yg0VHEBTJb6qPchvAdi+zEk1VQcwxpx2GRnOPw==" hashValue="j2JPuxAU8NQ8/WjWM6HNH89np8DkXqvFfko3f5G/lKq0X0gFo1d38Z18yfZVfeyn80msTyRKNrJNxPyuoZ0CHw==" algorithmName="SHA-512" password="CC35"/>
  <autoFilter ref="C89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2/941211112"/>
    <hyperlink ref="F98" r:id="rId2" display="https://podminky.urs.cz/item/CS_URS_2021_02/941211211"/>
    <hyperlink ref="F102" r:id="rId3" display="https://podminky.urs.cz/item/CS_URS_2021_02/941211812"/>
    <hyperlink ref="F106" r:id="rId4" display="https://podminky.urs.cz/item/CS_URS_2021_02/944611111"/>
    <hyperlink ref="F110" r:id="rId5" display="https://podminky.urs.cz/item/CS_URS_2021_02/944611211"/>
    <hyperlink ref="F114" r:id="rId6" display="https://podminky.urs.cz/item/CS_URS_2021_02/944611811"/>
    <hyperlink ref="F120" r:id="rId7" display="https://podminky.urs.cz/item/CS_URS_2021_02/767415131"/>
    <hyperlink ref="F162" r:id="rId8" display="https://podminky.urs.cz/item/CS_URS_2021_02/767415132"/>
    <hyperlink ref="F188" r:id="rId9" display="https://podminky.urs.cz/item/CS_URS_2021_02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8148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8149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8150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8151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8152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8153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8154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8155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8156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8157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8158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79</v>
      </c>
      <c r="F18" s="306" t="s">
        <v>8159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8160</v>
      </c>
      <c r="F19" s="306" t="s">
        <v>8161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8162</v>
      </c>
      <c r="F20" s="306" t="s">
        <v>8163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8164</v>
      </c>
      <c r="F21" s="306" t="s">
        <v>8165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443</v>
      </c>
      <c r="F22" s="306" t="s">
        <v>444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86</v>
      </c>
      <c r="F23" s="306" t="s">
        <v>8166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8167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8168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8169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8170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8171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8172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8173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8174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8175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171</v>
      </c>
      <c r="F36" s="306"/>
      <c r="G36" s="306" t="s">
        <v>8176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8177</v>
      </c>
      <c r="F37" s="306"/>
      <c r="G37" s="306" t="s">
        <v>8178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54</v>
      </c>
      <c r="F38" s="306"/>
      <c r="G38" s="306" t="s">
        <v>8179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55</v>
      </c>
      <c r="F39" s="306"/>
      <c r="G39" s="306" t="s">
        <v>8180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172</v>
      </c>
      <c r="F40" s="306"/>
      <c r="G40" s="306" t="s">
        <v>8181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173</v>
      </c>
      <c r="F41" s="306"/>
      <c r="G41" s="306" t="s">
        <v>8182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8183</v>
      </c>
      <c r="F42" s="306"/>
      <c r="G42" s="306" t="s">
        <v>8184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8185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8186</v>
      </c>
      <c r="F44" s="306"/>
      <c r="G44" s="306" t="s">
        <v>8187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175</v>
      </c>
      <c r="F45" s="306"/>
      <c r="G45" s="306" t="s">
        <v>8188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8189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8190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8191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8192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8193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8194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8195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8196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8197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8198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8199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8200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8201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8202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8203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8204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8205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8206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8207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8208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8209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8210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8211</v>
      </c>
      <c r="D76" s="324"/>
      <c r="E76" s="324"/>
      <c r="F76" s="324" t="s">
        <v>8212</v>
      </c>
      <c r="G76" s="325"/>
      <c r="H76" s="324" t="s">
        <v>55</v>
      </c>
      <c r="I76" s="324" t="s">
        <v>58</v>
      </c>
      <c r="J76" s="324" t="s">
        <v>8213</v>
      </c>
      <c r="K76" s="323"/>
    </row>
    <row r="77" s="1" customFormat="1" ht="17.25" customHeight="1">
      <c r="B77" s="321"/>
      <c r="C77" s="326" t="s">
        <v>8214</v>
      </c>
      <c r="D77" s="326"/>
      <c r="E77" s="326"/>
      <c r="F77" s="327" t="s">
        <v>8215</v>
      </c>
      <c r="G77" s="328"/>
      <c r="H77" s="326"/>
      <c r="I77" s="326"/>
      <c r="J77" s="326" t="s">
        <v>8216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54</v>
      </c>
      <c r="D79" s="331"/>
      <c r="E79" s="331"/>
      <c r="F79" s="332" t="s">
        <v>8217</v>
      </c>
      <c r="G79" s="333"/>
      <c r="H79" s="309" t="s">
        <v>8218</v>
      </c>
      <c r="I79" s="309" t="s">
        <v>8219</v>
      </c>
      <c r="J79" s="309">
        <v>20</v>
      </c>
      <c r="K79" s="323"/>
    </row>
    <row r="80" s="1" customFormat="1" ht="15" customHeight="1">
      <c r="B80" s="321"/>
      <c r="C80" s="309" t="s">
        <v>8220</v>
      </c>
      <c r="D80" s="309"/>
      <c r="E80" s="309"/>
      <c r="F80" s="332" t="s">
        <v>8217</v>
      </c>
      <c r="G80" s="333"/>
      <c r="H80" s="309" t="s">
        <v>8221</v>
      </c>
      <c r="I80" s="309" t="s">
        <v>8219</v>
      </c>
      <c r="J80" s="309">
        <v>120</v>
      </c>
      <c r="K80" s="323"/>
    </row>
    <row r="81" s="1" customFormat="1" ht="15" customHeight="1">
      <c r="B81" s="334"/>
      <c r="C81" s="309" t="s">
        <v>8222</v>
      </c>
      <c r="D81" s="309"/>
      <c r="E81" s="309"/>
      <c r="F81" s="332" t="s">
        <v>8223</v>
      </c>
      <c r="G81" s="333"/>
      <c r="H81" s="309" t="s">
        <v>8224</v>
      </c>
      <c r="I81" s="309" t="s">
        <v>8219</v>
      </c>
      <c r="J81" s="309">
        <v>50</v>
      </c>
      <c r="K81" s="323"/>
    </row>
    <row r="82" s="1" customFormat="1" ht="15" customHeight="1">
      <c r="B82" s="334"/>
      <c r="C82" s="309" t="s">
        <v>8225</v>
      </c>
      <c r="D82" s="309"/>
      <c r="E82" s="309"/>
      <c r="F82" s="332" t="s">
        <v>8217</v>
      </c>
      <c r="G82" s="333"/>
      <c r="H82" s="309" t="s">
        <v>8226</v>
      </c>
      <c r="I82" s="309" t="s">
        <v>8227</v>
      </c>
      <c r="J82" s="309"/>
      <c r="K82" s="323"/>
    </row>
    <row r="83" s="1" customFormat="1" ht="15" customHeight="1">
      <c r="B83" s="334"/>
      <c r="C83" s="335" t="s">
        <v>8228</v>
      </c>
      <c r="D83" s="335"/>
      <c r="E83" s="335"/>
      <c r="F83" s="336" t="s">
        <v>8223</v>
      </c>
      <c r="G83" s="335"/>
      <c r="H83" s="335" t="s">
        <v>8229</v>
      </c>
      <c r="I83" s="335" t="s">
        <v>8219</v>
      </c>
      <c r="J83" s="335">
        <v>15</v>
      </c>
      <c r="K83" s="323"/>
    </row>
    <row r="84" s="1" customFormat="1" ht="15" customHeight="1">
      <c r="B84" s="334"/>
      <c r="C84" s="335" t="s">
        <v>8230</v>
      </c>
      <c r="D84" s="335"/>
      <c r="E84" s="335"/>
      <c r="F84" s="336" t="s">
        <v>8223</v>
      </c>
      <c r="G84" s="335"/>
      <c r="H84" s="335" t="s">
        <v>8231</v>
      </c>
      <c r="I84" s="335" t="s">
        <v>8219</v>
      </c>
      <c r="J84" s="335">
        <v>15</v>
      </c>
      <c r="K84" s="323"/>
    </row>
    <row r="85" s="1" customFormat="1" ht="15" customHeight="1">
      <c r="B85" s="334"/>
      <c r="C85" s="335" t="s">
        <v>8232</v>
      </c>
      <c r="D85" s="335"/>
      <c r="E85" s="335"/>
      <c r="F85" s="336" t="s">
        <v>8223</v>
      </c>
      <c r="G85" s="335"/>
      <c r="H85" s="335" t="s">
        <v>8233</v>
      </c>
      <c r="I85" s="335" t="s">
        <v>8219</v>
      </c>
      <c r="J85" s="335">
        <v>20</v>
      </c>
      <c r="K85" s="323"/>
    </row>
    <row r="86" s="1" customFormat="1" ht="15" customHeight="1">
      <c r="B86" s="334"/>
      <c r="C86" s="335" t="s">
        <v>8234</v>
      </c>
      <c r="D86" s="335"/>
      <c r="E86" s="335"/>
      <c r="F86" s="336" t="s">
        <v>8223</v>
      </c>
      <c r="G86" s="335"/>
      <c r="H86" s="335" t="s">
        <v>8235</v>
      </c>
      <c r="I86" s="335" t="s">
        <v>8219</v>
      </c>
      <c r="J86" s="335">
        <v>20</v>
      </c>
      <c r="K86" s="323"/>
    </row>
    <row r="87" s="1" customFormat="1" ht="15" customHeight="1">
      <c r="B87" s="334"/>
      <c r="C87" s="309" t="s">
        <v>8236</v>
      </c>
      <c r="D87" s="309"/>
      <c r="E87" s="309"/>
      <c r="F87" s="332" t="s">
        <v>8223</v>
      </c>
      <c r="G87" s="333"/>
      <c r="H87" s="309" t="s">
        <v>8237</v>
      </c>
      <c r="I87" s="309" t="s">
        <v>8219</v>
      </c>
      <c r="J87" s="309">
        <v>50</v>
      </c>
      <c r="K87" s="323"/>
    </row>
    <row r="88" s="1" customFormat="1" ht="15" customHeight="1">
      <c r="B88" s="334"/>
      <c r="C88" s="309" t="s">
        <v>8238</v>
      </c>
      <c r="D88" s="309"/>
      <c r="E88" s="309"/>
      <c r="F88" s="332" t="s">
        <v>8223</v>
      </c>
      <c r="G88" s="333"/>
      <c r="H88" s="309" t="s">
        <v>8239</v>
      </c>
      <c r="I88" s="309" t="s">
        <v>8219</v>
      </c>
      <c r="J88" s="309">
        <v>20</v>
      </c>
      <c r="K88" s="323"/>
    </row>
    <row r="89" s="1" customFormat="1" ht="15" customHeight="1">
      <c r="B89" s="334"/>
      <c r="C89" s="309" t="s">
        <v>8240</v>
      </c>
      <c r="D89" s="309"/>
      <c r="E89" s="309"/>
      <c r="F89" s="332" t="s">
        <v>8223</v>
      </c>
      <c r="G89" s="333"/>
      <c r="H89" s="309" t="s">
        <v>8241</v>
      </c>
      <c r="I89" s="309" t="s">
        <v>8219</v>
      </c>
      <c r="J89" s="309">
        <v>20</v>
      </c>
      <c r="K89" s="323"/>
    </row>
    <row r="90" s="1" customFormat="1" ht="15" customHeight="1">
      <c r="B90" s="334"/>
      <c r="C90" s="309" t="s">
        <v>8242</v>
      </c>
      <c r="D90" s="309"/>
      <c r="E90" s="309"/>
      <c r="F90" s="332" t="s">
        <v>8223</v>
      </c>
      <c r="G90" s="333"/>
      <c r="H90" s="309" t="s">
        <v>8243</v>
      </c>
      <c r="I90" s="309" t="s">
        <v>8219</v>
      </c>
      <c r="J90" s="309">
        <v>50</v>
      </c>
      <c r="K90" s="323"/>
    </row>
    <row r="91" s="1" customFormat="1" ht="15" customHeight="1">
      <c r="B91" s="334"/>
      <c r="C91" s="309" t="s">
        <v>8244</v>
      </c>
      <c r="D91" s="309"/>
      <c r="E91" s="309"/>
      <c r="F91" s="332" t="s">
        <v>8223</v>
      </c>
      <c r="G91" s="333"/>
      <c r="H91" s="309" t="s">
        <v>8244</v>
      </c>
      <c r="I91" s="309" t="s">
        <v>8219</v>
      </c>
      <c r="J91" s="309">
        <v>50</v>
      </c>
      <c r="K91" s="323"/>
    </row>
    <row r="92" s="1" customFormat="1" ht="15" customHeight="1">
      <c r="B92" s="334"/>
      <c r="C92" s="309" t="s">
        <v>8245</v>
      </c>
      <c r="D92" s="309"/>
      <c r="E92" s="309"/>
      <c r="F92" s="332" t="s">
        <v>8223</v>
      </c>
      <c r="G92" s="333"/>
      <c r="H92" s="309" t="s">
        <v>8246</v>
      </c>
      <c r="I92" s="309" t="s">
        <v>8219</v>
      </c>
      <c r="J92" s="309">
        <v>255</v>
      </c>
      <c r="K92" s="323"/>
    </row>
    <row r="93" s="1" customFormat="1" ht="15" customHeight="1">
      <c r="B93" s="334"/>
      <c r="C93" s="309" t="s">
        <v>8247</v>
      </c>
      <c r="D93" s="309"/>
      <c r="E93" s="309"/>
      <c r="F93" s="332" t="s">
        <v>8217</v>
      </c>
      <c r="G93" s="333"/>
      <c r="H93" s="309" t="s">
        <v>8248</v>
      </c>
      <c r="I93" s="309" t="s">
        <v>8249</v>
      </c>
      <c r="J93" s="309"/>
      <c r="K93" s="323"/>
    </row>
    <row r="94" s="1" customFormat="1" ht="15" customHeight="1">
      <c r="B94" s="334"/>
      <c r="C94" s="309" t="s">
        <v>8250</v>
      </c>
      <c r="D94" s="309"/>
      <c r="E94" s="309"/>
      <c r="F94" s="332" t="s">
        <v>8217</v>
      </c>
      <c r="G94" s="333"/>
      <c r="H94" s="309" t="s">
        <v>8251</v>
      </c>
      <c r="I94" s="309" t="s">
        <v>8252</v>
      </c>
      <c r="J94" s="309"/>
      <c r="K94" s="323"/>
    </row>
    <row r="95" s="1" customFormat="1" ht="15" customHeight="1">
      <c r="B95" s="334"/>
      <c r="C95" s="309" t="s">
        <v>8253</v>
      </c>
      <c r="D95" s="309"/>
      <c r="E95" s="309"/>
      <c r="F95" s="332" t="s">
        <v>8217</v>
      </c>
      <c r="G95" s="333"/>
      <c r="H95" s="309" t="s">
        <v>8253</v>
      </c>
      <c r="I95" s="309" t="s">
        <v>8252</v>
      </c>
      <c r="J95" s="309"/>
      <c r="K95" s="323"/>
    </row>
    <row r="96" s="1" customFormat="1" ht="15" customHeight="1">
      <c r="B96" s="334"/>
      <c r="C96" s="309" t="s">
        <v>39</v>
      </c>
      <c r="D96" s="309"/>
      <c r="E96" s="309"/>
      <c r="F96" s="332" t="s">
        <v>8217</v>
      </c>
      <c r="G96" s="333"/>
      <c r="H96" s="309" t="s">
        <v>8254</v>
      </c>
      <c r="I96" s="309" t="s">
        <v>8252</v>
      </c>
      <c r="J96" s="309"/>
      <c r="K96" s="323"/>
    </row>
    <row r="97" s="1" customFormat="1" ht="15" customHeight="1">
      <c r="B97" s="334"/>
      <c r="C97" s="309" t="s">
        <v>49</v>
      </c>
      <c r="D97" s="309"/>
      <c r="E97" s="309"/>
      <c r="F97" s="332" t="s">
        <v>8217</v>
      </c>
      <c r="G97" s="333"/>
      <c r="H97" s="309" t="s">
        <v>8255</v>
      </c>
      <c r="I97" s="309" t="s">
        <v>8252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8256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8211</v>
      </c>
      <c r="D103" s="324"/>
      <c r="E103" s="324"/>
      <c r="F103" s="324" t="s">
        <v>8212</v>
      </c>
      <c r="G103" s="325"/>
      <c r="H103" s="324" t="s">
        <v>55</v>
      </c>
      <c r="I103" s="324" t="s">
        <v>58</v>
      </c>
      <c r="J103" s="324" t="s">
        <v>8213</v>
      </c>
      <c r="K103" s="323"/>
    </row>
    <row r="104" s="1" customFormat="1" ht="17.25" customHeight="1">
      <c r="B104" s="321"/>
      <c r="C104" s="326" t="s">
        <v>8214</v>
      </c>
      <c r="D104" s="326"/>
      <c r="E104" s="326"/>
      <c r="F104" s="327" t="s">
        <v>8215</v>
      </c>
      <c r="G104" s="328"/>
      <c r="H104" s="326"/>
      <c r="I104" s="326"/>
      <c r="J104" s="326" t="s">
        <v>8216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54</v>
      </c>
      <c r="D106" s="331"/>
      <c r="E106" s="331"/>
      <c r="F106" s="332" t="s">
        <v>8217</v>
      </c>
      <c r="G106" s="309"/>
      <c r="H106" s="309" t="s">
        <v>8257</v>
      </c>
      <c r="I106" s="309" t="s">
        <v>8219</v>
      </c>
      <c r="J106" s="309">
        <v>20</v>
      </c>
      <c r="K106" s="323"/>
    </row>
    <row r="107" s="1" customFormat="1" ht="15" customHeight="1">
      <c r="B107" s="321"/>
      <c r="C107" s="309" t="s">
        <v>8220</v>
      </c>
      <c r="D107" s="309"/>
      <c r="E107" s="309"/>
      <c r="F107" s="332" t="s">
        <v>8217</v>
      </c>
      <c r="G107" s="309"/>
      <c r="H107" s="309" t="s">
        <v>8257</v>
      </c>
      <c r="I107" s="309" t="s">
        <v>8219</v>
      </c>
      <c r="J107" s="309">
        <v>120</v>
      </c>
      <c r="K107" s="323"/>
    </row>
    <row r="108" s="1" customFormat="1" ht="15" customHeight="1">
      <c r="B108" s="334"/>
      <c r="C108" s="309" t="s">
        <v>8222</v>
      </c>
      <c r="D108" s="309"/>
      <c r="E108" s="309"/>
      <c r="F108" s="332" t="s">
        <v>8223</v>
      </c>
      <c r="G108" s="309"/>
      <c r="H108" s="309" t="s">
        <v>8257</v>
      </c>
      <c r="I108" s="309" t="s">
        <v>8219</v>
      </c>
      <c r="J108" s="309">
        <v>50</v>
      </c>
      <c r="K108" s="323"/>
    </row>
    <row r="109" s="1" customFormat="1" ht="15" customHeight="1">
      <c r="B109" s="334"/>
      <c r="C109" s="309" t="s">
        <v>8225</v>
      </c>
      <c r="D109" s="309"/>
      <c r="E109" s="309"/>
      <c r="F109" s="332" t="s">
        <v>8217</v>
      </c>
      <c r="G109" s="309"/>
      <c r="H109" s="309" t="s">
        <v>8257</v>
      </c>
      <c r="I109" s="309" t="s">
        <v>8227</v>
      </c>
      <c r="J109" s="309"/>
      <c r="K109" s="323"/>
    </row>
    <row r="110" s="1" customFormat="1" ht="15" customHeight="1">
      <c r="B110" s="334"/>
      <c r="C110" s="309" t="s">
        <v>8236</v>
      </c>
      <c r="D110" s="309"/>
      <c r="E110" s="309"/>
      <c r="F110" s="332" t="s">
        <v>8223</v>
      </c>
      <c r="G110" s="309"/>
      <c r="H110" s="309" t="s">
        <v>8257</v>
      </c>
      <c r="I110" s="309" t="s">
        <v>8219</v>
      </c>
      <c r="J110" s="309">
        <v>50</v>
      </c>
      <c r="K110" s="323"/>
    </row>
    <row r="111" s="1" customFormat="1" ht="15" customHeight="1">
      <c r="B111" s="334"/>
      <c r="C111" s="309" t="s">
        <v>8244</v>
      </c>
      <c r="D111" s="309"/>
      <c r="E111" s="309"/>
      <c r="F111" s="332" t="s">
        <v>8223</v>
      </c>
      <c r="G111" s="309"/>
      <c r="H111" s="309" t="s">
        <v>8257</v>
      </c>
      <c r="I111" s="309" t="s">
        <v>8219</v>
      </c>
      <c r="J111" s="309">
        <v>50</v>
      </c>
      <c r="K111" s="323"/>
    </row>
    <row r="112" s="1" customFormat="1" ht="15" customHeight="1">
      <c r="B112" s="334"/>
      <c r="C112" s="309" t="s">
        <v>8242</v>
      </c>
      <c r="D112" s="309"/>
      <c r="E112" s="309"/>
      <c r="F112" s="332" t="s">
        <v>8223</v>
      </c>
      <c r="G112" s="309"/>
      <c r="H112" s="309" t="s">
        <v>8257</v>
      </c>
      <c r="I112" s="309" t="s">
        <v>8219</v>
      </c>
      <c r="J112" s="309">
        <v>50</v>
      </c>
      <c r="K112" s="323"/>
    </row>
    <row r="113" s="1" customFormat="1" ht="15" customHeight="1">
      <c r="B113" s="334"/>
      <c r="C113" s="309" t="s">
        <v>54</v>
      </c>
      <c r="D113" s="309"/>
      <c r="E113" s="309"/>
      <c r="F113" s="332" t="s">
        <v>8217</v>
      </c>
      <c r="G113" s="309"/>
      <c r="H113" s="309" t="s">
        <v>8258</v>
      </c>
      <c r="I113" s="309" t="s">
        <v>8219</v>
      </c>
      <c r="J113" s="309">
        <v>20</v>
      </c>
      <c r="K113" s="323"/>
    </row>
    <row r="114" s="1" customFormat="1" ht="15" customHeight="1">
      <c r="B114" s="334"/>
      <c r="C114" s="309" t="s">
        <v>8259</v>
      </c>
      <c r="D114" s="309"/>
      <c r="E114" s="309"/>
      <c r="F114" s="332" t="s">
        <v>8217</v>
      </c>
      <c r="G114" s="309"/>
      <c r="H114" s="309" t="s">
        <v>8260</v>
      </c>
      <c r="I114" s="309" t="s">
        <v>8219</v>
      </c>
      <c r="J114" s="309">
        <v>120</v>
      </c>
      <c r="K114" s="323"/>
    </row>
    <row r="115" s="1" customFormat="1" ht="15" customHeight="1">
      <c r="B115" s="334"/>
      <c r="C115" s="309" t="s">
        <v>39</v>
      </c>
      <c r="D115" s="309"/>
      <c r="E115" s="309"/>
      <c r="F115" s="332" t="s">
        <v>8217</v>
      </c>
      <c r="G115" s="309"/>
      <c r="H115" s="309" t="s">
        <v>8261</v>
      </c>
      <c r="I115" s="309" t="s">
        <v>8252</v>
      </c>
      <c r="J115" s="309"/>
      <c r="K115" s="323"/>
    </row>
    <row r="116" s="1" customFormat="1" ht="15" customHeight="1">
      <c r="B116" s="334"/>
      <c r="C116" s="309" t="s">
        <v>49</v>
      </c>
      <c r="D116" s="309"/>
      <c r="E116" s="309"/>
      <c r="F116" s="332" t="s">
        <v>8217</v>
      </c>
      <c r="G116" s="309"/>
      <c r="H116" s="309" t="s">
        <v>8262</v>
      </c>
      <c r="I116" s="309" t="s">
        <v>8252</v>
      </c>
      <c r="J116" s="309"/>
      <c r="K116" s="323"/>
    </row>
    <row r="117" s="1" customFormat="1" ht="15" customHeight="1">
      <c r="B117" s="334"/>
      <c r="C117" s="309" t="s">
        <v>58</v>
      </c>
      <c r="D117" s="309"/>
      <c r="E117" s="309"/>
      <c r="F117" s="332" t="s">
        <v>8217</v>
      </c>
      <c r="G117" s="309"/>
      <c r="H117" s="309" t="s">
        <v>8263</v>
      </c>
      <c r="I117" s="309" t="s">
        <v>8264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8265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8211</v>
      </c>
      <c r="D123" s="324"/>
      <c r="E123" s="324"/>
      <c r="F123" s="324" t="s">
        <v>8212</v>
      </c>
      <c r="G123" s="325"/>
      <c r="H123" s="324" t="s">
        <v>55</v>
      </c>
      <c r="I123" s="324" t="s">
        <v>58</v>
      </c>
      <c r="J123" s="324" t="s">
        <v>8213</v>
      </c>
      <c r="K123" s="353"/>
    </row>
    <row r="124" s="1" customFormat="1" ht="17.25" customHeight="1">
      <c r="B124" s="352"/>
      <c r="C124" s="326" t="s">
        <v>8214</v>
      </c>
      <c r="D124" s="326"/>
      <c r="E124" s="326"/>
      <c r="F124" s="327" t="s">
        <v>8215</v>
      </c>
      <c r="G124" s="328"/>
      <c r="H124" s="326"/>
      <c r="I124" s="326"/>
      <c r="J124" s="326" t="s">
        <v>8216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8220</v>
      </c>
      <c r="D126" s="331"/>
      <c r="E126" s="331"/>
      <c r="F126" s="332" t="s">
        <v>8217</v>
      </c>
      <c r="G126" s="309"/>
      <c r="H126" s="309" t="s">
        <v>8257</v>
      </c>
      <c r="I126" s="309" t="s">
        <v>8219</v>
      </c>
      <c r="J126" s="309">
        <v>120</v>
      </c>
      <c r="K126" s="357"/>
    </row>
    <row r="127" s="1" customFormat="1" ht="15" customHeight="1">
      <c r="B127" s="354"/>
      <c r="C127" s="309" t="s">
        <v>8266</v>
      </c>
      <c r="D127" s="309"/>
      <c r="E127" s="309"/>
      <c r="F127" s="332" t="s">
        <v>8217</v>
      </c>
      <c r="G127" s="309"/>
      <c r="H127" s="309" t="s">
        <v>8267</v>
      </c>
      <c r="I127" s="309" t="s">
        <v>8219</v>
      </c>
      <c r="J127" s="309" t="s">
        <v>8268</v>
      </c>
      <c r="K127" s="357"/>
    </row>
    <row r="128" s="1" customFormat="1" ht="15" customHeight="1">
      <c r="B128" s="354"/>
      <c r="C128" s="309" t="s">
        <v>86</v>
      </c>
      <c r="D128" s="309"/>
      <c r="E128" s="309"/>
      <c r="F128" s="332" t="s">
        <v>8217</v>
      </c>
      <c r="G128" s="309"/>
      <c r="H128" s="309" t="s">
        <v>8269</v>
      </c>
      <c r="I128" s="309" t="s">
        <v>8219</v>
      </c>
      <c r="J128" s="309" t="s">
        <v>8268</v>
      </c>
      <c r="K128" s="357"/>
    </row>
    <row r="129" s="1" customFormat="1" ht="15" customHeight="1">
      <c r="B129" s="354"/>
      <c r="C129" s="309" t="s">
        <v>8228</v>
      </c>
      <c r="D129" s="309"/>
      <c r="E129" s="309"/>
      <c r="F129" s="332" t="s">
        <v>8223</v>
      </c>
      <c r="G129" s="309"/>
      <c r="H129" s="309" t="s">
        <v>8229</v>
      </c>
      <c r="I129" s="309" t="s">
        <v>8219</v>
      </c>
      <c r="J129" s="309">
        <v>15</v>
      </c>
      <c r="K129" s="357"/>
    </row>
    <row r="130" s="1" customFormat="1" ht="15" customHeight="1">
      <c r="B130" s="354"/>
      <c r="C130" s="335" t="s">
        <v>8230</v>
      </c>
      <c r="D130" s="335"/>
      <c r="E130" s="335"/>
      <c r="F130" s="336" t="s">
        <v>8223</v>
      </c>
      <c r="G130" s="335"/>
      <c r="H130" s="335" t="s">
        <v>8231</v>
      </c>
      <c r="I130" s="335" t="s">
        <v>8219</v>
      </c>
      <c r="J130" s="335">
        <v>15</v>
      </c>
      <c r="K130" s="357"/>
    </row>
    <row r="131" s="1" customFormat="1" ht="15" customHeight="1">
      <c r="B131" s="354"/>
      <c r="C131" s="335" t="s">
        <v>8232</v>
      </c>
      <c r="D131" s="335"/>
      <c r="E131" s="335"/>
      <c r="F131" s="336" t="s">
        <v>8223</v>
      </c>
      <c r="G131" s="335"/>
      <c r="H131" s="335" t="s">
        <v>8233</v>
      </c>
      <c r="I131" s="335" t="s">
        <v>8219</v>
      </c>
      <c r="J131" s="335">
        <v>20</v>
      </c>
      <c r="K131" s="357"/>
    </row>
    <row r="132" s="1" customFormat="1" ht="15" customHeight="1">
      <c r="B132" s="354"/>
      <c r="C132" s="335" t="s">
        <v>8234</v>
      </c>
      <c r="D132" s="335"/>
      <c r="E132" s="335"/>
      <c r="F132" s="336" t="s">
        <v>8223</v>
      </c>
      <c r="G132" s="335"/>
      <c r="H132" s="335" t="s">
        <v>8235</v>
      </c>
      <c r="I132" s="335" t="s">
        <v>8219</v>
      </c>
      <c r="J132" s="335">
        <v>20</v>
      </c>
      <c r="K132" s="357"/>
    </row>
    <row r="133" s="1" customFormat="1" ht="15" customHeight="1">
      <c r="B133" s="354"/>
      <c r="C133" s="309" t="s">
        <v>8222</v>
      </c>
      <c r="D133" s="309"/>
      <c r="E133" s="309"/>
      <c r="F133" s="332" t="s">
        <v>8223</v>
      </c>
      <c r="G133" s="309"/>
      <c r="H133" s="309" t="s">
        <v>8257</v>
      </c>
      <c r="I133" s="309" t="s">
        <v>8219</v>
      </c>
      <c r="J133" s="309">
        <v>50</v>
      </c>
      <c r="K133" s="357"/>
    </row>
    <row r="134" s="1" customFormat="1" ht="15" customHeight="1">
      <c r="B134" s="354"/>
      <c r="C134" s="309" t="s">
        <v>8236</v>
      </c>
      <c r="D134" s="309"/>
      <c r="E134" s="309"/>
      <c r="F134" s="332" t="s">
        <v>8223</v>
      </c>
      <c r="G134" s="309"/>
      <c r="H134" s="309" t="s">
        <v>8257</v>
      </c>
      <c r="I134" s="309" t="s">
        <v>8219</v>
      </c>
      <c r="J134" s="309">
        <v>50</v>
      </c>
      <c r="K134" s="357"/>
    </row>
    <row r="135" s="1" customFormat="1" ht="15" customHeight="1">
      <c r="B135" s="354"/>
      <c r="C135" s="309" t="s">
        <v>8242</v>
      </c>
      <c r="D135" s="309"/>
      <c r="E135" s="309"/>
      <c r="F135" s="332" t="s">
        <v>8223</v>
      </c>
      <c r="G135" s="309"/>
      <c r="H135" s="309" t="s">
        <v>8257</v>
      </c>
      <c r="I135" s="309" t="s">
        <v>8219</v>
      </c>
      <c r="J135" s="309">
        <v>50</v>
      </c>
      <c r="K135" s="357"/>
    </row>
    <row r="136" s="1" customFormat="1" ht="15" customHeight="1">
      <c r="B136" s="354"/>
      <c r="C136" s="309" t="s">
        <v>8244</v>
      </c>
      <c r="D136" s="309"/>
      <c r="E136" s="309"/>
      <c r="F136" s="332" t="s">
        <v>8223</v>
      </c>
      <c r="G136" s="309"/>
      <c r="H136" s="309" t="s">
        <v>8257</v>
      </c>
      <c r="I136" s="309" t="s">
        <v>8219</v>
      </c>
      <c r="J136" s="309">
        <v>50</v>
      </c>
      <c r="K136" s="357"/>
    </row>
    <row r="137" s="1" customFormat="1" ht="15" customHeight="1">
      <c r="B137" s="354"/>
      <c r="C137" s="309" t="s">
        <v>8245</v>
      </c>
      <c r="D137" s="309"/>
      <c r="E137" s="309"/>
      <c r="F137" s="332" t="s">
        <v>8223</v>
      </c>
      <c r="G137" s="309"/>
      <c r="H137" s="309" t="s">
        <v>8270</v>
      </c>
      <c r="I137" s="309" t="s">
        <v>8219</v>
      </c>
      <c r="J137" s="309">
        <v>255</v>
      </c>
      <c r="K137" s="357"/>
    </row>
    <row r="138" s="1" customFormat="1" ht="15" customHeight="1">
      <c r="B138" s="354"/>
      <c r="C138" s="309" t="s">
        <v>8247</v>
      </c>
      <c r="D138" s="309"/>
      <c r="E138" s="309"/>
      <c r="F138" s="332" t="s">
        <v>8217</v>
      </c>
      <c r="G138" s="309"/>
      <c r="H138" s="309" t="s">
        <v>8271</v>
      </c>
      <c r="I138" s="309" t="s">
        <v>8249</v>
      </c>
      <c r="J138" s="309"/>
      <c r="K138" s="357"/>
    </row>
    <row r="139" s="1" customFormat="1" ht="15" customHeight="1">
      <c r="B139" s="354"/>
      <c r="C139" s="309" t="s">
        <v>8250</v>
      </c>
      <c r="D139" s="309"/>
      <c r="E139" s="309"/>
      <c r="F139" s="332" t="s">
        <v>8217</v>
      </c>
      <c r="G139" s="309"/>
      <c r="H139" s="309" t="s">
        <v>8272</v>
      </c>
      <c r="I139" s="309" t="s">
        <v>8252</v>
      </c>
      <c r="J139" s="309"/>
      <c r="K139" s="357"/>
    </row>
    <row r="140" s="1" customFormat="1" ht="15" customHeight="1">
      <c r="B140" s="354"/>
      <c r="C140" s="309" t="s">
        <v>8253</v>
      </c>
      <c r="D140" s="309"/>
      <c r="E140" s="309"/>
      <c r="F140" s="332" t="s">
        <v>8217</v>
      </c>
      <c r="G140" s="309"/>
      <c r="H140" s="309" t="s">
        <v>8253</v>
      </c>
      <c r="I140" s="309" t="s">
        <v>8252</v>
      </c>
      <c r="J140" s="309"/>
      <c r="K140" s="357"/>
    </row>
    <row r="141" s="1" customFormat="1" ht="15" customHeight="1">
      <c r="B141" s="354"/>
      <c r="C141" s="309" t="s">
        <v>39</v>
      </c>
      <c r="D141" s="309"/>
      <c r="E141" s="309"/>
      <c r="F141" s="332" t="s">
        <v>8217</v>
      </c>
      <c r="G141" s="309"/>
      <c r="H141" s="309" t="s">
        <v>8273</v>
      </c>
      <c r="I141" s="309" t="s">
        <v>8252</v>
      </c>
      <c r="J141" s="309"/>
      <c r="K141" s="357"/>
    </row>
    <row r="142" s="1" customFormat="1" ht="15" customHeight="1">
      <c r="B142" s="354"/>
      <c r="C142" s="309" t="s">
        <v>8274</v>
      </c>
      <c r="D142" s="309"/>
      <c r="E142" s="309"/>
      <c r="F142" s="332" t="s">
        <v>8217</v>
      </c>
      <c r="G142" s="309"/>
      <c r="H142" s="309" t="s">
        <v>8275</v>
      </c>
      <c r="I142" s="309" t="s">
        <v>8252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8276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8211</v>
      </c>
      <c r="D148" s="324"/>
      <c r="E148" s="324"/>
      <c r="F148" s="324" t="s">
        <v>8212</v>
      </c>
      <c r="G148" s="325"/>
      <c r="H148" s="324" t="s">
        <v>55</v>
      </c>
      <c r="I148" s="324" t="s">
        <v>58</v>
      </c>
      <c r="J148" s="324" t="s">
        <v>8213</v>
      </c>
      <c r="K148" s="323"/>
    </row>
    <row r="149" s="1" customFormat="1" ht="17.25" customHeight="1">
      <c r="B149" s="321"/>
      <c r="C149" s="326" t="s">
        <v>8214</v>
      </c>
      <c r="D149" s="326"/>
      <c r="E149" s="326"/>
      <c r="F149" s="327" t="s">
        <v>8215</v>
      </c>
      <c r="G149" s="328"/>
      <c r="H149" s="326"/>
      <c r="I149" s="326"/>
      <c r="J149" s="326" t="s">
        <v>8216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8220</v>
      </c>
      <c r="D151" s="309"/>
      <c r="E151" s="309"/>
      <c r="F151" s="362" t="s">
        <v>8217</v>
      </c>
      <c r="G151" s="309"/>
      <c r="H151" s="361" t="s">
        <v>8257</v>
      </c>
      <c r="I151" s="361" t="s">
        <v>8219</v>
      </c>
      <c r="J151" s="361">
        <v>120</v>
      </c>
      <c r="K151" s="357"/>
    </row>
    <row r="152" s="1" customFormat="1" ht="15" customHeight="1">
      <c r="B152" s="334"/>
      <c r="C152" s="361" t="s">
        <v>8266</v>
      </c>
      <c r="D152" s="309"/>
      <c r="E152" s="309"/>
      <c r="F152" s="362" t="s">
        <v>8217</v>
      </c>
      <c r="G152" s="309"/>
      <c r="H152" s="361" t="s">
        <v>8277</v>
      </c>
      <c r="I152" s="361" t="s">
        <v>8219</v>
      </c>
      <c r="J152" s="361" t="s">
        <v>8268</v>
      </c>
      <c r="K152" s="357"/>
    </row>
    <row r="153" s="1" customFormat="1" ht="15" customHeight="1">
      <c r="B153" s="334"/>
      <c r="C153" s="361" t="s">
        <v>86</v>
      </c>
      <c r="D153" s="309"/>
      <c r="E153" s="309"/>
      <c r="F153" s="362" t="s">
        <v>8217</v>
      </c>
      <c r="G153" s="309"/>
      <c r="H153" s="361" t="s">
        <v>8278</v>
      </c>
      <c r="I153" s="361" t="s">
        <v>8219</v>
      </c>
      <c r="J153" s="361" t="s">
        <v>8268</v>
      </c>
      <c r="K153" s="357"/>
    </row>
    <row r="154" s="1" customFormat="1" ht="15" customHeight="1">
      <c r="B154" s="334"/>
      <c r="C154" s="361" t="s">
        <v>8222</v>
      </c>
      <c r="D154" s="309"/>
      <c r="E154" s="309"/>
      <c r="F154" s="362" t="s">
        <v>8223</v>
      </c>
      <c r="G154" s="309"/>
      <c r="H154" s="361" t="s">
        <v>8257</v>
      </c>
      <c r="I154" s="361" t="s">
        <v>8219</v>
      </c>
      <c r="J154" s="361">
        <v>50</v>
      </c>
      <c r="K154" s="357"/>
    </row>
    <row r="155" s="1" customFormat="1" ht="15" customHeight="1">
      <c r="B155" s="334"/>
      <c r="C155" s="361" t="s">
        <v>8225</v>
      </c>
      <c r="D155" s="309"/>
      <c r="E155" s="309"/>
      <c r="F155" s="362" t="s">
        <v>8217</v>
      </c>
      <c r="G155" s="309"/>
      <c r="H155" s="361" t="s">
        <v>8257</v>
      </c>
      <c r="I155" s="361" t="s">
        <v>8227</v>
      </c>
      <c r="J155" s="361"/>
      <c r="K155" s="357"/>
    </row>
    <row r="156" s="1" customFormat="1" ht="15" customHeight="1">
      <c r="B156" s="334"/>
      <c r="C156" s="361" t="s">
        <v>8236</v>
      </c>
      <c r="D156" s="309"/>
      <c r="E156" s="309"/>
      <c r="F156" s="362" t="s">
        <v>8223</v>
      </c>
      <c r="G156" s="309"/>
      <c r="H156" s="361" t="s">
        <v>8257</v>
      </c>
      <c r="I156" s="361" t="s">
        <v>8219</v>
      </c>
      <c r="J156" s="361">
        <v>50</v>
      </c>
      <c r="K156" s="357"/>
    </row>
    <row r="157" s="1" customFormat="1" ht="15" customHeight="1">
      <c r="B157" s="334"/>
      <c r="C157" s="361" t="s">
        <v>8244</v>
      </c>
      <c r="D157" s="309"/>
      <c r="E157" s="309"/>
      <c r="F157" s="362" t="s">
        <v>8223</v>
      </c>
      <c r="G157" s="309"/>
      <c r="H157" s="361" t="s">
        <v>8257</v>
      </c>
      <c r="I157" s="361" t="s">
        <v>8219</v>
      </c>
      <c r="J157" s="361">
        <v>50</v>
      </c>
      <c r="K157" s="357"/>
    </row>
    <row r="158" s="1" customFormat="1" ht="15" customHeight="1">
      <c r="B158" s="334"/>
      <c r="C158" s="361" t="s">
        <v>8242</v>
      </c>
      <c r="D158" s="309"/>
      <c r="E158" s="309"/>
      <c r="F158" s="362" t="s">
        <v>8223</v>
      </c>
      <c r="G158" s="309"/>
      <c r="H158" s="361" t="s">
        <v>8257</v>
      </c>
      <c r="I158" s="361" t="s">
        <v>8219</v>
      </c>
      <c r="J158" s="361">
        <v>50</v>
      </c>
      <c r="K158" s="357"/>
    </row>
    <row r="159" s="1" customFormat="1" ht="15" customHeight="1">
      <c r="B159" s="334"/>
      <c r="C159" s="361" t="s">
        <v>155</v>
      </c>
      <c r="D159" s="309"/>
      <c r="E159" s="309"/>
      <c r="F159" s="362" t="s">
        <v>8217</v>
      </c>
      <c r="G159" s="309"/>
      <c r="H159" s="361" t="s">
        <v>8279</v>
      </c>
      <c r="I159" s="361" t="s">
        <v>8219</v>
      </c>
      <c r="J159" s="361" t="s">
        <v>8280</v>
      </c>
      <c r="K159" s="357"/>
    </row>
    <row r="160" s="1" customFormat="1" ht="15" customHeight="1">
      <c r="B160" s="334"/>
      <c r="C160" s="361" t="s">
        <v>8281</v>
      </c>
      <c r="D160" s="309"/>
      <c r="E160" s="309"/>
      <c r="F160" s="362" t="s">
        <v>8217</v>
      </c>
      <c r="G160" s="309"/>
      <c r="H160" s="361" t="s">
        <v>8282</v>
      </c>
      <c r="I160" s="361" t="s">
        <v>8252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8283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8211</v>
      </c>
      <c r="D166" s="324"/>
      <c r="E166" s="324"/>
      <c r="F166" s="324" t="s">
        <v>8212</v>
      </c>
      <c r="G166" s="366"/>
      <c r="H166" s="367" t="s">
        <v>55</v>
      </c>
      <c r="I166" s="367" t="s">
        <v>58</v>
      </c>
      <c r="J166" s="324" t="s">
        <v>8213</v>
      </c>
      <c r="K166" s="301"/>
    </row>
    <row r="167" s="1" customFormat="1" ht="17.25" customHeight="1">
      <c r="B167" s="302"/>
      <c r="C167" s="326" t="s">
        <v>8214</v>
      </c>
      <c r="D167" s="326"/>
      <c r="E167" s="326"/>
      <c r="F167" s="327" t="s">
        <v>8215</v>
      </c>
      <c r="G167" s="368"/>
      <c r="H167" s="369"/>
      <c r="I167" s="369"/>
      <c r="J167" s="326" t="s">
        <v>8216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8220</v>
      </c>
      <c r="D169" s="309"/>
      <c r="E169" s="309"/>
      <c r="F169" s="332" t="s">
        <v>8217</v>
      </c>
      <c r="G169" s="309"/>
      <c r="H169" s="309" t="s">
        <v>8257</v>
      </c>
      <c r="I169" s="309" t="s">
        <v>8219</v>
      </c>
      <c r="J169" s="309">
        <v>120</v>
      </c>
      <c r="K169" s="357"/>
    </row>
    <row r="170" s="1" customFormat="1" ht="15" customHeight="1">
      <c r="B170" s="334"/>
      <c r="C170" s="309" t="s">
        <v>8266</v>
      </c>
      <c r="D170" s="309"/>
      <c r="E170" s="309"/>
      <c r="F170" s="332" t="s">
        <v>8217</v>
      </c>
      <c r="G170" s="309"/>
      <c r="H170" s="309" t="s">
        <v>8267</v>
      </c>
      <c r="I170" s="309" t="s">
        <v>8219</v>
      </c>
      <c r="J170" s="309" t="s">
        <v>8268</v>
      </c>
      <c r="K170" s="357"/>
    </row>
    <row r="171" s="1" customFormat="1" ht="15" customHeight="1">
      <c r="B171" s="334"/>
      <c r="C171" s="309" t="s">
        <v>86</v>
      </c>
      <c r="D171" s="309"/>
      <c r="E171" s="309"/>
      <c r="F171" s="332" t="s">
        <v>8217</v>
      </c>
      <c r="G171" s="309"/>
      <c r="H171" s="309" t="s">
        <v>8284</v>
      </c>
      <c r="I171" s="309" t="s">
        <v>8219</v>
      </c>
      <c r="J171" s="309" t="s">
        <v>8268</v>
      </c>
      <c r="K171" s="357"/>
    </row>
    <row r="172" s="1" customFormat="1" ht="15" customHeight="1">
      <c r="B172" s="334"/>
      <c r="C172" s="309" t="s">
        <v>8222</v>
      </c>
      <c r="D172" s="309"/>
      <c r="E172" s="309"/>
      <c r="F172" s="332" t="s">
        <v>8223</v>
      </c>
      <c r="G172" s="309"/>
      <c r="H172" s="309" t="s">
        <v>8284</v>
      </c>
      <c r="I172" s="309" t="s">
        <v>8219</v>
      </c>
      <c r="J172" s="309">
        <v>50</v>
      </c>
      <c r="K172" s="357"/>
    </row>
    <row r="173" s="1" customFormat="1" ht="15" customHeight="1">
      <c r="B173" s="334"/>
      <c r="C173" s="309" t="s">
        <v>8225</v>
      </c>
      <c r="D173" s="309"/>
      <c r="E173" s="309"/>
      <c r="F173" s="332" t="s">
        <v>8217</v>
      </c>
      <c r="G173" s="309"/>
      <c r="H173" s="309" t="s">
        <v>8284</v>
      </c>
      <c r="I173" s="309" t="s">
        <v>8227</v>
      </c>
      <c r="J173" s="309"/>
      <c r="K173" s="357"/>
    </row>
    <row r="174" s="1" customFormat="1" ht="15" customHeight="1">
      <c r="B174" s="334"/>
      <c r="C174" s="309" t="s">
        <v>8236</v>
      </c>
      <c r="D174" s="309"/>
      <c r="E174" s="309"/>
      <c r="F174" s="332" t="s">
        <v>8223</v>
      </c>
      <c r="G174" s="309"/>
      <c r="H174" s="309" t="s">
        <v>8284</v>
      </c>
      <c r="I174" s="309" t="s">
        <v>8219</v>
      </c>
      <c r="J174" s="309">
        <v>50</v>
      </c>
      <c r="K174" s="357"/>
    </row>
    <row r="175" s="1" customFormat="1" ht="15" customHeight="1">
      <c r="B175" s="334"/>
      <c r="C175" s="309" t="s">
        <v>8244</v>
      </c>
      <c r="D175" s="309"/>
      <c r="E175" s="309"/>
      <c r="F175" s="332" t="s">
        <v>8223</v>
      </c>
      <c r="G175" s="309"/>
      <c r="H175" s="309" t="s">
        <v>8284</v>
      </c>
      <c r="I175" s="309" t="s">
        <v>8219</v>
      </c>
      <c r="J175" s="309">
        <v>50</v>
      </c>
      <c r="K175" s="357"/>
    </row>
    <row r="176" s="1" customFormat="1" ht="15" customHeight="1">
      <c r="B176" s="334"/>
      <c r="C176" s="309" t="s">
        <v>8242</v>
      </c>
      <c r="D176" s="309"/>
      <c r="E176" s="309"/>
      <c r="F176" s="332" t="s">
        <v>8223</v>
      </c>
      <c r="G176" s="309"/>
      <c r="H176" s="309" t="s">
        <v>8284</v>
      </c>
      <c r="I176" s="309" t="s">
        <v>8219</v>
      </c>
      <c r="J176" s="309">
        <v>50</v>
      </c>
      <c r="K176" s="357"/>
    </row>
    <row r="177" s="1" customFormat="1" ht="15" customHeight="1">
      <c r="B177" s="334"/>
      <c r="C177" s="309" t="s">
        <v>171</v>
      </c>
      <c r="D177" s="309"/>
      <c r="E177" s="309"/>
      <c r="F177" s="332" t="s">
        <v>8217</v>
      </c>
      <c r="G177" s="309"/>
      <c r="H177" s="309" t="s">
        <v>8285</v>
      </c>
      <c r="I177" s="309" t="s">
        <v>8286</v>
      </c>
      <c r="J177" s="309"/>
      <c r="K177" s="357"/>
    </row>
    <row r="178" s="1" customFormat="1" ht="15" customHeight="1">
      <c r="B178" s="334"/>
      <c r="C178" s="309" t="s">
        <v>58</v>
      </c>
      <c r="D178" s="309"/>
      <c r="E178" s="309"/>
      <c r="F178" s="332" t="s">
        <v>8217</v>
      </c>
      <c r="G178" s="309"/>
      <c r="H178" s="309" t="s">
        <v>8287</v>
      </c>
      <c r="I178" s="309" t="s">
        <v>8288</v>
      </c>
      <c r="J178" s="309">
        <v>1</v>
      </c>
      <c r="K178" s="357"/>
    </row>
    <row r="179" s="1" customFormat="1" ht="15" customHeight="1">
      <c r="B179" s="334"/>
      <c r="C179" s="309" t="s">
        <v>54</v>
      </c>
      <c r="D179" s="309"/>
      <c r="E179" s="309"/>
      <c r="F179" s="332" t="s">
        <v>8217</v>
      </c>
      <c r="G179" s="309"/>
      <c r="H179" s="309" t="s">
        <v>8289</v>
      </c>
      <c r="I179" s="309" t="s">
        <v>8219</v>
      </c>
      <c r="J179" s="309">
        <v>20</v>
      </c>
      <c r="K179" s="357"/>
    </row>
    <row r="180" s="1" customFormat="1" ht="15" customHeight="1">
      <c r="B180" s="334"/>
      <c r="C180" s="309" t="s">
        <v>55</v>
      </c>
      <c r="D180" s="309"/>
      <c r="E180" s="309"/>
      <c r="F180" s="332" t="s">
        <v>8217</v>
      </c>
      <c r="G180" s="309"/>
      <c r="H180" s="309" t="s">
        <v>8290</v>
      </c>
      <c r="I180" s="309" t="s">
        <v>8219</v>
      </c>
      <c r="J180" s="309">
        <v>255</v>
      </c>
      <c r="K180" s="357"/>
    </row>
    <row r="181" s="1" customFormat="1" ht="15" customHeight="1">
      <c r="B181" s="334"/>
      <c r="C181" s="309" t="s">
        <v>172</v>
      </c>
      <c r="D181" s="309"/>
      <c r="E181" s="309"/>
      <c r="F181" s="332" t="s">
        <v>8217</v>
      </c>
      <c r="G181" s="309"/>
      <c r="H181" s="309" t="s">
        <v>8181</v>
      </c>
      <c r="I181" s="309" t="s">
        <v>8219</v>
      </c>
      <c r="J181" s="309">
        <v>10</v>
      </c>
      <c r="K181" s="357"/>
    </row>
    <row r="182" s="1" customFormat="1" ht="15" customHeight="1">
      <c r="B182" s="334"/>
      <c r="C182" s="309" t="s">
        <v>173</v>
      </c>
      <c r="D182" s="309"/>
      <c r="E182" s="309"/>
      <c r="F182" s="332" t="s">
        <v>8217</v>
      </c>
      <c r="G182" s="309"/>
      <c r="H182" s="309" t="s">
        <v>8291</v>
      </c>
      <c r="I182" s="309" t="s">
        <v>8252</v>
      </c>
      <c r="J182" s="309"/>
      <c r="K182" s="357"/>
    </row>
    <row r="183" s="1" customFormat="1" ht="15" customHeight="1">
      <c r="B183" s="334"/>
      <c r="C183" s="309" t="s">
        <v>8292</v>
      </c>
      <c r="D183" s="309"/>
      <c r="E183" s="309"/>
      <c r="F183" s="332" t="s">
        <v>8217</v>
      </c>
      <c r="G183" s="309"/>
      <c r="H183" s="309" t="s">
        <v>8293</v>
      </c>
      <c r="I183" s="309" t="s">
        <v>8252</v>
      </c>
      <c r="J183" s="309"/>
      <c r="K183" s="357"/>
    </row>
    <row r="184" s="1" customFormat="1" ht="15" customHeight="1">
      <c r="B184" s="334"/>
      <c r="C184" s="309" t="s">
        <v>8281</v>
      </c>
      <c r="D184" s="309"/>
      <c r="E184" s="309"/>
      <c r="F184" s="332" t="s">
        <v>8217</v>
      </c>
      <c r="G184" s="309"/>
      <c r="H184" s="309" t="s">
        <v>8294</v>
      </c>
      <c r="I184" s="309" t="s">
        <v>8252</v>
      </c>
      <c r="J184" s="309"/>
      <c r="K184" s="357"/>
    </row>
    <row r="185" s="1" customFormat="1" ht="15" customHeight="1">
      <c r="B185" s="334"/>
      <c r="C185" s="309" t="s">
        <v>175</v>
      </c>
      <c r="D185" s="309"/>
      <c r="E185" s="309"/>
      <c r="F185" s="332" t="s">
        <v>8223</v>
      </c>
      <c r="G185" s="309"/>
      <c r="H185" s="309" t="s">
        <v>8295</v>
      </c>
      <c r="I185" s="309" t="s">
        <v>8219</v>
      </c>
      <c r="J185" s="309">
        <v>50</v>
      </c>
      <c r="K185" s="357"/>
    </row>
    <row r="186" s="1" customFormat="1" ht="15" customHeight="1">
      <c r="B186" s="334"/>
      <c r="C186" s="309" t="s">
        <v>8296</v>
      </c>
      <c r="D186" s="309"/>
      <c r="E186" s="309"/>
      <c r="F186" s="332" t="s">
        <v>8223</v>
      </c>
      <c r="G186" s="309"/>
      <c r="H186" s="309" t="s">
        <v>8297</v>
      </c>
      <c r="I186" s="309" t="s">
        <v>8298</v>
      </c>
      <c r="J186" s="309"/>
      <c r="K186" s="357"/>
    </row>
    <row r="187" s="1" customFormat="1" ht="15" customHeight="1">
      <c r="B187" s="334"/>
      <c r="C187" s="309" t="s">
        <v>8299</v>
      </c>
      <c r="D187" s="309"/>
      <c r="E187" s="309"/>
      <c r="F187" s="332" t="s">
        <v>8223</v>
      </c>
      <c r="G187" s="309"/>
      <c r="H187" s="309" t="s">
        <v>8300</v>
      </c>
      <c r="I187" s="309" t="s">
        <v>8298</v>
      </c>
      <c r="J187" s="309"/>
      <c r="K187" s="357"/>
    </row>
    <row r="188" s="1" customFormat="1" ht="15" customHeight="1">
      <c r="B188" s="334"/>
      <c r="C188" s="309" t="s">
        <v>8301</v>
      </c>
      <c r="D188" s="309"/>
      <c r="E188" s="309"/>
      <c r="F188" s="332" t="s">
        <v>8223</v>
      </c>
      <c r="G188" s="309"/>
      <c r="H188" s="309" t="s">
        <v>8302</v>
      </c>
      <c r="I188" s="309" t="s">
        <v>8298</v>
      </c>
      <c r="J188" s="309"/>
      <c r="K188" s="357"/>
    </row>
    <row r="189" s="1" customFormat="1" ht="15" customHeight="1">
      <c r="B189" s="334"/>
      <c r="C189" s="370" t="s">
        <v>8303</v>
      </c>
      <c r="D189" s="309"/>
      <c r="E189" s="309"/>
      <c r="F189" s="332" t="s">
        <v>8223</v>
      </c>
      <c r="G189" s="309"/>
      <c r="H189" s="309" t="s">
        <v>8304</v>
      </c>
      <c r="I189" s="309" t="s">
        <v>8305</v>
      </c>
      <c r="J189" s="371" t="s">
        <v>8306</v>
      </c>
      <c r="K189" s="357"/>
    </row>
    <row r="190" s="1" customFormat="1" ht="15" customHeight="1">
      <c r="B190" s="334"/>
      <c r="C190" s="370" t="s">
        <v>43</v>
      </c>
      <c r="D190" s="309"/>
      <c r="E190" s="309"/>
      <c r="F190" s="332" t="s">
        <v>8217</v>
      </c>
      <c r="G190" s="309"/>
      <c r="H190" s="306" t="s">
        <v>8307</v>
      </c>
      <c r="I190" s="309" t="s">
        <v>8308</v>
      </c>
      <c r="J190" s="309"/>
      <c r="K190" s="357"/>
    </row>
    <row r="191" s="1" customFormat="1" ht="15" customHeight="1">
      <c r="B191" s="334"/>
      <c r="C191" s="370" t="s">
        <v>8309</v>
      </c>
      <c r="D191" s="309"/>
      <c r="E191" s="309"/>
      <c r="F191" s="332" t="s">
        <v>8217</v>
      </c>
      <c r="G191" s="309"/>
      <c r="H191" s="309" t="s">
        <v>8310</v>
      </c>
      <c r="I191" s="309" t="s">
        <v>8252</v>
      </c>
      <c r="J191" s="309"/>
      <c r="K191" s="357"/>
    </row>
    <row r="192" s="1" customFormat="1" ht="15" customHeight="1">
      <c r="B192" s="334"/>
      <c r="C192" s="370" t="s">
        <v>8311</v>
      </c>
      <c r="D192" s="309"/>
      <c r="E192" s="309"/>
      <c r="F192" s="332" t="s">
        <v>8217</v>
      </c>
      <c r="G192" s="309"/>
      <c r="H192" s="309" t="s">
        <v>8312</v>
      </c>
      <c r="I192" s="309" t="s">
        <v>8252</v>
      </c>
      <c r="J192" s="309"/>
      <c r="K192" s="357"/>
    </row>
    <row r="193" s="1" customFormat="1" ht="15" customHeight="1">
      <c r="B193" s="334"/>
      <c r="C193" s="370" t="s">
        <v>8313</v>
      </c>
      <c r="D193" s="309"/>
      <c r="E193" s="309"/>
      <c r="F193" s="332" t="s">
        <v>8223</v>
      </c>
      <c r="G193" s="309"/>
      <c r="H193" s="309" t="s">
        <v>8314</v>
      </c>
      <c r="I193" s="309" t="s">
        <v>8252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8315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8316</v>
      </c>
      <c r="D200" s="373"/>
      <c r="E200" s="373"/>
      <c r="F200" s="373" t="s">
        <v>8317</v>
      </c>
      <c r="G200" s="374"/>
      <c r="H200" s="373" t="s">
        <v>8318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8308</v>
      </c>
      <c r="D202" s="309"/>
      <c r="E202" s="309"/>
      <c r="F202" s="332" t="s">
        <v>44</v>
      </c>
      <c r="G202" s="309"/>
      <c r="H202" s="309" t="s">
        <v>8319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45</v>
      </c>
      <c r="G203" s="309"/>
      <c r="H203" s="309" t="s">
        <v>8320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48</v>
      </c>
      <c r="G204" s="309"/>
      <c r="H204" s="309" t="s">
        <v>8321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46</v>
      </c>
      <c r="G205" s="309"/>
      <c r="H205" s="309" t="s">
        <v>8322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47</v>
      </c>
      <c r="G206" s="309"/>
      <c r="H206" s="309" t="s">
        <v>8323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8264</v>
      </c>
      <c r="D208" s="309"/>
      <c r="E208" s="309"/>
      <c r="F208" s="332" t="s">
        <v>79</v>
      </c>
      <c r="G208" s="309"/>
      <c r="H208" s="309" t="s">
        <v>8324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8162</v>
      </c>
      <c r="G209" s="309"/>
      <c r="H209" s="309" t="s">
        <v>8163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8160</v>
      </c>
      <c r="G210" s="309"/>
      <c r="H210" s="309" t="s">
        <v>8325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8164</v>
      </c>
      <c r="G211" s="370"/>
      <c r="H211" s="361" t="s">
        <v>8165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443</v>
      </c>
      <c r="G212" s="370"/>
      <c r="H212" s="361" t="s">
        <v>8326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8288</v>
      </c>
      <c r="D214" s="309"/>
      <c r="E214" s="309"/>
      <c r="F214" s="332">
        <v>1</v>
      </c>
      <c r="G214" s="370"/>
      <c r="H214" s="361" t="s">
        <v>8327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8328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8329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8330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2022-04-20T12:15:02Z</dcterms:created>
  <dcterms:modified xsi:type="dcterms:W3CDTF">2022-04-20T12:16:28Z</dcterms:modified>
</cp:coreProperties>
</file>